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C:\Users\xinch\Saved Games\跑团\变量之轮\Variable_Wheel_TRPG\DataSource\变量之轮道具序列库\"/>
    </mc:Choice>
  </mc:AlternateContent>
  <xr:revisionPtr revIDLastSave="0" documentId="13_ncr:1_{3DC1D9B5-C434-424F-9B7A-5FA5B91E760C}" xr6:coauthVersionLast="47" xr6:coauthVersionMax="47" xr10:uidLastSave="{00000000-0000-0000-0000-000000000000}"/>
  <bookViews>
    <workbookView xWindow="-120" yWindow="-120" windowWidth="29040" windowHeight="15840" activeTab="4" xr2:uid="{00000000-000D-0000-FFFF-FFFF00000000}"/>
  </bookViews>
  <sheets>
    <sheet name="目录" sheetId="21" r:id="rId1"/>
    <sheet name="恢复类" sheetId="16" r:id="rId2"/>
    <sheet name="造伤类" sheetId="17" r:id="rId3"/>
    <sheet name="消耗类" sheetId="18" r:id="rId4"/>
    <sheet name="工具类" sheetId="19" r:id="rId5"/>
    <sheet name="组合配件" sheetId="20" r:id="rId6"/>
    <sheet name="载具" sheetId="15" r:id="rId7"/>
    <sheet name="召唤物" sheetId="22"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9" i="22" l="1"/>
  <c r="C87" i="22"/>
  <c r="C86" i="22"/>
  <c r="C85" i="22"/>
  <c r="E83" i="22"/>
  <c r="E82" i="22"/>
  <c r="E81" i="22"/>
  <c r="E80" i="22"/>
  <c r="E79" i="22"/>
  <c r="C90" i="22" s="1"/>
  <c r="G55" i="22"/>
  <c r="K32" i="22"/>
  <c r="K5" i="22"/>
  <c r="O4" i="22"/>
  <c r="C490" i="15"/>
  <c r="E491" i="15" s="1"/>
  <c r="C488" i="15"/>
  <c r="G483" i="15"/>
  <c r="I482" i="15"/>
  <c r="C482" i="15"/>
  <c r="I481" i="15"/>
  <c r="G481" i="15"/>
  <c r="C481" i="15"/>
  <c r="C487" i="15" s="1"/>
  <c r="E487" i="15" s="1"/>
  <c r="I480" i="15"/>
  <c r="G480" i="15"/>
  <c r="C480" i="15"/>
  <c r="E488" i="15" s="1"/>
  <c r="I483" i="15" s="1"/>
  <c r="C479" i="15"/>
  <c r="C486" i="15" s="1"/>
  <c r="E486" i="15" s="1"/>
  <c r="E467" i="15"/>
  <c r="C466" i="15"/>
  <c r="C467" i="15" s="1"/>
  <c r="C464" i="15"/>
  <c r="R460" i="15"/>
  <c r="T461" i="15" s="1"/>
  <c r="G459" i="15"/>
  <c r="R458" i="15"/>
  <c r="O458" i="15"/>
  <c r="I458" i="15"/>
  <c r="C458" i="15"/>
  <c r="R457" i="15"/>
  <c r="M457" i="15"/>
  <c r="M458" i="15" s="1"/>
  <c r="I457" i="15"/>
  <c r="G457" i="15"/>
  <c r="C457" i="15"/>
  <c r="C463" i="15" s="1"/>
  <c r="E463" i="15" s="1"/>
  <c r="R456" i="15"/>
  <c r="M456" i="15"/>
  <c r="I456" i="15"/>
  <c r="G456" i="15"/>
  <c r="C456" i="15"/>
  <c r="E464" i="15" s="1"/>
  <c r="I459" i="15" s="1"/>
  <c r="M455" i="15"/>
  <c r="C455" i="15"/>
  <c r="C462" i="15" s="1"/>
  <c r="E462" i="15" s="1"/>
  <c r="T454" i="15"/>
  <c r="C441" i="15"/>
  <c r="E442" i="15" s="1"/>
  <c r="C440" i="15"/>
  <c r="C439" i="15"/>
  <c r="O435" i="15"/>
  <c r="M435" i="15"/>
  <c r="M434" i="15"/>
  <c r="G434" i="15"/>
  <c r="M433" i="15"/>
  <c r="I433" i="15"/>
  <c r="C433" i="15"/>
  <c r="M432" i="15"/>
  <c r="I432" i="15"/>
  <c r="G432" i="15"/>
  <c r="C432" i="15"/>
  <c r="C438" i="15" s="1"/>
  <c r="E438" i="15" s="1"/>
  <c r="M431" i="15"/>
  <c r="I431" i="15"/>
  <c r="G431" i="15"/>
  <c r="C431" i="15"/>
  <c r="E439" i="15" s="1"/>
  <c r="I434" i="15" s="1"/>
  <c r="M430" i="15"/>
  <c r="C430" i="15"/>
  <c r="C437" i="15" s="1"/>
  <c r="E437" i="15" s="1"/>
  <c r="O428" i="15"/>
  <c r="C406" i="15"/>
  <c r="E407" i="15" s="1"/>
  <c r="C404" i="15"/>
  <c r="E392" i="15"/>
  <c r="C392" i="15"/>
  <c r="C391" i="15"/>
  <c r="C390" i="15"/>
  <c r="C389" i="15"/>
  <c r="E387" i="15"/>
  <c r="C387" i="15"/>
  <c r="M384" i="15"/>
  <c r="M383" i="15" s="1"/>
  <c r="G384" i="15"/>
  <c r="T383" i="15"/>
  <c r="R383" i="15"/>
  <c r="I383" i="15"/>
  <c r="C383" i="15"/>
  <c r="R382" i="15"/>
  <c r="M382" i="15"/>
  <c r="I382" i="15"/>
  <c r="G382" i="15"/>
  <c r="C382" i="15"/>
  <c r="C388" i="15" s="1"/>
  <c r="E388" i="15" s="1"/>
  <c r="R381" i="15"/>
  <c r="M381" i="15"/>
  <c r="I381" i="15"/>
  <c r="G381" i="15"/>
  <c r="C381" i="15"/>
  <c r="I384" i="15" s="1"/>
  <c r="R380" i="15"/>
  <c r="M380" i="15"/>
  <c r="C380" i="15"/>
  <c r="T378" i="15"/>
  <c r="O378" i="15"/>
  <c r="M361" i="15"/>
  <c r="E357" i="15"/>
  <c r="C357" i="15"/>
  <c r="C356" i="15"/>
  <c r="C355" i="15" s="1"/>
  <c r="H355" i="15"/>
  <c r="J356" i="15" s="1"/>
  <c r="C354" i="15"/>
  <c r="H353" i="15"/>
  <c r="O352" i="15"/>
  <c r="E352" i="15"/>
  <c r="O334" i="15"/>
  <c r="M333" i="15"/>
  <c r="M334" i="15" s="1"/>
  <c r="H333" i="15"/>
  <c r="J334" i="15" s="1"/>
  <c r="E332" i="15"/>
  <c r="C332" i="15"/>
  <c r="R331" i="15"/>
  <c r="M331" i="15"/>
  <c r="H331" i="15"/>
  <c r="C331" i="15"/>
  <c r="R330" i="15"/>
  <c r="R329" i="15" s="1"/>
  <c r="M330" i="15"/>
  <c r="H330" i="15"/>
  <c r="C330" i="15"/>
  <c r="M329" i="15"/>
  <c r="H329" i="15"/>
  <c r="C329" i="15"/>
  <c r="R328" i="15"/>
  <c r="O327" i="15"/>
  <c r="J327" i="15"/>
  <c r="E327" i="15"/>
  <c r="C315" i="15"/>
  <c r="E316" i="15" s="1"/>
  <c r="C313" i="15"/>
  <c r="E311" i="15"/>
  <c r="C311" i="15"/>
  <c r="R308" i="15"/>
  <c r="T309" i="15" s="1"/>
  <c r="M308" i="15"/>
  <c r="O309" i="15" s="1"/>
  <c r="G308" i="15"/>
  <c r="I307" i="15"/>
  <c r="C307" i="15"/>
  <c r="R306" i="15"/>
  <c r="M306" i="15"/>
  <c r="I306" i="15"/>
  <c r="G306" i="15"/>
  <c r="C306" i="15"/>
  <c r="C312" i="15" s="1"/>
  <c r="E312" i="15" s="1"/>
  <c r="R305" i="15"/>
  <c r="M305" i="15"/>
  <c r="I305" i="15"/>
  <c r="G305" i="15"/>
  <c r="C305" i="15"/>
  <c r="R304" i="15"/>
  <c r="M304" i="15"/>
  <c r="C304" i="15"/>
  <c r="E313" i="15" s="1"/>
  <c r="I308" i="15" s="1"/>
  <c r="T302" i="15"/>
  <c r="O302" i="15"/>
  <c r="C291" i="15"/>
  <c r="C290" i="15"/>
  <c r="E291" i="15" s="1"/>
  <c r="C288" i="15"/>
  <c r="C287" i="15"/>
  <c r="E287" i="15" s="1"/>
  <c r="G283" i="15"/>
  <c r="I282" i="15"/>
  <c r="C282" i="15"/>
  <c r="I281" i="15"/>
  <c r="G281" i="15"/>
  <c r="C281" i="15"/>
  <c r="M280" i="15"/>
  <c r="M279" i="15" s="1"/>
  <c r="I280" i="15"/>
  <c r="G280" i="15"/>
  <c r="C280" i="15"/>
  <c r="C279" i="15"/>
  <c r="C286" i="15" s="1"/>
  <c r="E286" i="15" s="1"/>
  <c r="M278" i="15"/>
  <c r="O276" i="15"/>
  <c r="C265" i="15"/>
  <c r="E266" i="15" s="1"/>
  <c r="E263" i="15"/>
  <c r="I258" i="15" s="1"/>
  <c r="C263" i="15"/>
  <c r="C261" i="15"/>
  <c r="E261" i="15" s="1"/>
  <c r="G258" i="15"/>
  <c r="I257" i="15"/>
  <c r="C257" i="15"/>
  <c r="I256" i="15"/>
  <c r="G256" i="15"/>
  <c r="C256" i="15"/>
  <c r="C262" i="15" s="1"/>
  <c r="E262" i="15" s="1"/>
  <c r="I255" i="15"/>
  <c r="G255" i="15"/>
  <c r="C255" i="15"/>
  <c r="C254" i="15"/>
  <c r="J234" i="15"/>
  <c r="H234" i="15"/>
  <c r="H233" i="15"/>
  <c r="H232" i="15" s="1"/>
  <c r="H231" i="15"/>
  <c r="C231" i="15"/>
  <c r="C230" i="15" s="1"/>
  <c r="H230" i="15"/>
  <c r="H229" i="15"/>
  <c r="C229" i="15"/>
  <c r="J227" i="15"/>
  <c r="E227" i="15"/>
  <c r="O215" i="15"/>
  <c r="M215" i="15"/>
  <c r="M214" i="15"/>
  <c r="C214" i="15"/>
  <c r="C213" i="15" s="1"/>
  <c r="M213" i="15"/>
  <c r="M212" i="15"/>
  <c r="C212" i="15"/>
  <c r="C211" i="15"/>
  <c r="E211" i="15" s="1"/>
  <c r="M210" i="15"/>
  <c r="O210" i="15" s="1"/>
  <c r="Q207" i="15"/>
  <c r="G207" i="15"/>
  <c r="S206" i="15"/>
  <c r="M206" i="15"/>
  <c r="I206" i="15"/>
  <c r="C206" i="15"/>
  <c r="S205" i="15"/>
  <c r="Q205" i="15"/>
  <c r="M205" i="15"/>
  <c r="M211" i="15" s="1"/>
  <c r="O211" i="15" s="1"/>
  <c r="I205" i="15"/>
  <c r="G205" i="15"/>
  <c r="C205" i="15"/>
  <c r="S204" i="15"/>
  <c r="Q204" i="15"/>
  <c r="M204" i="15"/>
  <c r="O212" i="15" s="1"/>
  <c r="S207" i="15" s="1"/>
  <c r="I204" i="15"/>
  <c r="G204" i="15"/>
  <c r="C204" i="15"/>
  <c r="M203" i="15"/>
  <c r="C203" i="15"/>
  <c r="C210" i="15" s="1"/>
  <c r="E210" i="15" s="1"/>
  <c r="O190" i="15"/>
  <c r="M190" i="15"/>
  <c r="M189" i="15"/>
  <c r="M188" i="15"/>
  <c r="M187" i="15"/>
  <c r="O185" i="15"/>
  <c r="M185" i="15"/>
  <c r="Q182" i="15"/>
  <c r="S181" i="15"/>
  <c r="M181" i="15"/>
  <c r="S180" i="15"/>
  <c r="Q180" i="15"/>
  <c r="M180" i="15"/>
  <c r="M186" i="15" s="1"/>
  <c r="O186" i="15" s="1"/>
  <c r="H180" i="15"/>
  <c r="C180" i="15"/>
  <c r="E181" i="15" s="1"/>
  <c r="S179" i="15"/>
  <c r="Q179" i="15"/>
  <c r="M179" i="15"/>
  <c r="O187" i="15" s="1"/>
  <c r="S182" i="15" s="1"/>
  <c r="H179" i="15"/>
  <c r="J180" i="15" s="1"/>
  <c r="M178" i="15"/>
  <c r="H178" i="15"/>
  <c r="C178" i="15"/>
  <c r="H177" i="15"/>
  <c r="E176" i="15"/>
  <c r="C165" i="15"/>
  <c r="M164" i="15"/>
  <c r="M163" i="15" s="1"/>
  <c r="C164" i="15"/>
  <c r="E165" i="15" s="1"/>
  <c r="C163" i="15"/>
  <c r="M162" i="15"/>
  <c r="C162" i="15"/>
  <c r="M161" i="15"/>
  <c r="O161" i="15" s="1"/>
  <c r="C161" i="15"/>
  <c r="E161" i="15" s="1"/>
  <c r="Q157" i="15"/>
  <c r="G157" i="15"/>
  <c r="S156" i="15"/>
  <c r="M156" i="15"/>
  <c r="I156" i="15"/>
  <c r="C156" i="15"/>
  <c r="S155" i="15"/>
  <c r="Q155" i="15"/>
  <c r="M155" i="15"/>
  <c r="I155" i="15"/>
  <c r="G155" i="15"/>
  <c r="C155" i="15"/>
  <c r="S154" i="15"/>
  <c r="Q154" i="15"/>
  <c r="M154" i="15"/>
  <c r="I154" i="15"/>
  <c r="G154" i="15"/>
  <c r="C154" i="15"/>
  <c r="E162" i="15" s="1"/>
  <c r="I157" i="15" s="1"/>
  <c r="M153" i="15"/>
  <c r="M160" i="15" s="1"/>
  <c r="O160" i="15" s="1"/>
  <c r="C153" i="15"/>
  <c r="C160" i="15" s="1"/>
  <c r="E160" i="15" s="1"/>
  <c r="E140" i="15"/>
  <c r="C140" i="15"/>
  <c r="M139" i="15"/>
  <c r="O140" i="15" s="1"/>
  <c r="C139" i="15"/>
  <c r="C138" i="15"/>
  <c r="M137" i="15"/>
  <c r="E137" i="15"/>
  <c r="I132" i="15" s="1"/>
  <c r="C137" i="15"/>
  <c r="E135" i="15"/>
  <c r="C135" i="15"/>
  <c r="Q132" i="15"/>
  <c r="G132" i="15"/>
  <c r="S131" i="15"/>
  <c r="M131" i="15"/>
  <c r="I131" i="15"/>
  <c r="C131" i="15"/>
  <c r="S130" i="15"/>
  <c r="Q130" i="15"/>
  <c r="M130" i="15"/>
  <c r="M136" i="15" s="1"/>
  <c r="O136" i="15" s="1"/>
  <c r="I130" i="15"/>
  <c r="G130" i="15"/>
  <c r="C130" i="15"/>
  <c r="C136" i="15" s="1"/>
  <c r="E136" i="15" s="1"/>
  <c r="S129" i="15"/>
  <c r="Q129" i="15"/>
  <c r="M129" i="15"/>
  <c r="O137" i="15" s="1"/>
  <c r="S132" i="15" s="1"/>
  <c r="I129" i="15"/>
  <c r="G129" i="15"/>
  <c r="C129" i="15"/>
  <c r="M128" i="15"/>
  <c r="M135" i="15" s="1"/>
  <c r="O135" i="15" s="1"/>
  <c r="C128" i="15"/>
  <c r="O108" i="15"/>
  <c r="M108" i="15"/>
  <c r="M107" i="15"/>
  <c r="T106" i="15"/>
  <c r="R106" i="15"/>
  <c r="M106" i="15"/>
  <c r="R105" i="15"/>
  <c r="R104" i="15" s="1"/>
  <c r="M105" i="15"/>
  <c r="H105" i="15"/>
  <c r="J106" i="15" s="1"/>
  <c r="M104" i="15"/>
  <c r="H104" i="15"/>
  <c r="C104" i="15"/>
  <c r="C103" i="15" s="1"/>
  <c r="R103" i="15"/>
  <c r="M103" i="15"/>
  <c r="H103" i="15"/>
  <c r="C102" i="15"/>
  <c r="T101" i="15"/>
  <c r="O101" i="15"/>
  <c r="J101" i="15"/>
  <c r="E90" i="15"/>
  <c r="C90" i="15"/>
  <c r="M89" i="15"/>
  <c r="M88" i="15" s="1"/>
  <c r="C89" i="15"/>
  <c r="C88" i="15"/>
  <c r="O87" i="15"/>
  <c r="M87" i="15"/>
  <c r="C87" i="15"/>
  <c r="C86" i="15"/>
  <c r="E86" i="15" s="1"/>
  <c r="C85" i="15"/>
  <c r="E85" i="15" s="1"/>
  <c r="S82" i="15"/>
  <c r="Q82" i="15"/>
  <c r="G82" i="15"/>
  <c r="S81" i="15"/>
  <c r="M81" i="15"/>
  <c r="I81" i="15"/>
  <c r="C81" i="15"/>
  <c r="S80" i="15"/>
  <c r="Q80" i="15"/>
  <c r="M80" i="15"/>
  <c r="M86" i="15" s="1"/>
  <c r="O86" i="15" s="1"/>
  <c r="I80" i="15"/>
  <c r="G80" i="15"/>
  <c r="C80" i="15"/>
  <c r="S79" i="15"/>
  <c r="Q79" i="15"/>
  <c r="M79" i="15"/>
  <c r="I79" i="15"/>
  <c r="G79" i="15"/>
  <c r="C79" i="15"/>
  <c r="E87" i="15" s="1"/>
  <c r="I82" i="15" s="1"/>
  <c r="M78" i="15"/>
  <c r="M85" i="15" s="1"/>
  <c r="O85" i="15" s="1"/>
  <c r="C78" i="15"/>
  <c r="O65" i="15"/>
  <c r="M65" i="15"/>
  <c r="E65" i="15"/>
  <c r="C65" i="15"/>
  <c r="M64" i="15"/>
  <c r="C64" i="15"/>
  <c r="C63" i="15" s="1"/>
  <c r="M63" i="15"/>
  <c r="O62" i="15"/>
  <c r="S57" i="15" s="1"/>
  <c r="M62" i="15"/>
  <c r="C62" i="15"/>
  <c r="M61" i="15"/>
  <c r="O61" i="15" s="1"/>
  <c r="M60" i="15"/>
  <c r="O60" i="15" s="1"/>
  <c r="Q57" i="15"/>
  <c r="G57" i="15"/>
  <c r="S56" i="15"/>
  <c r="M56" i="15"/>
  <c r="I56" i="15"/>
  <c r="C56" i="15"/>
  <c r="S55" i="15"/>
  <c r="Q55" i="15"/>
  <c r="M55" i="15"/>
  <c r="I55" i="15"/>
  <c r="G55" i="15"/>
  <c r="C55" i="15"/>
  <c r="C61" i="15" s="1"/>
  <c r="E61" i="15" s="1"/>
  <c r="S54" i="15"/>
  <c r="Q54" i="15"/>
  <c r="M54" i="15"/>
  <c r="I54" i="15"/>
  <c r="G54" i="15"/>
  <c r="C54" i="15"/>
  <c r="E62" i="15" s="1"/>
  <c r="I57" i="15" s="1"/>
  <c r="M53" i="15"/>
  <c r="C53" i="15"/>
  <c r="C60" i="15" s="1"/>
  <c r="E60" i="15" s="1"/>
  <c r="E40" i="15"/>
  <c r="C40" i="15"/>
  <c r="M39" i="15"/>
  <c r="M38" i="15" s="1"/>
  <c r="C39" i="15"/>
  <c r="C38" i="15"/>
  <c r="O37" i="15"/>
  <c r="M37" i="15"/>
  <c r="C37" i="15"/>
  <c r="C36" i="15"/>
  <c r="E36" i="15" s="1"/>
  <c r="O35" i="15"/>
  <c r="E35" i="15"/>
  <c r="C35" i="15"/>
  <c r="S32" i="15"/>
  <c r="Q32" i="15"/>
  <c r="G32" i="15"/>
  <c r="S31" i="15"/>
  <c r="M31" i="15"/>
  <c r="I31" i="15"/>
  <c r="C31" i="15"/>
  <c r="S30" i="15"/>
  <c r="Q30" i="15"/>
  <c r="M30" i="15"/>
  <c r="M36" i="15" s="1"/>
  <c r="O36" i="15" s="1"/>
  <c r="I30" i="15"/>
  <c r="G30" i="15"/>
  <c r="C30" i="15"/>
  <c r="S29" i="15"/>
  <c r="Q29" i="15"/>
  <c r="M29" i="15"/>
  <c r="I29" i="15"/>
  <c r="G29" i="15"/>
  <c r="C29" i="15"/>
  <c r="E37" i="15" s="1"/>
  <c r="I32" i="15" s="1"/>
  <c r="M28" i="15"/>
  <c r="M35" i="15" s="1"/>
  <c r="C28" i="15"/>
  <c r="O15" i="15"/>
  <c r="M15" i="15"/>
  <c r="E15" i="15"/>
  <c r="C15" i="15"/>
  <c r="M14" i="15"/>
  <c r="C14" i="15"/>
  <c r="C13" i="15" s="1"/>
  <c r="M13" i="15"/>
  <c r="O12" i="15"/>
  <c r="S7" i="15" s="1"/>
  <c r="M12" i="15"/>
  <c r="C12" i="15"/>
  <c r="M11" i="15"/>
  <c r="O11" i="15" s="1"/>
  <c r="O10" i="15"/>
  <c r="M10" i="15"/>
  <c r="Q7" i="15"/>
  <c r="G7" i="15"/>
  <c r="S6" i="15"/>
  <c r="M6" i="15"/>
  <c r="I6" i="15"/>
  <c r="C6" i="15"/>
  <c r="S5" i="15"/>
  <c r="Q5" i="15"/>
  <c r="M5" i="15"/>
  <c r="I5" i="15"/>
  <c r="G5" i="15"/>
  <c r="C5" i="15"/>
  <c r="C11" i="15" s="1"/>
  <c r="E11" i="15" s="1"/>
  <c r="S4" i="15"/>
  <c r="Q4" i="15"/>
  <c r="M4" i="15"/>
  <c r="I4" i="15"/>
  <c r="G4" i="15"/>
  <c r="C4" i="15"/>
  <c r="E12" i="15" s="1"/>
  <c r="I7" i="15" s="1"/>
  <c r="M3" i="15"/>
  <c r="C3" i="15"/>
  <c r="C10" i="15" s="1"/>
  <c r="E10" i="15" s="1"/>
  <c r="H401" i="20"/>
  <c r="C401" i="20"/>
  <c r="J392" i="20"/>
  <c r="E392" i="20"/>
  <c r="R375" i="20"/>
  <c r="M375" i="20"/>
  <c r="H375" i="20"/>
  <c r="C375" i="20"/>
  <c r="T366" i="20"/>
  <c r="O366" i="20"/>
  <c r="J366" i="20"/>
  <c r="E366" i="20"/>
  <c r="R349" i="20"/>
  <c r="M349" i="20"/>
  <c r="H349" i="20"/>
  <c r="C349" i="20"/>
  <c r="T340" i="20"/>
  <c r="O340" i="20"/>
  <c r="J340" i="20"/>
  <c r="E340" i="20"/>
  <c r="R323" i="20"/>
  <c r="M323" i="20"/>
  <c r="H323" i="20"/>
  <c r="C323" i="20"/>
  <c r="T314" i="20"/>
  <c r="O314" i="20"/>
  <c r="J314" i="20"/>
  <c r="E314" i="20"/>
  <c r="R297" i="20"/>
  <c r="M297" i="20"/>
  <c r="H297" i="20"/>
  <c r="C297" i="20"/>
  <c r="T288" i="20"/>
  <c r="O288" i="20"/>
  <c r="J288" i="20"/>
  <c r="E288" i="20"/>
  <c r="R271" i="20"/>
  <c r="M271" i="20"/>
  <c r="H271" i="20"/>
  <c r="C271" i="20"/>
  <c r="T262" i="20"/>
  <c r="O262" i="20"/>
  <c r="J262" i="20"/>
  <c r="E262" i="20"/>
  <c r="R245" i="20"/>
  <c r="M245" i="20"/>
  <c r="H245" i="20"/>
  <c r="C245" i="20"/>
  <c r="T236" i="20"/>
  <c r="O236" i="20"/>
  <c r="J236" i="20"/>
  <c r="E236" i="20"/>
  <c r="R219" i="20"/>
  <c r="M219" i="20"/>
  <c r="H219" i="20"/>
  <c r="C219" i="20"/>
  <c r="T210" i="20"/>
  <c r="O210" i="20"/>
  <c r="J210" i="20"/>
  <c r="E210" i="20"/>
  <c r="R193" i="20"/>
  <c r="M193" i="20"/>
  <c r="H193" i="20"/>
  <c r="C193" i="20"/>
  <c r="T184" i="20"/>
  <c r="O184" i="20"/>
  <c r="J184" i="20"/>
  <c r="E184" i="20"/>
  <c r="R167" i="20"/>
  <c r="M167" i="20"/>
  <c r="H167" i="20"/>
  <c r="C167" i="20"/>
  <c r="T158" i="20"/>
  <c r="O158" i="20"/>
  <c r="J158" i="20"/>
  <c r="E158" i="20"/>
  <c r="R141" i="20"/>
  <c r="M141" i="20"/>
  <c r="H141" i="20"/>
  <c r="C141" i="20"/>
  <c r="T132" i="20"/>
  <c r="O132" i="20"/>
  <c r="J132" i="20"/>
  <c r="E132" i="20"/>
  <c r="R115" i="20"/>
  <c r="M115" i="20"/>
  <c r="H115" i="20"/>
  <c r="C115" i="20"/>
  <c r="T106" i="20"/>
  <c r="O106" i="20"/>
  <c r="J106" i="20"/>
  <c r="E106" i="20"/>
  <c r="R89" i="20"/>
  <c r="M89" i="20"/>
  <c r="H89" i="20"/>
  <c r="C89" i="20"/>
  <c r="T80" i="20"/>
  <c r="O80" i="20"/>
  <c r="J80" i="20"/>
  <c r="E80" i="20"/>
  <c r="R63" i="20"/>
  <c r="M63" i="20"/>
  <c r="H63" i="20"/>
  <c r="C63" i="20"/>
  <c r="T54" i="20"/>
  <c r="O54" i="20"/>
  <c r="J54" i="20"/>
  <c r="E54" i="20"/>
  <c r="M37" i="20"/>
  <c r="H37" i="20"/>
  <c r="C37" i="20"/>
  <c r="O28" i="20"/>
  <c r="J28" i="20"/>
  <c r="E28" i="20"/>
  <c r="R11" i="20"/>
  <c r="M11" i="20"/>
  <c r="H11" i="20"/>
  <c r="C11" i="20"/>
  <c r="T2" i="20"/>
  <c r="O2" i="20"/>
  <c r="J2" i="20"/>
  <c r="E2" i="20"/>
  <c r="C453" i="19"/>
  <c r="E444" i="19"/>
  <c r="R427" i="19"/>
  <c r="M427" i="19"/>
  <c r="H427" i="19"/>
  <c r="C427" i="19"/>
  <c r="T418" i="19"/>
  <c r="O418" i="19"/>
  <c r="J418" i="19"/>
  <c r="E418" i="19"/>
  <c r="R401" i="19"/>
  <c r="M401" i="19"/>
  <c r="H401" i="19"/>
  <c r="C401" i="19"/>
  <c r="T392" i="19"/>
  <c r="O392" i="19"/>
  <c r="J392" i="19"/>
  <c r="E392" i="19"/>
  <c r="R375" i="19"/>
  <c r="M375" i="19"/>
  <c r="H375" i="19"/>
  <c r="C375" i="19"/>
  <c r="T366" i="19"/>
  <c r="O366" i="19"/>
  <c r="J366" i="19"/>
  <c r="E366" i="19"/>
  <c r="R349" i="19"/>
  <c r="M349" i="19"/>
  <c r="H349" i="19"/>
  <c r="C349" i="19"/>
  <c r="T340" i="19"/>
  <c r="O340" i="19"/>
  <c r="J340" i="19"/>
  <c r="E340" i="19"/>
  <c r="R323" i="19"/>
  <c r="M323" i="19"/>
  <c r="H323" i="19"/>
  <c r="C323" i="19"/>
  <c r="T314" i="19"/>
  <c r="O314" i="19"/>
  <c r="J314" i="19"/>
  <c r="E314" i="19"/>
  <c r="R297" i="19"/>
  <c r="M297" i="19"/>
  <c r="C297" i="19"/>
  <c r="T288" i="19"/>
  <c r="O288" i="19"/>
  <c r="J288" i="19"/>
  <c r="E288" i="19"/>
  <c r="R271" i="19"/>
  <c r="M271" i="19"/>
  <c r="T262" i="19"/>
  <c r="O262" i="19"/>
  <c r="J262" i="19"/>
  <c r="E262" i="19"/>
  <c r="R245" i="19"/>
  <c r="M245" i="19"/>
  <c r="H245" i="19"/>
  <c r="T236" i="19"/>
  <c r="O236" i="19"/>
  <c r="J236" i="19"/>
  <c r="E236" i="19"/>
  <c r="R219" i="19"/>
  <c r="M219" i="19"/>
  <c r="H219" i="19"/>
  <c r="C219" i="19"/>
  <c r="T210" i="19"/>
  <c r="O210" i="19"/>
  <c r="J210" i="19"/>
  <c r="E210" i="19"/>
  <c r="R193" i="19"/>
  <c r="H193" i="19"/>
  <c r="T184" i="19"/>
  <c r="O184" i="19"/>
  <c r="J184" i="19"/>
  <c r="E184" i="19"/>
  <c r="R167" i="19"/>
  <c r="T158" i="19"/>
  <c r="R401" i="18"/>
  <c r="M401" i="18"/>
  <c r="H401" i="18"/>
  <c r="C401" i="18"/>
  <c r="T392" i="18"/>
  <c r="O392" i="18"/>
  <c r="J392" i="18"/>
  <c r="E392" i="18"/>
  <c r="R375" i="18"/>
  <c r="M375" i="18"/>
  <c r="H375" i="18"/>
  <c r="C375" i="18"/>
  <c r="T366" i="18"/>
  <c r="O366" i="18"/>
  <c r="J366" i="18"/>
  <c r="E366" i="18"/>
  <c r="R349" i="18"/>
  <c r="M349" i="18"/>
  <c r="H349" i="18"/>
  <c r="C349" i="18"/>
  <c r="T340" i="18"/>
  <c r="O340" i="18"/>
  <c r="J340" i="18"/>
  <c r="E340" i="18"/>
  <c r="R323" i="18"/>
  <c r="M323" i="18"/>
  <c r="H323" i="18"/>
  <c r="C323" i="18"/>
  <c r="T314" i="18"/>
  <c r="O314" i="18"/>
  <c r="J314" i="18"/>
  <c r="E314" i="18"/>
  <c r="C297" i="18"/>
  <c r="T288" i="18"/>
  <c r="O288" i="18"/>
  <c r="J288" i="18"/>
  <c r="E288" i="18"/>
  <c r="R271" i="18"/>
  <c r="M271" i="18"/>
  <c r="H271" i="18"/>
  <c r="C271" i="18"/>
  <c r="T262" i="18"/>
  <c r="O262" i="18"/>
  <c r="J262" i="18"/>
  <c r="E262" i="18"/>
  <c r="R245" i="18"/>
  <c r="M245" i="18"/>
  <c r="H245" i="18"/>
  <c r="C245" i="18"/>
  <c r="T236" i="18"/>
  <c r="O236" i="18"/>
  <c r="J236" i="18"/>
  <c r="E236" i="18"/>
  <c r="R219" i="18"/>
  <c r="M219" i="18"/>
  <c r="H219" i="18"/>
  <c r="C219" i="18"/>
  <c r="T210" i="18"/>
  <c r="O210" i="18"/>
  <c r="J210" i="18"/>
  <c r="E210" i="18"/>
  <c r="R193" i="18"/>
  <c r="M193" i="18"/>
  <c r="H193" i="18"/>
  <c r="C193" i="18"/>
  <c r="T184" i="18"/>
  <c r="O184" i="18"/>
  <c r="J184" i="18"/>
  <c r="E184" i="18"/>
  <c r="R167" i="18"/>
  <c r="M167" i="18"/>
  <c r="H167" i="18"/>
  <c r="C167" i="18"/>
  <c r="T158" i="18"/>
  <c r="O158" i="18"/>
  <c r="J158" i="18"/>
  <c r="E158" i="18"/>
  <c r="R141" i="18"/>
  <c r="M141" i="18"/>
  <c r="H141" i="18"/>
  <c r="C141" i="18"/>
  <c r="T132" i="18"/>
  <c r="O132" i="18"/>
  <c r="J132" i="18"/>
  <c r="E132" i="18"/>
  <c r="R115" i="18"/>
  <c r="M115" i="18"/>
  <c r="H115" i="18"/>
  <c r="C115" i="18"/>
  <c r="T106" i="18"/>
  <c r="O106" i="18"/>
  <c r="J106" i="18"/>
  <c r="E106" i="18"/>
  <c r="R89" i="18"/>
  <c r="M89" i="18"/>
  <c r="H89" i="18"/>
  <c r="C89" i="18"/>
  <c r="T80" i="18"/>
  <c r="O80" i="18"/>
  <c r="J80" i="18"/>
  <c r="E80" i="18"/>
  <c r="R63" i="18"/>
  <c r="M63" i="18"/>
  <c r="H63" i="18"/>
  <c r="C63" i="18"/>
  <c r="T54" i="18"/>
  <c r="O54" i="18"/>
  <c r="J54" i="18"/>
  <c r="E54" i="18"/>
  <c r="R37" i="18"/>
  <c r="M37" i="18"/>
  <c r="H37" i="18"/>
  <c r="C37" i="18"/>
  <c r="T28" i="18"/>
  <c r="O28" i="18"/>
  <c r="J28" i="18"/>
  <c r="E28" i="18"/>
  <c r="R11" i="18"/>
  <c r="M11" i="18"/>
  <c r="H11" i="18"/>
  <c r="C11" i="18"/>
  <c r="T2" i="18"/>
  <c r="O2" i="18"/>
  <c r="J2" i="18"/>
  <c r="E2" i="18"/>
  <c r="M115" i="17"/>
  <c r="O106" i="17"/>
  <c r="J106" i="17"/>
  <c r="E106" i="17"/>
  <c r="R89" i="17"/>
  <c r="M89" i="17"/>
  <c r="H89" i="17"/>
  <c r="C89" i="17"/>
  <c r="T80" i="17"/>
  <c r="O80" i="17"/>
  <c r="J80" i="17"/>
  <c r="E80" i="17"/>
  <c r="R63" i="17"/>
  <c r="M63" i="17"/>
  <c r="H63" i="17"/>
  <c r="C63" i="17"/>
  <c r="T54" i="17"/>
  <c r="O54" i="17"/>
  <c r="J54" i="17"/>
  <c r="E54" i="17"/>
  <c r="R37" i="17"/>
  <c r="M37" i="17"/>
  <c r="H37" i="17"/>
  <c r="C37" i="17"/>
  <c r="T28" i="17"/>
  <c r="O28" i="17"/>
  <c r="J28" i="17"/>
  <c r="E28" i="17"/>
  <c r="R11" i="17"/>
  <c r="M11" i="17"/>
  <c r="H11" i="17"/>
  <c r="C11" i="17"/>
  <c r="T2" i="17"/>
  <c r="O2" i="17"/>
  <c r="J2" i="17"/>
  <c r="E2" i="17"/>
  <c r="C115" i="16"/>
  <c r="E106" i="16"/>
  <c r="R89" i="16"/>
  <c r="M89" i="16"/>
  <c r="H89" i="16"/>
  <c r="C89" i="16"/>
  <c r="T80" i="16"/>
  <c r="O80" i="16"/>
  <c r="J80" i="16"/>
  <c r="E80" i="16"/>
  <c r="R63" i="16"/>
  <c r="M63" i="16"/>
  <c r="H63" i="16"/>
  <c r="C63" i="16"/>
  <c r="T54" i="16"/>
  <c r="O54" i="16"/>
  <c r="J54" i="16"/>
  <c r="E54" i="16"/>
  <c r="R37" i="16"/>
  <c r="M37" i="16"/>
  <c r="H37" i="16"/>
  <c r="C37" i="16"/>
  <c r="T28" i="16"/>
  <c r="O28" i="16"/>
  <c r="J28" i="16"/>
  <c r="E28" i="16"/>
  <c r="R11" i="16"/>
  <c r="M11" i="16"/>
  <c r="H11" i="16"/>
  <c r="C11" i="16"/>
  <c r="T2" i="16"/>
  <c r="O2" i="16"/>
  <c r="J2" i="16"/>
  <c r="E2" i="16"/>
  <c r="E91" i="22" l="1"/>
  <c r="C91" i="22"/>
  <c r="C88" i="22"/>
  <c r="C84" i="22"/>
  <c r="M385" i="15"/>
  <c r="M40" i="15"/>
  <c r="M90" i="15"/>
  <c r="C264" i="15"/>
  <c r="M307" i="15"/>
  <c r="T331" i="15"/>
  <c r="O385" i="15"/>
  <c r="C405" i="15"/>
  <c r="C489" i="15"/>
  <c r="O40" i="15"/>
  <c r="O90" i="15"/>
  <c r="M165" i="15"/>
  <c r="C215" i="15"/>
  <c r="C232" i="15"/>
  <c r="R307" i="15"/>
  <c r="C105" i="15"/>
  <c r="M138" i="15"/>
  <c r="O165" i="15"/>
  <c r="E215" i="15"/>
  <c r="E232" i="15"/>
  <c r="C266" i="15"/>
  <c r="E288" i="15"/>
  <c r="I283" i="15" s="1"/>
  <c r="C407" i="15"/>
  <c r="C491" i="15"/>
  <c r="E105" i="15"/>
  <c r="M281" i="15"/>
  <c r="C289" i="15"/>
  <c r="H332" i="15"/>
  <c r="H354" i="15"/>
  <c r="C465" i="15"/>
  <c r="O281" i="15"/>
  <c r="C314" i="15"/>
  <c r="M332" i="15"/>
  <c r="R459" i="15"/>
  <c r="O162" i="15"/>
  <c r="S157" i="15" s="1"/>
  <c r="E212" i="15"/>
  <c r="I207" i="15" s="1"/>
  <c r="M309" i="15"/>
  <c r="C316" i="15"/>
  <c r="E389" i="15"/>
  <c r="H106" i="15"/>
  <c r="M140" i="15"/>
  <c r="C181" i="15"/>
  <c r="H334" i="15"/>
  <c r="H356" i="15"/>
  <c r="C442" i="15"/>
  <c r="R461" i="15"/>
  <c r="C179" i="15"/>
  <c r="R309" i="15"/>
</calcChain>
</file>

<file path=xl/sharedStrings.xml><?xml version="1.0" encoding="utf-8"?>
<sst xmlns="http://schemas.openxmlformats.org/spreadsheetml/2006/main" count="4830" uniqueCount="1756">
  <si>
    <t>注：序列库中所有道具根据各个位面数据糅合而成，因此道具的材质、科技成分等并不是决定道具功效的主要因素，序列数据给予了各个道具不同的点数定义，你将可能会看到强度超过魔剑的普通左轮手枪等一系列超乎想象的存在，但这的确是在序列允许的情况下被制造的，属于“合理”的存在。</t>
  </si>
  <si>
    <t>恢复类工具</t>
  </si>
  <si>
    <t>造伤类工具</t>
  </si>
  <si>
    <t>消耗类工具</t>
  </si>
  <si>
    <t>其他类工具</t>
  </si>
  <si>
    <t>组合配件</t>
  </si>
  <si>
    <t>载具</t>
  </si>
  <si>
    <t>召唤物</t>
  </si>
  <si>
    <t>蛇眼浆果*3</t>
  </si>
  <si>
    <t>cacatov粪弹*3</t>
  </si>
  <si>
    <t>复活币</t>
  </si>
  <si>
    <t>闭路对讲机</t>
  </si>
  <si>
    <t>贪婪之珠</t>
  </si>
  <si>
    <t>蒙哥马利之爪</t>
  </si>
  <si>
    <t>亡骸卫士</t>
  </si>
  <si>
    <t>死灵法师召唤物</t>
  </si>
  <si>
    <t>续骨丹*3</t>
  </si>
  <si>
    <t>阔剑地雷*3</t>
  </si>
  <si>
    <t>水片*5</t>
  </si>
  <si>
    <t>魔力手电筒</t>
  </si>
  <si>
    <t>强欲之珠</t>
  </si>
  <si>
    <t>掌心炮</t>
  </si>
  <si>
    <t>亡骸弓手</t>
  </si>
  <si>
    <t>龙纹果*3</t>
  </si>
  <si>
    <t>单兵霰射炸药*3</t>
  </si>
  <si>
    <t>兵粮丸*5</t>
  </si>
  <si>
    <t>夜麻的烧烤架</t>
  </si>
  <si>
    <t>色欲之珠</t>
  </si>
  <si>
    <t>虚假的胜利 真实的“友情”</t>
  </si>
  <si>
    <t>狗</t>
  </si>
  <si>
    <t>就是一条狗</t>
  </si>
  <si>
    <t>冰灵果*3</t>
  </si>
  <si>
    <t>电磁脉冲手榴弹*3</t>
  </si>
  <si>
    <t>草莓纯净水*3</t>
  </si>
  <si>
    <t>舞会面具</t>
  </si>
  <si>
    <t>怠惰之珠</t>
  </si>
  <si>
    <t>六眼魔神</t>
  </si>
  <si>
    <t>亡骸魔像</t>
  </si>
  <si>
    <t>聚灵丹*3</t>
  </si>
  <si>
    <t>手榴弹*3</t>
  </si>
  <si>
    <t>透视贴*3</t>
  </si>
  <si>
    <t>火把</t>
  </si>
  <si>
    <t>暴食之珠</t>
  </si>
  <si>
    <t>浮空飞车</t>
  </si>
  <si>
    <t>月灵丹*3</t>
  </si>
  <si>
    <t>伏特加*3</t>
  </si>
  <si>
    <t>辟谷丹*3</t>
  </si>
  <si>
    <t>狐狸面具</t>
  </si>
  <si>
    <t>嫉妒之珠</t>
  </si>
  <si>
    <t>链锯剑</t>
  </si>
  <si>
    <t>阴阳玄龙丹*3</t>
  </si>
  <si>
    <t>九煞雷符*3</t>
  </si>
  <si>
    <t>万能轮回世界金钱</t>
  </si>
  <si>
    <t>多功能瑞士军刀</t>
  </si>
  <si>
    <t>法术核心：火焰（未注魔）</t>
  </si>
  <si>
    <t>雷神之矛</t>
  </si>
  <si>
    <t>血王丹*3</t>
  </si>
  <si>
    <t>邪水*3</t>
  </si>
  <si>
    <t>转性药剂</t>
  </si>
  <si>
    <t>墨镜</t>
  </si>
  <si>
    <t>法术核心：震击（未注魔）</t>
  </si>
  <si>
    <t>联邦之盾</t>
  </si>
  <si>
    <t>暗金樟脑丸*3</t>
  </si>
  <si>
    <t>矿工炸弹*3</t>
  </si>
  <si>
    <t>卡萨斯红刀*3</t>
  </si>
  <si>
    <t>绳子*10m</t>
  </si>
  <si>
    <t>法术核心：寒霜（未注魔）</t>
  </si>
  <si>
    <t>外骨骼装具</t>
  </si>
  <si>
    <t>昊元丹*3</t>
  </si>
  <si>
    <t>雷管*3</t>
  </si>
  <si>
    <t>焦炭松脂*3</t>
  </si>
  <si>
    <t>表</t>
  </si>
  <si>
    <t>法术核心：岩精之诅咒（未注魔）</t>
  </si>
  <si>
    <t>GN光束军刀（试作型）</t>
  </si>
  <si>
    <t>混元塑骨丹*3</t>
  </si>
  <si>
    <t>白银审判*3</t>
  </si>
  <si>
    <t>黄金松脂*3</t>
  </si>
  <si>
    <t>无尽烟盒</t>
  </si>
  <si>
    <t>法术核心：仙域传送（未注魔）</t>
  </si>
  <si>
    <t>GN光束步枪（试作型）</t>
  </si>
  <si>
    <t>长生丹*3</t>
  </si>
  <si>
    <t>特种炸弹x3</t>
  </si>
  <si>
    <t>人松脂*3</t>
  </si>
  <si>
    <t>一包面粉</t>
  </si>
  <si>
    <t>法术核心：升腾（未注魔）</t>
  </si>
  <si>
    <t>T-34</t>
  </si>
  <si>
    <t>饺子*3</t>
  </si>
  <si>
    <t>紫烟*3</t>
  </si>
  <si>
    <t>轮回坏声音2019中秋DVD纪念带</t>
  </si>
  <si>
    <t>万能手机</t>
  </si>
  <si>
    <t>法术核心：闪烁（未注魔）</t>
  </si>
  <si>
    <t>GN盾牌（试作型）</t>
  </si>
  <si>
    <t>凝血喷雾溶剂*3</t>
  </si>
  <si>
    <t>TNT*3</t>
  </si>
  <si>
    <t>小黄鸭卡通立体皂*3</t>
  </si>
  <si>
    <t>血迹笔</t>
  </si>
  <si>
    <t>法术核心：末影裂痕（未注魔）</t>
  </si>
  <si>
    <t>钢铁侠战衣Mark2</t>
  </si>
  <si>
    <t>希望的火柴药*3</t>
  </si>
  <si>
    <t>C4*3</t>
  </si>
  <si>
    <t>翻译魔芋</t>
  </si>
  <si>
    <t>打火机</t>
  </si>
  <si>
    <t>法术核心：法师战锤（未注魔）</t>
  </si>
  <si>
    <t>原型GN剑</t>
  </si>
  <si>
    <t>女王的蛋挞*3</t>
  </si>
  <si>
    <t>CL-20*3</t>
  </si>
  <si>
    <t>魔力棱镜*3</t>
  </si>
  <si>
    <t>魔鬼之镜</t>
  </si>
  <si>
    <t>法术核心：元始（未注魔）</t>
  </si>
  <si>
    <t>穿冲震击炮</t>
  </si>
  <si>
    <t>神圣之愈*3</t>
  </si>
  <si>
    <t>【毁灭风暴】卷轴*3</t>
  </si>
  <si>
    <t>刺激型兴奋剂*3</t>
  </si>
  <si>
    <t>天使之镜</t>
  </si>
  <si>
    <t>法术核心：解离（未注魔）</t>
  </si>
  <si>
    <t>暗物质护盾</t>
  </si>
  <si>
    <t>【次元之刃】卷轴*3</t>
  </si>
  <si>
    <t>现化符*3</t>
  </si>
  <si>
    <t>神奇的万能食物</t>
  </si>
  <si>
    <t>法术核心：能量球（未注魔）</t>
  </si>
  <si>
    <t>快雀</t>
  </si>
  <si>
    <t>战略核弹</t>
  </si>
  <si>
    <t>表白信（伪）</t>
  </si>
  <si>
    <t>一包纸巾</t>
  </si>
  <si>
    <t>法术核心：冰之心（未注魔）</t>
  </si>
  <si>
    <t>Freddy FazBear</t>
  </si>
  <si>
    <t>龙吟草莓制作包</t>
  </si>
  <si>
    <t>神奇调味箱</t>
  </si>
  <si>
    <t>法术核心：邪术（未注魔）</t>
  </si>
  <si>
    <t>GN光束军刀</t>
  </si>
  <si>
    <t>血精*3</t>
  </si>
  <si>
    <t>巫毒人偶</t>
  </si>
  <si>
    <t>法术核心：腐化风暴（未注魔）</t>
  </si>
  <si>
    <t>攻城坦克</t>
  </si>
  <si>
    <t>特化草莓盆栽</t>
  </si>
  <si>
    <t>简易发信器</t>
  </si>
  <si>
    <t>法术核心：腐化波动（未注魔）</t>
  </si>
  <si>
    <t>GN大型盾牌</t>
  </si>
  <si>
    <t>草莓庄园养料*3</t>
  </si>
  <si>
    <t>无限之衣柜</t>
  </si>
  <si>
    <t>法术核心：魔力碎片（未注魔）</t>
  </si>
  <si>
    <t>GN光束步枪</t>
  </si>
  <si>
    <t>太阳灯</t>
  </si>
  <si>
    <t>好好学习包包</t>
  </si>
  <si>
    <t>法术核心：愈合（未注魔）</t>
  </si>
  <si>
    <t>沉陆之矢</t>
  </si>
  <si>
    <t>祛邪肥皂*3</t>
  </si>
  <si>
    <t>奇怪的矿物包裹</t>
  </si>
  <si>
    <t>法术核心：守护（未注魔）</t>
  </si>
  <si>
    <t>O高达</t>
  </si>
  <si>
    <t>一封遗书[附积分]</t>
  </si>
  <si>
    <t>法术核心：护盾（未注魔）</t>
  </si>
  <si>
    <t>原型GN炮</t>
  </si>
  <si>
    <t>一封遗书[附遗物]</t>
  </si>
  <si>
    <t>魔幻现实主义的接收器</t>
  </si>
  <si>
    <t>法术核心：咒波净化（未注魔）</t>
  </si>
  <si>
    <t>GN基础盾牌</t>
  </si>
  <si>
    <t>稀有魔力棱镜*3</t>
  </si>
  <si>
    <t>无壤生花</t>
  </si>
  <si>
    <t>法术核心：经验（未注魔）</t>
  </si>
  <si>
    <t>死亡骑士团</t>
  </si>
  <si>
    <t>初见</t>
  </si>
  <si>
    <t>万能发卡</t>
  </si>
  <si>
    <t>法术核心：扭曲（未注魔）</t>
  </si>
  <si>
    <t>舰载机</t>
  </si>
  <si>
    <t>同仙酒*3</t>
  </si>
  <si>
    <t>鬼族的酒壶</t>
  </si>
  <si>
    <t>法术核心：AE工具箱（未注魔）</t>
  </si>
  <si>
    <t>双管GN炮</t>
  </si>
  <si>
    <t>细胞分裂剂Ⅰ型*3</t>
  </si>
  <si>
    <t>盗贼工具</t>
  </si>
  <si>
    <t>愤怒之珠</t>
  </si>
  <si>
    <t>力场发生器</t>
  </si>
  <si>
    <t>神奇的橡皮泥</t>
  </si>
  <si>
    <t>制毒工具</t>
  </si>
  <si>
    <t>法术核心：火焰</t>
  </si>
  <si>
    <t>原型GN高能米加发射器</t>
  </si>
  <si>
    <t>不明糖晶*3</t>
  </si>
  <si>
    <t>文书伪造工具</t>
  </si>
  <si>
    <t>法术核心：震击</t>
  </si>
  <si>
    <t>试作型雪崩装备-天鹅</t>
  </si>
  <si>
    <t>能量充能模块I型*3</t>
  </si>
  <si>
    <t>草药工具</t>
  </si>
  <si>
    <t>法术核心：寒霜</t>
  </si>
  <si>
    <t>朗基努斯枪</t>
  </si>
  <si>
    <t>处男妙药*3</t>
  </si>
  <si>
    <t>制图工具</t>
  </si>
  <si>
    <t>法术核心：岩精之诅咒</t>
  </si>
  <si>
    <t>帝国主力外空护卫舰</t>
  </si>
  <si>
    <t>生命灵药*3</t>
  </si>
  <si>
    <t>易容工具</t>
  </si>
  <si>
    <t>法术核心：仙域传送</t>
  </si>
  <si>
    <t>正义女神高达</t>
  </si>
  <si>
    <t>核爆炸牌辣椒粉*3</t>
  </si>
  <si>
    <t>一盒火柴</t>
  </si>
  <si>
    <t>法术核心：升腾</t>
  </si>
  <si>
    <t>苍穹</t>
  </si>
  <si>
    <t>音速起子</t>
  </si>
  <si>
    <t>民用基础版双人家居移动厨房</t>
  </si>
  <si>
    <t>法术核心：闪烁</t>
  </si>
  <si>
    <t>危险流浪者</t>
  </si>
  <si>
    <t>时间静止怀表</t>
  </si>
  <si>
    <t>野外炊具</t>
  </si>
  <si>
    <t>法术核心：末影裂痕</t>
  </si>
  <si>
    <t>沉陆</t>
  </si>
  <si>
    <t>愚人口香糖CT味</t>
  </si>
  <si>
    <t>奇怪的木料包裹</t>
  </si>
  <si>
    <t>法术核心：法师战锤</t>
  </si>
  <si>
    <t>初号机</t>
  </si>
  <si>
    <t>亡骸精粹</t>
  </si>
  <si>
    <t>奇怪的金属包裹</t>
  </si>
  <si>
    <t>法术核心：元始</t>
  </si>
  <si>
    <t>快子光矛</t>
  </si>
  <si>
    <t>末影珍珠*3</t>
  </si>
  <si>
    <t>狗哨</t>
  </si>
  <si>
    <t>法术核心：解离</t>
  </si>
  <si>
    <t>“命运”</t>
  </si>
  <si>
    <t>封符.与世隔绝的小世界*3</t>
  </si>
  <si>
    <t>一箱神奇的万能食材</t>
  </si>
  <si>
    <t>法术核心：能量球</t>
  </si>
  <si>
    <t>MX雷神</t>
  </si>
  <si>
    <t>命运碎片</t>
  </si>
  <si>
    <t>自欺欺人食材箱</t>
  </si>
  <si>
    <t>法术核心：冰之心</t>
  </si>
  <si>
    <t>MX联邦之盾</t>
  </si>
  <si>
    <t>定身符*3</t>
  </si>
  <si>
    <t>永不脱手2000</t>
  </si>
  <si>
    <t>法术核心：邪术</t>
  </si>
  <si>
    <t>巨像</t>
  </si>
  <si>
    <t>洗练药水</t>
  </si>
  <si>
    <t>反话香包</t>
  </si>
  <si>
    <t>法术核心：腐化风暴</t>
  </si>
  <si>
    <t>焚天神兵</t>
  </si>
  <si>
    <t>BE收束器</t>
  </si>
  <si>
    <t>BGM播放器</t>
  </si>
  <si>
    <t>法术核心：腐化波动</t>
  </si>
  <si>
    <t>洗练药水II型</t>
  </si>
  <si>
    <t>仙乐奏器</t>
  </si>
  <si>
    <t>法术核心：魔力碎片</t>
  </si>
  <si>
    <t>万能钥匙</t>
  </si>
  <si>
    <t>防止攻入装置*3</t>
  </si>
  <si>
    <t>法术核心：愈合</t>
  </si>
  <si>
    <t>悲酥清风*3</t>
  </si>
  <si>
    <t>附魔绳子*10m</t>
  </si>
  <si>
    <t>法术核心：守护</t>
  </si>
  <si>
    <t>能量充能模块II型*3</t>
  </si>
  <si>
    <t>灵视相机</t>
  </si>
  <si>
    <t>法术核心：护盾</t>
  </si>
  <si>
    <t>序列强化器</t>
  </si>
  <si>
    <t>观梦镜</t>
  </si>
  <si>
    <t>法术核心：咒波净化</t>
  </si>
  <si>
    <t>序列突破器</t>
  </si>
  <si>
    <t>油纸伞</t>
  </si>
  <si>
    <t>法术核心：经验</t>
  </si>
  <si>
    <t>幽冥精粹</t>
  </si>
  <si>
    <t>奇怪的化学试剂包裹</t>
  </si>
  <si>
    <t>法术核心：扭曲</t>
  </si>
  <si>
    <t>感应符*3</t>
  </si>
  <si>
    <t>一本普通的书</t>
  </si>
  <si>
    <t>法术核心：AE工具箱</t>
  </si>
  <si>
    <t>重铸之章</t>
  </si>
  <si>
    <t>神奇的厨具套装</t>
  </si>
  <si>
    <t>亵渎之牌-门</t>
  </si>
  <si>
    <t>空白卷轴*3</t>
  </si>
  <si>
    <t>医疗急救箱</t>
  </si>
  <si>
    <t>亵渎之牌-愚者</t>
  </si>
  <si>
    <t>寒云浆*3</t>
  </si>
  <si>
    <t>多功能野战手术器械箱</t>
  </si>
  <si>
    <t>亵渎之牌-暴君</t>
  </si>
  <si>
    <t>世界晶*3</t>
  </si>
  <si>
    <t>不那么简易的发信器</t>
  </si>
  <si>
    <t>亵渎之牌-错误</t>
  </si>
  <si>
    <t>【黑钰守护铠甲】卷轴*3</t>
  </si>
  <si>
    <t>“天眼”</t>
  </si>
  <si>
    <t>亵渎之牌-黄昏巨人</t>
  </si>
  <si>
    <t>万能胚胎</t>
  </si>
  <si>
    <t>永不停滞的备忘集</t>
  </si>
  <si>
    <t>亵渎之牌-空想家</t>
  </si>
  <si>
    <t>混沌道果*3</t>
  </si>
  <si>
    <t>永续的汽油瓶</t>
  </si>
  <si>
    <t>过去之匙</t>
  </si>
  <si>
    <t>蠽先生的青春</t>
  </si>
  <si>
    <t>仙天宝书*3</t>
  </si>
  <si>
    <t>便携式引力场发射器</t>
  </si>
  <si>
    <t>人造引力装置·经济版</t>
  </si>
  <si>
    <t>神乐奏器</t>
  </si>
  <si>
    <t>复用型车床</t>
  </si>
  <si>
    <t>全自动悬浮眼睛</t>
  </si>
  <si>
    <t>曲寂万籁</t>
  </si>
  <si>
    <t>名称</t>
  </si>
  <si>
    <t>品质</t>
  </si>
  <si>
    <t>［冰灵果］（黑色100）：每食用一颗，恢复2d10点能量值。
品质奖励抵点：100</t>
  </si>
  <si>
    <t>重量</t>
  </si>
  <si>
    <t>［聚灵丹］（绿色200）：每食用一颗恢复3d10点能量。
品质奖励抵点：100</t>
  </si>
  <si>
    <t>［元气恢复］（黑色100）：食用后每回合恢复10点体力值持续5回合。
品质奖励抵点：100</t>
  </si>
  <si>
    <t>［元气恢复］（绿色200）：食用后每回合恢复15点体力，持续5回合。
品质奖励抵点：100</t>
  </si>
  <si>
    <t>体积</t>
  </si>
  <si>
    <t>简介/注释：一种生长与极寒之地的果实，本身吸纳天地元气，使得汁液具有恢复能量的作用。</t>
  </si>
  <si>
    <t>简介/注释：一种下品的丹药，修为较差的修士会利用丹药来让自己的元气保持充盈状态修炼。</t>
  </si>
  <si>
    <t>简介/注释：出产于海拔至少2000米的高山之上，食用后能够快速恢复体力。</t>
  </si>
  <si>
    <t>简介/注释： 仙门的基础下品丹药，能够让人迅速的恢复体力。以备不时之需。</t>
  </si>
  <si>
    <t>效果耗点</t>
  </si>
  <si>
    <t>价格</t>
  </si>
  <si>
    <t>立绘/外形叙述：拇指大小的晶莹浆果，仿若珍珠，鲜美甘甜。果中含有极其精纯的能量。</t>
  </si>
  <si>
    <t>立绘/外形叙述： 蓝色的圆形丹药，每颗都有指甲盖大小，散发出一种檀木的香气。</t>
  </si>
  <si>
    <t>立绘/外形叙述： 一盒黑白双色的浆果，外形类似蛇眼。有一股薄荷的沁香。</t>
  </si>
  <si>
    <t>立绘/外形叙述： 一枚绿色的丹药，呈现出半透明状，口感清凉。</t>
  </si>
  <si>
    <t>制作人：小死</t>
  </si>
  <si>
    <t>［元气恢复］（蓝色300）：食用后每回合恢复25点体力，持续5回合。
品质奖励抵点：200</t>
  </si>
  <si>
    <t>［昊元丹］（蓝色300）：每食用一颗，恢复5d10点能量值。
品质奖励抵点：200</t>
  </si>
  <si>
    <t>［生命恢复］（黑色100）：每一颗续骨丹服用后可以恢复200点生命值。
品质奖励抵点：100</t>
  </si>
  <si>
    <t>［龙纹果］（黑色100）：以一个瞬发动作服用龙纹果并恢复50点生命值
品质奖励抵点：100</t>
  </si>
  <si>
    <t>简介/注释： 一种邪派炼制的丹药，需要以活人的脊椎配合暗金樟脑炼制。能够让人拥有源源不断的体力供应。</t>
  </si>
  <si>
    <t>简介/注释： 修仙者在突破元婴之前瓶颈时服用的丹药，就算到达了元婴级，也能通过服用来获得大量能量。</t>
  </si>
  <si>
    <t>简介/注释： 仙门道家的一种治疗外伤用丹药，药效极快，适合作战时服用。</t>
  </si>
  <si>
    <t>简介/注释： 一种生长于极炎之地的神奇果实，其汁液具有能够加速人体外伤愈合的特性，但是药效因人而异。</t>
  </si>
  <si>
    <t>立绘/外形叙述： 一枚淡黄色的丹药，散发着淡淡的血腥味，闻多了会有眩晕感。</t>
  </si>
  <si>
    <t>立绘/外形叙述： 深紫色的丹药，外表及其光滑，上面有着自炼出便自带有的云纹，其清香只要拿出就算隔着百米也能闻到。</t>
  </si>
  <si>
    <t>立绘/外形叙述： 五枚金黄色的圆形丹药，被呈放在红色的锦盒里。</t>
  </si>
  <si>
    <t>立绘/外形叙述：龙眼大小的果实，上面的花纹仿佛龙纹，食用起来的味道像是樱桃。</t>
  </si>
  <si>
    <t>［阴阳玄龙丹］（绿色200）：每服用一颗阴阳玄龙丹就会恢复300点生命值。
品质奖励抵点：100</t>
  </si>
  <si>
    <t>［血王丹］（绿色200）：以一个瞬发动作服用血王丹并恢复100点生命值
品质奖励抵点：100</t>
  </si>
  <si>
    <t>［混元塑骨丹］（蓝色300）：每服用一颗混元塑骨丹就会恢复500点生命值。
品质奖励抵点：200</t>
  </si>
  <si>
    <t>［长生丹］（蓝色300）：以一个瞬发动作服用长生丹并恢复200点生命值
品质奖励抵点：200</t>
  </si>
  <si>
    <t>简介/注释： 通过进行阴阳两种性质的丹药合丹炼成的灵药，食用后的药效极佳。</t>
  </si>
  <si>
    <t>简介/注释： 仙门用来治疗伤势的下品丹药，但是对于肉体凡胎之人来说已经是上好的药物了。</t>
  </si>
  <si>
    <t>简介/注释： 在同时具备天时地利人和情况下炼成的丹药，就算是普通人服用了也能拥有铜墙铁壁，力抵百牛之势。</t>
  </si>
  <si>
    <t>简介/注释： 修仙者在未成仙寿命又即将枯竭的时候服用来增加寿命的灵药，本身具有强大的恢复药效。</t>
  </si>
  <si>
    <t>立绘/外形叙述： 黑白太极纹路的丹药，本身玄妙异常，并非一般人能够炼成。</t>
  </si>
  <si>
    <t>立绘/外形叙述： 赤红色的丹药，上面有些许的粗糙，闻上去有股淡淡的血腥气味。</t>
  </si>
  <si>
    <t>立绘/外形叙述： 形态宛如一颗闪烁星球的丹药，周围环绕着一圈淡淡的光晕。</t>
  </si>
  <si>
    <t>立绘/外形叙述： 金色的丹药，外表光华无比，气味内敛，懂行的人一看就知道是极品。</t>
  </si>
  <si>
    <t>效果：
香喷喷的饺子，以一个主动动作吃下的话可以恢复你600点HP
品质奖励抵点：200</t>
  </si>
  <si>
    <t>【伤口愈合】（600橙色）：这个效果可以让创伤部位细胞活化使伤口快速愈合复原，以一个瞬发动作使用，恢复你的250点生命。
品质奖励抵点：200</t>
  </si>
  <si>
    <t>【神圣之愈】（600橙色）：消耗一个主动动作吸收这个水晶，恢复自身900生命。
品质奖励抵点：300</t>
  </si>
  <si>
    <t>效果：
希望的火柴药~少女店长艾露玛的匠心之作：
将hp回复到当前上限，但在接下来的回合每回合损失回复量/3的hp，持续三个回合，同时在这三个回合之中，负面对抗默认失败。
品质奖励抵点：200</t>
  </si>
  <si>
    <t>简介/注释：
在尝试之前不会知道是什么馅料的饺子。
刚刚出炉，香气扑鼻。
看上去很好吃的样子...</t>
  </si>
  <si>
    <t>简介/注释：某生物医疗公司研究出的一款声称可以快速愈合伤口的喷剂药物。</t>
  </si>
  <si>
    <t>简介/注释：通常辉煌教廷只会将其赏赐给白衣祭祀以上的神职人员，而外人若非立下大功，根本无法得到这种生死人肉白骨的宝物。</t>
  </si>
  <si>
    <t>简介/注释：
火柴。
在黑夜中带来短暂的希望。
温暖与光明会使人忘却恐惧与伤痛。
但也会令人成瘾。
如果——一直被光芒所照耀着的话，再次坠入黑暗之中就会崩溃了吧？
所以，光明一定要与绝望相伴而行。
这种药物就是这么做出来的哦。
以绝望带来希望。
鲜红粘稠但是散发着淡淡甜香的药物。
原料究竟是什么呢？</t>
  </si>
  <si>
    <t>立绘/外形叙述：
这是一笼三叠饺子。
在具有特定意义的节假日就会想吃，对吧？
所以稍微努了把力拜托我们亲爱的赫尔墨斯大人做了这些饺子。
他希望我们可以在富有意义的假日中至少体会一下家的感觉。
真是用心良苦...</t>
  </si>
  <si>
    <t>立绘/外形叙述：</t>
  </si>
  <si>
    <t>立绘/外形叙述：一枚晶莹剔透的金色水晶，其中似乎有着液体流动。</t>
  </si>
  <si>
    <t>立绘/外形叙述：
一瓶外貌十分朴素的药物。
药液十分粘稠、颜色是猩红的。
喝上去有一种粥的感觉，但没有一点颗粒物混杂在其中。
淡淡的甜香味会让人心旷神怡。
艾露玛店长每一次制作的火柴药都会很快地被哄抢而空。
但没有人知道每个月固定时间生产的火柴药究竟是以什么原料制作的。
大家只知道店长提着小篮子与空瓶子出门，带着满满当当的火柴药回来。
——————————
每个月淫腐街都会有一段时间死去更多娼妇，我们不知道这究竟是怎么回事。
但真的会有人在乎这些因为生计被迫卖身的娼妇吗？
想来是没有的。
她们要死就随便死吧，我连自己都顾不上了。
...这是某本淫腐街前治安官的笔记。</t>
  </si>
  <si>
    <t>制作人：MagiCatz</t>
  </si>
  <si>
    <t>制作人：小辣椒</t>
  </si>
  <si>
    <t>制作人：罪初</t>
  </si>
  <si>
    <t>甜食满足（600橙）：吃下一个蛋挞后回复300生命值与3d10点能量值。</t>
  </si>
  <si>
    <t>简介/注释：
热量超高的蛋挞，红心女王罗丽娜最爱的甜点。
曾经发生过一件轶事——女王用魔法在三天之内吃掉了一千个这样的蛋挞...
虽然会让人怀疑她的胃究竟是怎么装下这么多蛋挞的，但热量还是有好好到位。
因为这件事，罗丽娜整整辛苦锻炼了一个月之久才能恢复到原来的体重。</t>
  </si>
  <si>
    <t>立绘/外形叙述：
一个看上去就十分豪华的蛋挞。
芝士夹层的外皮因为烤过头而显得有些焦黄，但看上去还是很好吃。
在蛋挞的上方放了许多切成漂亮薄片的各式水果。
内芯则是使用了十分新鲜的巨鸟蛋，刚出炉时的蛋挞吹弹可破、入口即化。
这样的蛋挞，罗丽娜一天要吃五个。</t>
  </si>
  <si>
    <t>[粪便]（特殊）：命中后将1*1m范围内覆盖粪便，具体效果由主持人决定。命中目标获得1回合[护甲削减1]效果，削弱1级护甲。
品质奖励抵点：100</t>
  </si>
  <si>
    <t>效果（特殊）：安放在一个区域，对经过的目标造成5d10的伤害。攻击拥有2破甲等级。
品质奖励抵点：100</t>
  </si>
  <si>
    <t>［爆炸］一阶效果（黑色100）：只可固定在墙壁上使用，使用后将穿透固定住的墙壁往墙壁另一侧随机5个位置发射5颗爆破弹，每颗伤害2D10。攻击拥有2破甲等级。
品质奖励抵点：100</t>
  </si>
  <si>
    <t>［爆炸］一阶效果（黑色100）：对5*5范围内的电子设备宕机（敌我不分）。命中目标获得1回合[护甲削减1]效果，削弱1级护甲。
品质奖励抵点：100</t>
  </si>
  <si>
    <t>简介/注释：一种粪便制成的气球弹。被命名为“cacatov”</t>
  </si>
  <si>
    <t>简介/注释： 一种由美军于1960年代越战时期所研发制作的定向人员杀伤地雷.</t>
  </si>
  <si>
    <t>简介/注释：可以穿透墙壁进行致命偷袭</t>
  </si>
  <si>
    <t>简介/注释： 这个设备在激发后将产生高频的电磁脉冲，能够瘫痪范围内的电子设备</t>
  </si>
  <si>
    <t>立绘/外形叙述：这些粪便被压制成液体或混合加水，然后倒入密封的塑料容器、气球当中，这些容器在受到冲击时很容易破裂，能给予被攻击者很大的冲击力，这种冲击力不仅来自嗅觉和视觉，更会对心理造成打击。
（当然，排除作为攻击性能之外，还可以起到粪便该有的效果，例如为植物施肥）</t>
  </si>
  <si>
    <t>立绘/外形叙述：在外观上，弧形、凸面的方形外壳角架等为M18A1的特色之一，另一个特点是具有精准而简易的瞄准具。主要引爆方式为绊发或电缆控制。M18A1内有预制的破片沟痕，因此爆炸时可使破片向一定之方向飞出，再加上其内藏的钢珠，可以极少的数量造成极大的伤害。根据美军《地雷野战手册》，M18A1的爆炸杀伤范围包括前方50米，以60度广角的扇形范围扩散；而高度则为2到2.4米。其钢珠的最远射程甚至可达250米，包含了100米左右的中度杀伤范围。</t>
  </si>
  <si>
    <t>立绘/外形叙述： 圆形的泛着蓝色电光的手榴弹</t>
  </si>
  <si>
    <t>制作人：尼禄</t>
  </si>
  <si>
    <t>制作人：吉良吉野《彩虹六号》</t>
  </si>
  <si>
    <t>［爆炸］一阶效果（黑色100）：对5*5米圆形范围内造成敌我不分的范围伤害，伤害为5d10。攻击拥有2破甲等级。
品质奖励抵点：100</t>
  </si>
  <si>
    <t>［对灵特攻］二阶效果（绿色200 ）：用此道具攻击灵体时，会产生爆炸效果，这个爆炸不会伤害到非灵体。爆炸伤害为10d10。攻击拥有2破甲等级。
品质奖励抵点：100</t>
  </si>
  <si>
    <t>［邪恶侵蚀］二阶效果（绿色200）：对神圣类生物或圣职造成10d10的伤害，对其它生物无害，除非你喝下去（壮硕值低于20的角色喝下去会受到10d10的伤害，高于20则无事，味道像汽油，但是并不易燃）。攻击拥有2破甲等级。
品质奖励抵点：100</t>
  </si>
  <si>
    <t>［爆炸Ⅱ］二阶效果（绿色200）：对10*10圆形范围内造成敌我不分的爆炸伤害，能够炸穿岩石。伤害为10d10。攻击拥有2破甲等级。
品质奖励抵点：100</t>
  </si>
  <si>
    <t>简介/注释：普通的卵形手榴弹，在对付群体敌人时效果极佳。</t>
  </si>
  <si>
    <t>简介/注释： 道家专门用来惩治恶鬼的一种攻击性符箓，但是想要用这个东西对付并非灵体的怪物就显得不太合适。</t>
  </si>
  <si>
    <t>简介/注释： 一位传说中的邪教徒说过“凭什么就教堂能用圣水？”再见到那些伪君子就用这个砸他们吧。
（注：邪水可以被净化类魔法净化，最后变为纯净的水。）</t>
  </si>
  <si>
    <t>简介/注释：平时开矿用的炸弹，如果用来炸人的话，最好自己躲远点。</t>
  </si>
  <si>
    <t>立绘/外形叙述：一枚卵形的手榴弹，是二战中十分普遍的型号，绿色的外壳上凹凸不平。</t>
  </si>
  <si>
    <t>立绘/外形叙述： 金色的符箓，上面用丹砂书写着道家的符文。</t>
  </si>
  <si>
    <t>立绘/外形叙述： 一瓶紫色的液体，由邪教徒献祭法阵将邪灵与污浊之水混合，将其装在破璃瓶中，使用时投掷出即可。</t>
  </si>
  <si>
    <t>立绘/外形叙述：足有足球大小的黑色圆球，上方插着一根引线，使用时需要用火焰点燃后丢出。</t>
  </si>
  <si>
    <t>［爆破Ⅲ］三阶效果（蓝色300）:对15*15圆形范围内造成敌我不分的爆炸伤害。伤害为15d10。攻击拥有4破甲等级。
品质奖励抵点：200</t>
  </si>
  <si>
    <t>［爆破Ⅳ］四阶效果（紫色400）：对20*20圆形范围内造成敌我不分的爆炸伤害。伤害为20d10。攻击拥有4破甲等级。
品质奖励抵点：200</t>
  </si>
  <si>
    <t>[审判之火]三阶效果（蓝色300）：用火焰点燃此液体后会散发极热的高温每回合（或每次）对接触到它的目标造成50点无视防御等级的能量伤害，持续5回合（伤害无视敌我）。命中目标获得2回合[护甲削减1]效果，削弱1级护甲。
品质奖励抵点：200</t>
  </si>
  <si>
    <t>［点燃］一阶效果（黑色100）：泼洒后遇上火源可以将10*10的范围内所有的事物点燃，包括没有即使闪避的队友和自己。造成一级[燃烧]效果。命中目标获得1回合[护甲削减1]效果，削弱1级护甲。
[燃烧1]：燃烧者在每个大回合结束时将会下降15点生命值，在日常轮中每10分钟下降45点生命值。
品质奖励抵点：100</t>
  </si>
  <si>
    <t>简介/注释：威力巨大的雷管，如果凑齐大量一起使用，伤害将会是恐怖的。</t>
  </si>
  <si>
    <t>简介/注释：威力巨大的炸弹，一般用于拆除建筑物或者捣毁敌方的阵地，破坏力极大。</t>
  </si>
  <si>
    <t>简介/注释：殉道者乐于把这种油脂涂抹在武器和防具上面，当它们燃烧起来的时候会呈现出银白色且极度灼热的烈焰，这无疑对敌人或他们自己而言都是相当致命的，但尽管如此，殉道者们也会主动拒绝法师对他们施加耐火术一类减轻痛苦的加持，因为在与地狱势力的战斗中牺牲本身就是“殉道”的一个证明。</t>
  </si>
  <si>
    <t>简介/注释：同志，伏特加。建议不要在森林里使用，放火烧山牢底坐穿。</t>
  </si>
  <si>
    <t>立绘/外形叙述：一根红色的圆柱形雷管，一般用于开矿或者炸山，西部也用这种雷管来炸火车。其中填充的是烈性炸药，在使用时要小心避开。</t>
  </si>
  <si>
    <t>立绘/外形叙述：一个黄色的方块，一般用于拆除建筑物，西部也用这种炸弹在战争中也起到了极大的作用，其中填充的是烈性炸药。</t>
  </si>
  <si>
    <t>立绘/外形叙述：这是一瓶散发着金色光泽的高浓度的易燃液体，它们源自于罗罗尔蜥蜴体内分泌的油脂（被盛放在精致的圆形琉璃瓶中）。</t>
  </si>
  <si>
    <t>立绘/外形叙述：塞着棉布条的瓶装高浓度酒精，点燃后使用，但是实际上真正用途是用来喝的。</t>
  </si>
  <si>
    <t>制作人：尚福乐</t>
  </si>
  <si>
    <t>[特种炸弹]三阶效果（蓝色300）：可以进行定时或是开关起爆（开关起爆需要消耗一个瞬发动作），对半径10米造成3d50点爆炸伤害。攻击拥有4破甲等级。
品质奖励抵点：200</t>
  </si>
  <si>
    <t>[紫烟]三阶效果（蓝色300）：：胶囊破碎后造成半径30米的毒气范围，每回合减少范围内生物30hp。维持3回合。（对壮硕5一下的非剧情NPC有着即死性。死者外表会表现为逐渐腐烂且伴随着巨大的痛苦）。命中目标获得2回合[护甲削减1]效果，削弱1级护甲。
品质奖励抵点：200</t>
  </si>
  <si>
    <t>［爆破Ⅴ］五阶效果（红色500）：对25*25圆形范围内造成敌我不分的爆炸伤害。伤害为25d10。攻击拥有6破甲等级。
品质奖励抵点：300</t>
  </si>
  <si>
    <t>［爆炸Ⅵ］六阶效果（橙色600）：对30*30米圆形范围内造成敌我不分的范围伤害，伤害为30d10。攻击拥有6破甲等级。
品质奖励抵点：300</t>
  </si>
  <si>
    <t>简介/注释： 外观是整合的绿箭可以大幅降低他人的警戒度。表层的绿箭外皮通过特殊处理可以避免一般的炸检。内部则是压缩的高爆炸药与控制面板。</t>
  </si>
  <si>
    <t>简介/注释： 以杀戮为目的开发的生物细菌兵器。在牺牲了扩散性后导致毒性大幅度的提升，死者死相凄惨让人胆寒。</t>
  </si>
  <si>
    <t>简介/注释：战争时期的一种恐怖炸弹，如果用来炸人的话，最好自己躲远点。</t>
  </si>
  <si>
    <t>简介/注释：当今世界上宣布可以实践使用的能量最高、威力最大的非核炸药，威力是TNT的数十倍，1987年美国首次合成成功，我国是第三个自主成功合成该炸药的国家，因造价昂贵，目前并未普及。</t>
  </si>
  <si>
    <t>立绘/外形叙述：外观是一盒绿箭口香糖的炸弹。把外皮撕掉后一面是含有磁力与粘性的附着物，另一边是计时器。附赠一个手持式起爆开关</t>
  </si>
  <si>
    <t>立绘/外形叙述：外观是一个金色的球型胶囊</t>
  </si>
  <si>
    <t>立绘/外形叙述：一块被金属包裹的软泥状物体，可以投掷出去，也可以安防在某一地点进行定时。</t>
  </si>
  <si>
    <t>立绘/外形叙述：银色的棍状物体，外表有一个液晶屏幕与按钮，需要输入密码才能打开.</t>
  </si>
  <si>
    <t>制作人：阎界止</t>
  </si>
  <si>
    <t>【毁灭】（600橙色）：消耗一个引导11ap的动作以及40点能量进行吟唱，发起一次造成600伤害的法术体系攻击。                  
【风暴】（600橙色）：该效果能够对前方140m范围内最多6个目标造成影响。
攻击拥有10破甲等级。
品质奖励抵点：500</t>
  </si>
  <si>
    <t>【毁灭】（600橙色）：消耗一个引导11ap的动作以及40点能量进行吟唱，发起一次造成600伤害的法术体系攻击。                  
【次元】（600橙色）：以该卷轴释放的法术，主动爆发对抗和主动反应对抗增加45点。
攻击拥有10破甲等级。
品质奖励抵点：500</t>
  </si>
  <si>
    <t>效果：在以使用者为中心半径20km以内，所有单位不分敌我包括使用者本身受到50d50的伤害。该伤害具备12级穿甲效果，无视盾牌减伤，但是可以被应对豁免，被防护措施，防御屏障豁免。如以闪避形式豁免，需具备闪避范围型攻击能力，且连骰三次取低。对其进行豁免所需的对抗值固定为500点，若超出则视为豁免其伤害。该伤害范围内仍存活的单位立即被施加一个至少持续一天的封锁效果和若不祛除则始终存在的中毒4效果。且即便祛除，若停留在该范围内超过10分钟则会被再次施加该效果。即使应对成功也会被施加上述效果。当你的壮硕大于200时可以豁免其附带的负面效果。这一伤害被视为能量伤害且对灵体类单位同样有效。
其本身具备100点的耐久度，若被破坏则等同于引爆。</t>
  </si>
  <si>
    <t>简介/注释：一位圣魔导师经过反复研究，终于研究出了如何将禁咒存入卷轴的方法。该卷轴为风系魔法禁咒【毁灭风暴】的卷轴，大概能拥有圣魔导师本人施法的五成威力，即便如此，也能够在小范围内造成极为恐怖的杀伤。</t>
  </si>
  <si>
    <t>简介/注释：一位圣魔导师经过反复研究，终于研究出了如何将禁咒存入卷轴的方法。该卷轴为风系魔法禁咒【次元之刃】的卷轴，大概能拥有圣魔导师本人施法的五成威力，即便如此，也能够在小范围内造成极为恐怖的杀伤。</t>
  </si>
  <si>
    <t>简介/注释：核弹是指利用爆炸性核反应释放出的巨大能量对目标造成杀伤破坏作用的武器。爆炸性核反应是利用能自持快速进行的原子核裂变或聚变反应，瞬间释放出巨大能量产生的核反应爆炸而形成毁灭性的杀伤破坏效应。</t>
  </si>
  <si>
    <t>立绘/外形叙述：一张青色的卷轴，卷轴中央有一个黑色的印记，虽然画得比较抽象，但是还是可以勉强辨认出，那大概是“风”的形状。</t>
  </si>
  <si>
    <t>立绘/外形叙述：核弹头，你懂得。</t>
  </si>
  <si>
    <t>[兵粮丸]一阶效果（黑色25）：服用一颗兵粮丸可以获得接下来普通人三天活动所需的能量和营养且接下来一个星期不需要进食（特殊情况除外），但仍需补水。</t>
  </si>
  <si>
    <t>[水片]一阶效果（黑色25）：服用一颗水片，补充到普通人接下来一天的饮水量且接下来一天内不需要在饮用水。</t>
  </si>
  <si>
    <t>基础效果：携带这枚硬币的角色无法将其从印痕中取出，也无法将其交易给其他人，在角色死亡的这个任务结束后，硬币将被消耗，角色不会保留这个任务中的奖励但是将会在变量之轮复活，状态记以加入这次任务之前的状态结算，如果角色因为积分负数死亡则复活后积分默认为0，如果角色在变量之轮死亡则默认原地复活，无论如何都会消耗复活币，并且复活币的消耗无法被时间回溯阻止。</t>
  </si>
  <si>
    <t>基础效果：在每个干涉任务世界都有相当于本世界一千克黄金的购买力，它会在调律者进入干涉任务世界后以合理的方式出现在调律者的印痕或背包（换成当前世界的通用货币）</t>
  </si>
  <si>
    <t>简介/注释：某个科技点歪的古代工匠在战争时期为了方便粮食供给而发明出的丹药。</t>
  </si>
  <si>
    <t>简介/注释：某高科技世界的一位荒野求生专家为荒野求生爱好者特意去研究发明出的东西，是把正常人一天的饮水量的水通过一系列的技术压缩成了一个药片大小的固态水片，反响还不错。</t>
  </si>
  <si>
    <t>简介/注释： 这个硬币并非可以购买的道具，这是给那些萌新试卷得分较高的玩家的奖励，而且每个玩家只能获得一个，当玩家获得复活币时，可以将这枚复活币分配给自己的任意一个角色，但复活币仅限一枚（按照游戏设定来讲，这种硬币通常会附赠给天赋聪慧的调律者，属于特殊的序列保护）</t>
  </si>
  <si>
    <t>简介/注释： 每次干涉任务前能购买且仅能购买一次，且仅在本次干涉任务中生效，干涉任务结束时这个道具将会自动消失（无论是在调律者手中还是在NPC手中时）。</t>
  </si>
  <si>
    <t>立绘/外形叙述： 由于做工粗糙，所以外表上看上去就是一颗乌漆墨黑的丹药</t>
  </si>
  <si>
    <t>立绘/外形叙述： 一颗看起来方方正正的手掌心大小的水蓝色的药片状的东西</t>
  </si>
  <si>
    <t>立绘/外形叙述：这是一枚金色的硬币，它的中心镶嵌着一块亮红色宝石，宝石中雕刻着凤凰涅槃的画面，其手法十分精细，而宝石周围的币盘则以火焰和光芒交织的花纹加以装饰，让硬币看起来十分奢华.</t>
  </si>
  <si>
    <t>立绘/外形叙述：一块普普通通的金条，上面闪烁着奇异的紫色光泽，似乎是被附魔过的道具一样。</t>
  </si>
  <si>
    <t>制作人：鬼上身</t>
  </si>
  <si>
    <t>[转性]（特殊）：喝下或体表接触到这瓶药水（至少50ml）之后具有转性效果。
（无法对其他调律者生效，当NPC喝下之后，主持人有权利让其失效）</t>
  </si>
  <si>
    <t>效果（特殊）：当自知自己即将死亡的调律者，可以以意念立刻书写一封遗书，并选择一个自己持有的积分作为遗物，一封遗书的积分上限是30000。当角色死亡之后，这封遗书和遗物将会制成包裹并经由中枢序列之后传送给你想传送的人或者队伍（无法指定陌生角色和好感度小于1星的角色）</t>
  </si>
  <si>
    <t>效果（特殊）：当自知自己即将死亡的调律者，可以以意念立刻书写一封遗书，并选择一个自己持有的物品作为遗物，当角色死亡之后，这封遗书和遗物将会制成包裹并经由中枢序列之后传送给你想传送的人或者队伍（无法指定陌生角色和好感度小于1星的角色）</t>
  </si>
  <si>
    <t>［透视］一阶效果（黑色 50）：将透视贴贴与自己的双眼之上，就能够看穿一层的墙壁或是箱子。当然，如果结构是多层或者过厚，是无法看穿的。
品质奖励抵点：50</t>
  </si>
  <si>
    <t>简介/注释：让目标喝下之后具有转性效果，但仅仅只是转性而已，种族和性格、血缘、基因等项目不会被改变，但它高效的部分是在于其转性的过程十分迅速，几乎可以用瞬间达成来形容，这全然归功于生化改造所用史莱姆身体中提取的拟态序列的作用，将这种序列加以罗兰特固化剂稳定之后，才得以发挥这样神奇的效果</t>
  </si>
  <si>
    <t>简介/注释：遗言位置</t>
  </si>
  <si>
    <t>简介/注释： 遗言位置</t>
  </si>
  <si>
    <t>简介/注释： 一种利用道法制造的有趣小玩意，属于功能性道具。</t>
  </si>
  <si>
    <t>立绘/外形叙述：50ml的超小瓶装药剂，表面呈晶莹粉色，非常漂亮，由水晶切面的瓶子盛放，里面的药剂可以作为转性枪FH007液弹型的子弹使用，但是小心装填的时候不要淋在自己身上，25ml会让你的身体变成双性之间的尴尬装填，该药剂生效计量十分稳定，只有25ml/50ml两个阶段。</t>
  </si>
  <si>
    <t>立绘/外形叙述：看起来普通的黄纸，在最上方写着奇怪的不明字体，虽然不认识是什么字，但能知道那字的意思是遗书[附积分]，死不可怕，可怕的是没意义，没人记得</t>
  </si>
  <si>
    <t>立绘/外形叙述： 看起来普通的黄纸，在最上方写着奇怪的不明字体，虽然不认识是什么字，但能知道那字的意思是遗书[附遗物]，死不可怕，可怕的是没意义，没人记得</t>
  </si>
  <si>
    <t>立绘/外形叙述： 类似于膏药的两张小贴，拥有粘性。</t>
  </si>
  <si>
    <t>制作人：根源式</t>
  </si>
  <si>
    <t>[卡萨斯红刀]一阶效果（黑色100点）：以一个瞬发动作使用后，通过将其涂抹在近战武器上，可以为武器附加一级[放血]效果，效果持续3个回合，再次涂抹则需要等待三个回合的冷却时间（从涂抹后开始计算）。
[放血]：对目标造成的有效伤害大于一定限度时（具体限度由主持人临场决定），目标每战斗回合下降15点生命值，日常每小时则下降45点生命值，且若角色在陷入失血状态后生命值低于壮硕值*5则所有的战斗判定结果-15，可以通过合理的包扎来解除此效果。
品质奖励抵点：100</t>
  </si>
  <si>
    <t>[灼热武器]一阶效果（黑色100点）：以一个瞬发动作使用后，通过将其涂抹在近战武器上，可以为武器附加一级[燃烧]效果，效果持续3个回合，再次涂抹则需要等待三个回合的冷却时间（从涂抹后开始计算）。
[燃烧]：攻击命中目标后，会给目标赋予燃烧效果，燃烧者在每个大回合结束时将会下降15点生命值，在日常轮中每10分钟下降45点生命值,且燃烧者在每次消耗AP时，自己都将下降这次AP消耗量*5的生命值，燃烧伤害无法被防御等级阻挡，可通过适当的措施来进行扑灭。
品质奖励抵点：100</t>
  </si>
  <si>
    <t>[雷电增幅]一阶效果（黑色100点）：以一个瞬发动作使用后，通过将其涂抹在近战武器上，可以为一件武器附加雷电效果，使用该武器攻击时，每次命中额外造成20点能量伤害，效果持续3个回合，再次涂抹则需要等待三个回合的冷却时间（从涂抹后开始计算）。
品质奖励抵点：100</t>
  </si>
  <si>
    <t>[灵界打击]（一阶效果）：以一个瞬发动作使用后，通过将其涂抹在近战武器上，可以为一件武器附加[灵击]效果，效果持续3个回合，再次涂抹则需要等待三个回合的冷却时间（从涂抹后开始计算）。
[灵击]：可以攻击灵体
品质奖励抵点：100</t>
  </si>
  <si>
    <t>简介/注释：过去的卡萨斯王国的遗物，曾被卡萨斯的剑士们涂抹于弯刀之上，这由特殊草药研磨而成的血色汁液可以使对手血流不止</t>
  </si>
  <si>
    <t>简介/注释：如焦炭般的黑色松脂，曾被用于尸体的防腐处理，若是将其擦于武器之上，也可以让武器附加上熊熊燃烧的火焰</t>
  </si>
  <si>
    <t>简介/注释：金黄色的松脂，其中蕴含着足以击伤龙的雷电之力，其制造工艺早已失传</t>
  </si>
  <si>
    <t>简介/注释：因浸泡人类体液而腐败的松脂，这腐败污秽之物也可以被作为沟通死者世界的媒介</t>
  </si>
  <si>
    <t>制作人：Sccom_Hydra《黑暗之魂3》</t>
  </si>
  <si>
    <t>[轮回坏声音]一阶效果（黑色100）：消耗一个主动动作释放，不需要播放器，对里面注入5能量值就可以使用，它会放出2019年中秋轮回坏声音中的最坏歌喉，因为魔力加持所以它会让所有听到它的角色在这期间全对抗判定-20点结果值（无视敌我），最多持续2回合或2分钟，冷却时间为1小时（你也可以用播放器播放，但是仍要消耗能量值，仍然有冷却和持续时间）（这个效果无法叠加）</t>
  </si>
  <si>
    <t>[辟谷丹]一阶效果（黑色75）：服用一颗辟谷丹可以获得接下来普通人一个星期活动所需的能量和营养且接下来一个星期不需要进食（特殊情况除外），但仍需补水。</t>
  </si>
  <si>
    <t>[小皂搓一搓]一阶效果（黑色100）：这是一次性的瞬间清洁魔法，通过小黄鸭肥皂内蕴藏的魔法符文，以搓动鸭胸脯处的方式启动（视为消耗一个主动动作），之后小黄鸭会被金色的光芒包裹，自动清洁你指定的200立方米范围区域，小黄鸭会用淡金色的光束把它们清洁得一尘不染（小黄鸭具体将什么定义为尘埃请由主持人判定），但是这种清洁只是对物品和场景的清洁，不会对生命体、能量体和他们身上的东西进行清洁，使用后小黄鸭立体皂将会被消耗。
品质奖励抵点：100</t>
  </si>
  <si>
    <t>[翻译魔芋]一阶效果（黑色100）：这是（伪）科技的产物，吃下去后可以在48小时之内没有语言障碍的和任何智慧生物交流。
品质奖励抵点：100</t>
  </si>
  <si>
    <t>简介/注释：一张看似普普通通的DVD盘，但是除非你想送命，否则千万别播放它！</t>
  </si>
  <si>
    <t>简介/注释： 这是某个低级修真世界里的门派给还没进入辟谷期的弟子发放的丹药，让弟子们节约时间用以加紧修炼。</t>
  </si>
  <si>
    <t>简介/注释：出自变量之轮千塔之城的伟大法师尼奥之手，这是一块被附魔的小黄鸭香皂，是大法师尼奥在闭关修炼之前送给爱徒“小菲尼克斯”的礼物之一，它看起来造型呆萌，但实际上却暗藏玄机。</t>
  </si>
  <si>
    <t>简介/注释： 哆啦A梦里出现十几次的道具，吃下去后你甚至可以和精灵、龙之类的奇幻生物交流</t>
  </si>
  <si>
    <t>立绘/外形叙述： 看上去是一颗米白色的丹药，闻起来有淡淡的五谷香味</t>
  </si>
  <si>
    <t>制作人：樱桃</t>
  </si>
  <si>
    <t>效果（特殊）：内部有20点能量，在持有者使用消耗能量技能时，可以用一个魔力棱镜代替消耗20点能量。（就算消耗不足20点的技能也能用，但魔力棱镜还是算消耗一个，单次释放至多消耗1一个魔力棱镜）
品质奖励抵点：100</t>
  </si>
  <si>
    <t>效果（特殊）：内部有30点能量，在使用技能时，可以用一个稀有魔力棱镜代替消耗30点能量。（就算消耗不足30点的技能也能用，但稀有魔力棱镜还是算消耗一个，单次释放至多消耗1一个稀有魔力棱镜）
品质奖励抵点：100</t>
  </si>
  <si>
    <t>[人生若只如初见]二阶效果（绿色200点）：将该物品磨碎成粉末，随后滴入使用者的一滴血和将服用者的一滴泪，服用者将其饮下后如果希望遗忘与使用者之间的所有记忆，那么服用者便会真正的失去所有和使用者有关的全部记忆，该效果只会触发一次，直到服用者想要遗忘为止才会被计算为触发。</t>
  </si>
  <si>
    <t>[刺激型兴奋剂]一阶效果（黑色 100）：使用后会扣除角色点50生命值，让其在接下来的5日常分钟或3战斗回合中获得爆发力+10的额外属性，除此之外，在RP方面角色也会表现得格外亢奋。
品质奖励抵点：100</t>
  </si>
  <si>
    <t xml:space="preserve">简介/注释： 由Mana浓缩制成的结晶体，Mana就是行星上充满的魔力的总称
</t>
  </si>
  <si>
    <t>简介/注释：通过在特殊环境下浓缩Mana制成的稀少Mana结晶体，Mana就是行星上充满的魔力的总称</t>
  </si>
  <si>
    <t>简介/注释：来自一位故人离别前的赠礼，包于白纸中，纸上写有“人生若只如初见”七字。</t>
  </si>
  <si>
    <t>简介/注释：它是人类最原始意义上的兴奋剂，可以大幅度增加人体能力，但是对肉体也会具有一定程度上的影响，多次服用甚至可能会出现成瘾的情况。</t>
  </si>
  <si>
    <t>立绘/外形叙述：绿色半透明方块，触感类似凝胶，散发着淡淡的光芒。</t>
  </si>
  <si>
    <t>立绘/外形叙述：金色半透明方块，触感类似凝胶，散发着淡淡的光芒。</t>
  </si>
  <si>
    <t>立绘/外形叙述：一株外观类似于野草的蓝色药草</t>
  </si>
  <si>
    <t>立绘/外形叙述：这是一罐用蓝色密封试剂针装着的药剂，锋利的针头可以轻易扎入血管。</t>
  </si>
  <si>
    <t>制作人：根源式《FATE》</t>
  </si>
  <si>
    <t>制作人：梅林、杰克、斯普林菲尔德</t>
  </si>
  <si>
    <t>［灵质身躯］二阶效果（绿色200 ）：在饮用同仙酒后，饮用者可以看到灵体，与灵体沟通并接触灵体，持续时间一小时。
品质奖励抵点：100</t>
  </si>
  <si>
    <t>［定身］（紫色400 ）：只需要贴在敌人身上之后，角色可以选择与目标强制进行一次[角色的精神属性与目标的壮硕/精神属性对抗（目标属性由受到攻击的目标决定）]，若成功就能够让对方陷入一回合的眩晕状态。
[眩晕]：强制使目标跳过他的下个行动轮并打断他目前正在进行的行动，处于眩晕状态的角色在当前回合只能够执行应对动作，但已经受到一个眩晕效果的角色在同一场战斗中不会再次受到眩晕效果的影响。
品质奖励抵点：200</t>
  </si>
  <si>
    <t>[高速再生]二阶效果（绿色200）：消耗一个主动动作，在一个回合内修复注射者断去的肢体。由于强制增强身体再生，接下来你的身体机能下降，受到的治疗效果减半，持续6个小时。
12小时内仅可使用一次，第二次产生抗药性，将不会再修复你的残肢
品质奖励抵点：100</t>
  </si>
  <si>
    <t>[洗练]（特殊）：喝下后1D100&gt;30，若失败则洗练失败，成功则洗练成功，洗练成功后激发药效：[抹削你的特质（以及该特质带有的任何技能和非永久加成和称号）]。失敗會死亡撕卡,無視戰續,復活,重生,一切茍命法寶。（只能对购买这件物品的调律者生效，且只能在变量之轮中使用）</t>
  </si>
  <si>
    <t>简介/注释：仙门用来让肉体凡胎的普通人能够看到邪魔仙佛而酿造的美酒，效果极佳。</t>
  </si>
  <si>
    <t>简介/注释：一种在作战时，控敌的符咒，在贴上目标后，可以在一定时间内封锁其行动。</t>
  </si>
  <si>
    <t>简介/注释：由阿尔法麾下的生命工程研究室所制作，具体原料暂且不明，副作用十分明显。</t>
  </si>
  <si>
    <t>简介/注释：这是生化改造所出产的第一种药剂产品，是被奇怪瓶子装着的奇怪味道药水，喝下后会让人感到极其强烈的不适（据说很多调律者都因喝此药水而丧命，是自杀的好选择）喝了洗练药水致死的角色，尸体也会被系统回收，所以不用担心你的后事问题</t>
  </si>
  <si>
    <t>立绘/外形叙述：一个红色的葫芦，上面贴着一张黄色符纸，上面写着［同仙酒］。</t>
  </si>
  <si>
    <t>立绘/外形叙述：一张黄色的符纸，上面誊写着定身符的符咒。</t>
  </si>
  <si>
    <t>立绘/外形叙述：外形与普通疫苗并无太大差异，只不过注射器内的液体为天蓝色。</t>
  </si>
  <si>
    <t>制作人：斯普林菲尔德</t>
  </si>
  <si>
    <t>制作人：尚福乐《敌敌畏》</t>
  </si>
  <si>
    <t>[实体化]（黑色100）：将符咒贴在灵体上后，灵体会获得物理性质，可以被普通攻击伤害。取下后效果消失。
品质奖励抵点：100</t>
  </si>
  <si>
    <t>[神奇橡皮泥]二阶效果（绿色200）：此道具为一次性用品，可通过雕刻技能来捏制一个同体积的非复杂物品并维持1小时的正常使用，超过1小时则会变成普通的橡皮泥雕塑（复杂物例如枪械、一些复杂机械和魔法道具不可制作），使用者可以通过购买多个此物品来增加橡皮泥的体积。使用者可捏制的物品会根据使用者的雕刻技能等级进行改变，具体详情由主持人进行判断，橡皮泥不可以用来制作生命，除非使用特殊手段将其注入灵魂，橡皮泥时效到期后会回归普通的橡皮泥（如果上面附着灵魂，灵魂也会被强制排出体外），失效后的橡皮泥因为失去效果所以相当于被消耗。</t>
  </si>
  <si>
    <t>［生命燃烧］三阶效果（蓝色300）：在喝下后，接下来的三回合你每回合减少50点血量，此伤害无法被减伤或抵消，并且，你接下来的三回合的通常攻击将额外造成140点伤害
品质奖励抵点：200</t>
  </si>
  <si>
    <t>[极辣]（特殊）：判定为壮硕值小于20的角色将无法承受这种奇怪的辣味，这会让他们的嘴里犹如火烤般滚烫（对壮硕值小于10的角色造成4回合[恍惚3]状态，对壮硕小于20的角色造成2回合[恍惚3]状态），用其喷进对方眼睛中也可这样生效。如果洒在伤口上则是很好的用刑道具（伤口上撒辣椒水则无视眷顾值的承受判定），基本上只有极度重口味的辣味爱好者才会把它用作食材，当然也有不少挑战爱好者曾用它作为挑战项目，最为值得一提的是，曾经它将一些不自量力的极限挑战者们辣到集体自杀的地步。
[恍惚3]：身体在外力的作用下陷入短暂的虚弱，进行的任何战斗对抗类判定都将下降45点的结果值。
品质奖励抵点：200</t>
  </si>
  <si>
    <t>简介/注释：茅山派的一种标准符咒，可以让鬼怪现型，使得即使是法力地位的弟子面对鬼怪也有一站之力</t>
  </si>
  <si>
    <t>简介/注释： 外表看上去和普通的的橡皮泥没什么区别，但是通过雕刻家们的细致加工后则可以以假乱真甚至变成一段时间的真品。若不到雕刻等级强行进行制作的话，橡皮泥会被浪费掉并直接变成一堆普通的橡皮泥</t>
  </si>
  <si>
    <t>简介/注释：通过将深渊的幽邃生物灵魂高温融化后炼制而成的药剂，喝下后自身血液会高速蒸腾产生蒸汽，但是也能大幅度的增加肌肉的弹性，提高攻击威力。</t>
  </si>
  <si>
    <t>简介/注释：基本上只有极度重口味的辣味爱好者才会把它用作食材，当然也有不少挑战爱好者曾用它作为挑战项目，最为值得一提的是，曾经它将一些不自量力的极限挑战者们辣到集体自杀的地步。</t>
  </si>
  <si>
    <t>立绘/外形叙述：一张杏黄色的符咒，上面写着一下看不懂的红色符号</t>
  </si>
  <si>
    <t>立绘/外形叙述：看起来跟儿童橡皮泥没什么两样的一坨橡皮泥。</t>
  </si>
  <si>
    <t>立绘/外形叙述：外形为一瓶绿色锥形瓶杯液体。</t>
  </si>
  <si>
    <t>立绘/外形叙述： 一小包红色的纸袋包装辣椒粉，大概100克左右，上面画着一个十分具有气势的核爆炸简笔画LOGO</t>
  </si>
  <si>
    <t>[BE收束器]四阶效果（紫色400）：选定剧本内一个必定死亡的NPC（在即将死亡之前）进行BE收束操作，目标会满状态复活并保留死亡的记忆，但目标发型强制变为牛粪头[用完后则收束器失效]
（注：“必定死亡”的定义是无外界情况干涉时，在此世界线的因果中因为事件的自身原因而导致死亡的角色）</t>
  </si>
  <si>
    <t>[音速起子]三阶效果（蓝色300）：对准装置按下按钮可以打开一切电子锁。（如果锁本身的加密等级效果高于300则无效）</t>
  </si>
  <si>
    <t>[洗练II]（特殊）：拧开盖子即可饮用，一口气喝下一瓶后，你将会感觉如获新生（1D100&gt;50则成功，否则洗练无效，还会让你的全基础属性下降1点，若某1属性归零则角色死亡），洗练成功后你可以将自己的基础属性从新自定义进行分配（只能对调律者生效，且使用之前需要知道药水的具体作用）</t>
  </si>
  <si>
    <t>[万能钥匙]四阶效果（紫色400）：完美地打开任何一个锁亦或者是类似的机关（不能是什么奇怪的地方），无论它多大</t>
  </si>
  <si>
    <t>简介/注释：“喂?仗助，那个家伙看着伤的好严重啊”
“但还有气[疯狂钻石!!!]嘟啦!”</t>
  </si>
  <si>
    <t>简介/注释：时间领主人手一个的高端产品，具有十分强大的功能。</t>
  </si>
  <si>
    <t>简介/注释：这是洗练药水的2型，虽然味道不怎么样，但是我也不知道为什么，大家都很喜欢买来喝，但不一例外的是，调律者们喝过之后总会抱头跑到厕所猛吐一场，可这和洗练药水普通型的副作用比起来，算是不值一提的了，也就是说，我们变量之轮生化改造所的科研技术正在稳步发展，产品的使用风险率越来越低了  -----作者：弗兰肯斯坦</t>
  </si>
  <si>
    <t>简介/注释：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</si>
  <si>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立绘/外形叙述：一个无形的模因但是只要对着目标喊出“牛粪头!!!”就可以生效，可以理解为这个收束器内存放了疯狂钻石的替身效果，但这个仪器是一次性的。</t>
  </si>
  <si>
    <t>立绘/外形叙述： 一个蓝色充满科技感的起子，上面反射着金属色泽。</t>
  </si>
  <si>
    <t>立绘/外形叙述： 外形上来看似乎是一种液态金属，当放入锁孔（或类似的固态物）之中时其会在填充完毕后凝固，有趣的是这不会因此而触发任何的警报系统。因为这是一种逆向的开锁，金属不断地寻求着与锁孔的匹配程度而达成的结果</t>
  </si>
  <si>
    <t>制作人：煎青鱼</t>
  </si>
  <si>
    <t>制作人：陈末</t>
  </si>
  <si>
    <t>[停滞I]三阶效果（蓝色300）：主动动作按下怀表上的按钮后，判定1d100&gt;95（不受其他加值影响）的情况下时间将会静止战斗轮至本回合结束（相当于除了使用者之外其他人快进了这回合（时停范围为使用者半径20米），被影响者受到攻击也无法进行回避等动作）或日常时间10秒钟。除自己外所有人无法行动。（对高于自己2000资历的对象无法发挥作用），该效果为一次性效果，生效后怀表将变为一个普通怀表（仍然可以看时间）。</t>
  </si>
  <si>
    <t>［悲酥入骨］四阶效果（紫色400）：悲酥清风进入人体会使人直接脱力，涕泪交加，浑身酥软（对壮硕达到50点及以上的生物无效）吸入的目标将进行一次1D100&lt;=50（无加减值）的判定，成功后免疫所有后续影响，失败后被附加上3级麻痹的效果，该药品在场上不断蔓延持续时间两回合，只有强风的吹拂，事先准备了解药，或者捂住口鼻，才能安然无事，如果有人在悲酥清风内停留五回合以上，需要经过一次1d100+壮硕＞50，来保证自己不会彻底昏厥，失去反抗能力
且悲酥清风无色无味，这种毒水化作气态飞出，不能被正常情况下发现（但是具体情况由主持人决定，例如特殊的感知能力之类的）
[麻痹3]：角色除精神与眷顾外其他属性相关的判定下降45点结果值，且任何需要消耗AP的行动都需要额外消耗1点AP才能执行。
品质奖励抵点：200</t>
  </si>
  <si>
    <t>基础效果：当你使用了这份情书后 对方会很自然的觉得你并不是真心告白 认为你是一个幽默的人  增加一星好感度 如果对方也爱着你的话 正好收获一份爱情～（一个角色只能被送一次表白信，而且好感度高于等于2星情书无法生效。）</t>
  </si>
  <si>
    <t>［效果］【延续的糖晶】一阶效果:需要花费两个小时制作，一个制作包能够修复龙吟草莓500糖晶。普通使用者也可以把它当饭来吃，一餐的用量为食用者体积的1/2。</t>
  </si>
  <si>
    <t>简介/注释：据说是从古代废墟里挖出来的神奇物品，具有操纵时间的魔力。</t>
  </si>
  <si>
    <t>简介/注释：悲酥清风是搜集西夏大雪山欢喜谷中的毒物制炼成水，平时盛在瓶中，使用之时，自己人鼻中早就塞了解药，拔开瓶塞，毒水化汽冒出，便如微风拂体，任你何等机灵之人也都无法察觉，待得眼目刺痛，毒气已冲入头脑。中毒后泪下如雨，称之为“悲”，全身不能动弹，称之为“酥”，毒气无色无臭，称之为“清风”</t>
  </si>
  <si>
    <t>简介/注释：一封懵懂少年写给所爱之人一封情书  虽然他并未成功追到他虽爱之人 但他的情书却成为了调律者们之间口口相传的经典之作（）</t>
  </si>
  <si>
    <t>简介/注释：附在包装上的说明书:1,将装着草莓粉、白砂糖与吉利丁的塑料袋撕开，倒入粉色小盒中。
2,将水包倒入粉色小盒，用搅拌棍充分混合。
3,撕开自热包的外壳，放置于铁盒底部，将装有材料的粉色小盒放上去。
4，自热包加热中时，用搅拌棍不停搅拌混合物，直到盒内呈红色糖浆状即可。
小贴士:刚出炉的龙吟草莓是非常烫手的哟，请小朋友们小心食用♥</t>
  </si>
  <si>
    <t>立绘/外形叙述：一个普通的怀表，但时不时散发着神秘的气息。</t>
  </si>
  <si>
    <t>立绘/外形叙述：外表是一个不起眼的淡褐色小瓷瓶，其中暗含着毒物炼制成的毒水，这种毒水在接触到外界的温度之后，就会迅速挥发，变为“悲酥清风”
在有风的天里，悲酥清风的效果甚至蔓延到100m+的距离
ps：购买该物品后，将自动赠送对应的鼻塞6枚，可无视掉悲酥清风带来的负面效果</t>
  </si>
  <si>
    <t>立绘/外形叙述：一个香喷喷的粉色信封 里面装着的纸张 也被喷上了令人舒适的香水 纸张上写着一段等待着被填写完的表白语句：
______，其实我喜欢你很久了，从_____开始，你的容颜就印刻在了我的心里，你的_____，你的_____，你的种种，都宛如_____一般让人陶醉，我只能慢慢地接近你，企图将我们的关系向更深处发展，但是现在也要____ .......一件事......也该说出来了，我喜欢你</t>
  </si>
  <si>
    <t>立绘/外形叙述：印有草莓图案的铁质盒子，里面装着制作龙吟草莓所需的草莓粉、白砂糖、吉利丁，还有用于烹饪的自热包、搅拌棍与粉色耐热盒。
各种厂商都有生产这种盒子，是零食铺子的必备货物。据说这是一个喜欢吃龙吟草莓的厨子制作出的，他觉得制作工序太过复杂，也不方便外出制作，于是就想整合一套简化版的制作包。经过漫长的研究，他终于发现了草莓素:一种由草莓庄园出售的神奇药片。将草莓素磨成粉，与传统的砂糖、吉利丁混合，就可以取代繁复的果实处理工序，甚至能让龙吟草莓更好吃。
欣喜若狂的厨子连夜写出配方，并公之于世，获得了草莓爱好者协会的高度评价与支持。但制作出此制作包后，这位厨子就好似人间蒸发了一般，再也没人见过他，只有他的制作配方还留存于世。</t>
  </si>
  <si>
    <t>制作人：梧桐</t>
  </si>
  <si>
    <t>制作人：咲川</t>
  </si>
  <si>
    <t>制作人：草莓</t>
  </si>
  <si>
    <t>基础效果：喝下的角色，因为其中的负能量，其在接下来的12小时内陷入[恍惚]状态。（如果是战斗轮，则持续一场战斗，黑暗生物则可以无视这个效果）
[恍惚]：身体在外力的作用下陷入短暂的虚弱，进行的任何战斗对抗类判定都将下降15点的结果值。
品质奖励抵点：100</t>
  </si>
  <si>
    <t>［效果］【同化】基础:当草莓精使用时，果实能变成与草莓精的对应阶级的效果。【奇异恢复】普通人食用果实时，一颗能够回复50生命值，并产生饱腹感（一餐一颗）。盆栽不会死亡，每天照射3小时阳光，浇100毫升水分含量高的液体，便能结果，一次5颗，一天只能结果一次。</t>
  </si>
  <si>
    <t>［说怪话］三阶效果（蓝色300）：咀嚼后生效，效果持续1分钟或3战斗回合，这期间是口香糖气味最为浓烈的时段，特殊的化学物质会让使用者说出的话都是与本意相反的内容。（如果在这期间多个角色轮流咀嚼或将同一个口香糖撕裂成最多三分的时候，此效果也会对这最多三个目标同时起效。）</t>
  </si>
  <si>
    <t>［效果］【降暑】一阶效果（黑色30）:可以作为草莓属种族的食物，也可以当做普通的水来喝。同时还有解除［一级燃烧］的效果。</t>
  </si>
  <si>
    <t>简介/注释：地牢中无数人的鲜血和怨气凝成的恐怖精华，是蕴含着精纯的负能量的物质</t>
  </si>
  <si>
    <t>简介/注释：这是草莓庄园曾研究过的一种特化草莓，但因为性能不全，很快便被遗弃了。
但草莓爱好者协会的人，不知从哪搞到了特化草莓的研究成果，开始照葫芦画瓢，培育出了仿制版草莓盆栽，并在市场上贩售。</t>
  </si>
  <si>
    <t>简介/注释：入口后拒绝的前三秒，口香糖味道呈薄荷味，从四秒后它会发出浓烈持久的粪味，食用者仿佛被用粪弹往嘴里灌了个三分球一样。（此口香糖口味和效果对昆虫类不会起效）</t>
  </si>
  <si>
    <t>简介/注释：来自草莓庄园的精选纯净水。此产品选用了斯哲贝瑞河川的天然水，经过了多道工序进化、提纯，并加入了对草莓生长有利的草莓素，最后选用最环保的草莓形容器装瓶流向市场。
此产品原本只对草莓庄园流通，但随着越来越多的草莓精想出门闯荡，担心草莓精们无法获取足够水分的庄主，只得将此水作为商品推广向世界各地，好让流落他乡的草莓精也能有家乡的水喝。</t>
  </si>
  <si>
    <t>立绘/外形叙述：一个玻璃杯子，里面装着猩红的液体，有一点腥味，但尝起来却意外的好喝。</t>
  </si>
  <si>
    <t>立绘/外形叙述：外形是一个密封的草莓形花盆，上半部分是一个透明的罩子。罩子可打开，罩子里是一株看似普通的草莓树。每株草莓都经过精心改良，具有饱腹与治愈伤口的神奇功效。
草莓庄园在培育此盆栽时，草莓精这一种族还未诞生于世，或者说是还未被发现，所以特化草莓盆栽也被社会广泛认定为是初号草莓精。
以下是一位科研人员的口述，真实性有带考证，因为研究人员的状态看起来明显不太正常:“特化草莓的实验已经失败了169次，就在我们即将放弃之时，她（它？）出现了——她带着耀眼的粉色光芒，出现在实验室，她的光照亮了一切！仅是被她注视着，就有种想要为她奉献一切的冲动！只要待在她身边，就能感受到源源不绝的能量与满足！她就是新世纪的神！她就是我们所追寻的尽头！！！哦！我的神！我愿意为您奉献，就算我用干身上的所有的血与肉！我的灵魂也仍旧为您而歌！”</t>
  </si>
  <si>
    <t>立绘/外形叙述：一片被小铁盒精致包装的棕色封皮的口香糖，铁盒中间有一块透明镜片（被做过弧度处理所以有放大画面的效果），透过镜片可以看到口香糖表面被棕色包装纸包裹，包装纸的上面写着“愚人口香糖”几个字，下面则是其编号“CT-08”，以及用明黄色字体写着的味道标识“cacatov”，cacatov代表的是“粪弹”的意思。打开包装后，口香糖本体呈方便入口的扁平状，对外散发着浓郁的薄荷清香。</t>
  </si>
  <si>
    <t>立绘/外形叙述：看起来是一颗普通的塑料草莓，实际上是进行了四次元处理的特殊容器。草莓叶采用了活塞设计，拔开即可喝水，当水全部喝完时，容器会化作闪烁的粉尘消散。
草莓纯净水一经上架，便收获了大量好评，在街上随处可见它的身影。简约可爱的设计，还有可以自行分解的一次性包装，都让现代女孩们爱不释手。
奔赴火场的战士们也对这个小东西情有独钟——在一次战斗中，一位受到火焰烧伤的战士发现，喝了此纯净水，能够有效抑制身上的烧伤。后来具有关学者研究发现，水中加入的草莓素与天然水融合，便诞生出了某种能抑制火焰的新魔法元素。然而草莓素对于人类来说，还是一个无法研究透彻的元素，关于抑制火焰的神奇力量，学者们至今也说不出个所以然。</t>
  </si>
  <si>
    <t>制作人：无尽寰宇《Calamity》</t>
  </si>
  <si>
    <t>制作人：尚单龙</t>
  </si>
  <si>
    <t>［效果］【苏生】一阶效果:可以使所有植物瞬间开花结果或快速生长达到极限。如果是植物种使用，100体积只要一个养料就能生效，体积每增加100，便需要再加一个养料才能生效。每个个体三天只能使用一次。（效果强度由主持人根据情况而定，多次使用的负面也由主持人给予）</t>
  </si>
  <si>
    <t>［效果］【生花】一阶效果:仅限构造体食用，食用后能够增加200血量上限，同时增加食用者25体积（在身上绽放出相当于25体积的红色糖晶）。持续四个小时，战斗轮4回合。</t>
  </si>
  <si>
    <t>［效果］【收集光能】基础:能够收集最多4个小时的阳光，一个小时充能一格，每次回到变量之轮时自动充满。【开灯】:开启时能散发出与太阳一样的光线，能当手电筒（照射范围大约50米），也能让植物种进行光合作用。一格能用一个小时。</t>
  </si>
  <si>
    <t>[充能]二阶效果（绿色200）：可以在该物品消耗后为载具提供60点能量值（充能时间为每战斗回合5能量/日常每分钟10能量）
品质奖励抵点：100</t>
  </si>
  <si>
    <t>简介/注释：原本是草莓庄园的特殊养料。由庄园内的前科研团队制作，严格控制了营养成分的比例，并以此为基础，加入了草莓素调和而成。虽然研究团队在制作完此道具后便销声匿迹了，但草莓庄园还一直保留着制作流水线，只不过不再对外生产了。
这种养料原本是草莓一族的专属养料，但对普通植物与植物种族似乎也有着不小的作用，因此在市面上也广泛流通着这种道具的各种同名顶替的复刻产品，草莓庄园养料俨然已经成为了新型养料的代名词。</t>
  </si>
  <si>
    <t>简介/注释：在黑市偶有贩售的糖果，仅限构造体食用。
对于构造体来说，它是非常棒的甜品，不仅能使身体得到强化，还能在身上长出好看的糖晶。但其它种族食用时，不仅没有任何效果，还会觉得难吃。</t>
  </si>
  <si>
    <t>简介/注释：草莓庄园为草莓精专门出品的太阳灯，能放在晴天下收集阳光并释放，被称为口袋里的太阳。
此灯采用了太阳能设计，能够续航四小时，解决了许多草莓精阴天无法外出的问题。同时也为喜欢野外探险，但担心电池不够用的人们提供了更好的手电替代品。</t>
  </si>
  <si>
    <t>简介/注释：由变量之轮提供的充能组件，其中的能量可以自由转换成任意的形式输出至需要充能的设备中，无论是老旧的燃油设备还是未来的超新科技产品都能使用该物品进行充能</t>
  </si>
  <si>
    <t>立绘/外形叙述：乍一看是一朵草莓花，仔细一看便能发现底部呈锥形，里面装着浓缩养料。咬开锥形容器的底部，就可以开始吸允养料了，也可以将其插入植物体内，让植物自行吸收。
这种道具上架后总是被草莓爱好者协会大量采购，导致市场断货。诸多园艺爱好者抱怨不断，希望能取消这群卑劣之徒的购买资格。
但很显然，商家并不能拒绝这些大客户，只能睁一只眼闭一只眼，将大量的货物出售给草莓爱好者协会，少量货物在晚上贩售给园艺爱好者。
而对于草莓爱好者协会为何会采购如此大量的养料，至今无人知晓。</t>
  </si>
  <si>
    <t>立绘/外形叙述：偶尔能在黑市看到的糖果，外壳是一张普通的红绿色糖纸，貌似草莓。这似乎暗示了与草莓庄园有着千丝万缕的关系，但并无证据表明这出自于草莓庄园——草莓庄园不会出品如此随意的产品。糖纸剥开后是一颗手指大小的晶体状糖果，通体红亮，在阳光下会闪出若有若无的诡异光芒。这种糖果是构造体常囤的甜品，但别的种族却对此糖避之不及。
曾有人类与构造体在网络上就此糖争吵:人类认为这糖又苦又辣，难以入口，嚼起来就像是一块石头咯咯作响，构造体根本就不懂食物为何物。而构造体则说这糖香甜无比，还带着草莓味的余香，一定是人类太低等，所以无法品出这糖的滋味。他们不止不休地在网上争论了整整一年，最终还是各持己见，没分出个胜负。而吃瓜的看客们都纷纷表示，这是他们见过最精彩的键盘之战，应当载入史册。</t>
  </si>
  <si>
    <t>立绘/外形叙述：造型看起来个草莓形状的led灯，上面设有两个按钮，关闭与开启。小灯顶部的太阳能板也被巧妙地设计成了叶子的形状，而灯的底部则设了可以站立在地面的四个点型支架，只要将灯的叶子部分面向阳光，它就会开始自己收集阳光。
原本是担心阴天外出的草莓精无法进行光合作用而设计的，但此产品的出现让一众懒惰的草莓精开始了蜗居生活。成天在家打游戏看动漫的草莓精们让庄主十分头疼，于是他只好下达禁令:草莓庄园内禁用太阳灯。所以如今只有距草莓庄园很远的城镇上有出售这种太阳灯。
ps.除了植物种用作光合作用的道具外，还曾有人用这种灯来对付吸血鬼，据说效果超群。
吸血鬼:这灯尽快停产好吧？！</t>
  </si>
  <si>
    <t>立绘/外形叙述：方形的银白色能量罐，四周皆设计有方便使用者抓握的把手，顶部有一个圆柱形的输出口，通过按动输出口旁的一个按钮可以使输出口自动识别面前的接口并自动匹配至可以输出的形状</t>
  </si>
  <si>
    <t>制作人：往日之苦</t>
  </si>
  <si>
    <t>[充能]四阶效果（紫色400）：可以在该物品消耗后为载具提供120点能量值（充能时间为每战斗回合5能量/日常每分钟10能量）
品质奖励抵点：200</t>
  </si>
  <si>
    <t>【黑钰铠甲】（600橙色）：以一个主动动作发动，让一个5m范围内选定的目标获得12的额外防御等级，装甲至多持续存在4回合，这个效果一场战斗只能触发一次。目标额外回复300点生命值。（-500）
【大地母神的恩泽】（600橙色）：驱散该目标身上至多任意5个被赋予的效果。
品质奖励抵点：500</t>
  </si>
  <si>
    <t>[亡骸精粹]三阶效果（蓝色300）：可以代替死灵法师职业技能表之中部分技能所必要的[亡骸精魄]来进行消耗</t>
  </si>
  <si>
    <t>[幽冥精粹]六阶效果（橙色600）：可以代替死灵法师职业技能表之中部分技能所必要的两份[亡骸精魄]来进行消耗</t>
  </si>
  <si>
    <t>简介/注释：一位圣魔导师经过反复研究，终于研究出了如何将禁咒存入卷轴的方法。该卷轴为地系魔法禁咒【黑钰守护铠甲】的卷轴，大概能拥有圣魔导师本人施法的五成威力，即便如此，依然能够在大部分情况下保护使用者。</t>
  </si>
  <si>
    <t>简介/注释：自无数死者体内通过严苛的工序而提取出的罐装亡骸精魄，可以进行长时间存储并在事发时代替鲜活的尸体作为部分死灵法术的必要素材来使用，是死灵法师们在找不到可用的鲜活尸体时最好的替代品...但其严苛的提取手法使得价格比一具新鲜尸体要昂贵不知道多少倍就对了...</t>
  </si>
  <si>
    <t>立绘/外形叙述：一张土黄色色的卷轴，卷轴中央有一个黑色的印记，虽然画得比较抽象，但是还是可以勉强辨认出，那大概是“铠甲”的形状。</t>
  </si>
  <si>
    <t>立绘/外形叙述：外形古朴的玻璃罐，白骨制成的罐盖处刻有帮助密封与防止精魄流失的符文，罐中装满了青灰色的粘稠液体，偶尔还有幽蓝色的灵光从其中浮现。由于该物通过是从腐败尸体的内脏部分萃取而成，因此在揭开盖口后将会伴随着一股极致的腐臭味...或许该物不止可以作为施法材料的替代品？不过看在它价格的份上，请不要拿它去干奇怪的事情...</t>
  </si>
  <si>
    <t>立绘/外形叙述：外形古朴的玻璃罐，白骨制成的罐盖处刻有帮助密封与防止精魄流失的符文，罐中装满了青白色的粘稠液体，无数幽蓝色的灵光从其中浮现。由于该物通过是从无数腐败尸体的内脏部分萃取出最精纯的部分而成，已经脱离了物质，更加偏向于精纯的能力，因此也不再有浓烈的腐臭味...或许该物不止可以作为施法材料的替代品？不过看在它价格的份上，请不要拿它去干奇怪的事情...</t>
  </si>
  <si>
    <t>效果：【祛邪】（黑色100）：消耗一个主动动作将肥皂在身上揉搓，驱离效果作用的目标身上至多任意1个被赋予的效果。
品质奖励抵点：100</t>
  </si>
  <si>
    <t>效果：【感应】（橙色600）：你可以消耗一个主动动作探查周围半径130m的环境，持续一场战斗或者日常1小时
品质奖励抵点：100</t>
  </si>
  <si>
    <t>效果：【仙天书页】（600橙色）：消耗一个瞬发动作以启动。对技能范围内的角色投射一个以能量编织的守护屏障（可以将目标选定为自己），屏障具有500耐久度，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
【先贤笔迹】（600橙色）：提升仙天书页的屏障值300点。                
【仙天法旨】（600橙色）：再度提升仙天书页的屏障值300点。                              
【圣人之章】（600橙色）：再度提升仙天书页的屏障值300点。                                 
【升华之章】（600橙色）：再度提升仙天书页的屏障值300点。                     
【宝书有灵】（600橙色）：仙天书页的效果能够影响罩型120m范围内的3个目标。
【教化四方】（600橙色）：仙天书页的效果能够额外影响8个目标且持续至多一场战斗。                   
降低600耗点
品质奖励抵点：600</t>
  </si>
  <si>
    <t>效果：【末影传送】（蓝色300）：消耗一个主动动作，可以以瞬间移动的方式最多传送600米的距离。此物品共享一场战斗的冷却时间。
品质奖励抵点：200</t>
  </si>
  <si>
    <t>简介/注释：这块肥皂能够清洗肉体上的污垢，但它真正的特别指出在于还能对你的精神世界产生效果，它能祛除非永久性的扭曲。</t>
  </si>
  <si>
    <t>简介/注释：出门在外，要多多提防他人。</t>
  </si>
  <si>
    <t>简介/注释：仙天祖地道庭当中的圣人所亲手书写的篇章，具有莫大的伟力，展开之时宛若圣人亲临，护佑万方。其载体无比珍贵，使用一次后便会损毁。由于无需消耗任何能量，即便是三岁稚童也能够使用。</t>
  </si>
  <si>
    <t>简介/注释：杀死末影人后掉落的身体组织，拥有着与末影人类似的传送能力，不过无法多次使用。</t>
  </si>
  <si>
    <t>立绘/外形叙述：一张黄色的符纸，上面誊写着感应符的符咒。</t>
  </si>
  <si>
    <t>立绘/外形叙述：一片水晶制成的书页，晶莹剔透，其上浮现着金色的字迹，大气磅礴，自有一股意蕴。</t>
  </si>
  <si>
    <t>制作人：大世落幕《MC-MOD：神秘时代》</t>
  </si>
  <si>
    <t>制作人：大世落幕</t>
  </si>
  <si>
    <t>制作人：大世落幕《Minecraft》</t>
  </si>
  <si>
    <t>效果：【重铸】（600橙色）：使用该药剂后，你可完全清除你的特质效果，空出特质栏以便于你更换特质。该效果为必定成功效果。</t>
  </si>
  <si>
    <t>效果：尘封（300耗点）：该效果可对生物或物品使用，且你的目标此刻必须无法做任何反抗，你将花费一个主动动作凭借此符通过隙间将其封印到异空间——除非其拥有大于等于500优先等级的空间传送技能或者是相关的道具，否则无法回归现世。（该效果若对调律者使用，则最多持续到团本结束。）
品质奖励抵点：200</t>
  </si>
  <si>
    <t>效果：消耗该道具可以使得你获得10点可自由分配的基础属性。</t>
  </si>
  <si>
    <t>效果：消耗该道具可以在你当前的基础属性框架上提升5点全基础属性上限。</t>
  </si>
  <si>
    <t>简介/注释：在某些调律者被敌敌畏不幸的害死以后，中枢就推出了更方便的选择。</t>
  </si>
  <si>
    <t>简介/注释：由某位大妖在无聊时所作之物，拥有着可以将麻烦的目标送到异空间的作用。</t>
  </si>
  <si>
    <t>简介/注释：能够强化调律者序列数据的道具。通常而言只有在调律者们遇到了瓶颈的时候才会寻求其帮助，本质上是各取所需的交易。</t>
  </si>
  <si>
    <t>简介/注释：能够突破调律者序列数据极限的道具。通常而言只有在调律者们遇到了瓶颈的时候才会寻求其帮助，本质上是各取所需的交易。</t>
  </si>
  <si>
    <t>立绘/外形叙述：一枚散发着金色光芒的勋章。</t>
  </si>
  <si>
    <t>立绘/外形叙述：以淡红色字体写成的灵符，漂浮着淡淡的灵力波动。</t>
  </si>
  <si>
    <t>立绘/外形叙述：装载着蓝色不定光流的闭锁装置，只需要将其捏碎即可生效。捏碎这个装置需要一点力气，这有助于帮助调律者们更快适应自己强化后的身体。</t>
  </si>
  <si>
    <t>制作人：孤魄独行</t>
  </si>
  <si>
    <t>效果：歧路（300耗点）：在使用该道具后，你可以修改自己的背景。（如果你使用此物品，那么你必须重新上传你的人物卡让审核判断你的新背景能否通过。）</t>
  </si>
  <si>
    <t>效果：
[封存]：在同等支付消耗的前提下，将一个技能（装备技能，或者技能栏位技能皆可）存放在其中，在需要使用时以一个主动动作释放，所有效果视为存放该技能者亲自释放的同等效果，释放后卷轴销毁。而再进行了技能存放以后，即使没有进行使用，也无法将其带出本次任务。</t>
  </si>
  <si>
    <t>效果：[登dua郎]二阶效果【绿色200】（仅限处男使用）服用后，由处男转大人的喜悦感充满全身，连精气神都好了不少，驱散任意两个[震慑]/[恍惚]/[麻痹]/[迟缓]效果。但一天后就会认识到自己仍然是处男的事实，所以需要一天时间冷却。一次战斗限制一次。
品质抵点：200（选择性驱散）</t>
  </si>
  <si>
    <t>效果：你可选定两件装备（非载具非工具），消耗该道具，并额外支付两件装备效果和*10000的积分，来合并两件装备不重复的效果和词条。这一效果无法做到攻击力，防御力，防御等级耗点叠加，若存在重复效果或词条，使用者可自行选择一项保留。
（基础性能，未解锁性能等若不重合则一并保留，但若为无耗点或未解锁则不计入需要支付积分范围内）</t>
  </si>
  <si>
    <t>简介/注释：提供给想要彻底抛弃自己过去之人使用的物品——连昔日发生在自己身上之事都能改变的奇妙道具。</t>
  </si>
  <si>
    <t>简介/注释：一张被精心制作的空白卷轴，能够封存各种形式的力量，并且几乎毫无损耗的释放而出，但是代价也非同小可。</t>
  </si>
  <si>
    <t>简介/注释：服用后并不会真的脱处，只是心理暗示而已</t>
  </si>
  <si>
    <t>简介/注释：当你拥有两件截然不同的装备，又不想舍弃任何一件的时候，万能胚胎或许能够帮到你。</t>
  </si>
  <si>
    <t>立绘/外形叙述：被灰白色的迷雾缠绕，似乎是从某物之上剥离而下，碎片一样的东西。</t>
  </si>
  <si>
    <t>立绘/外形叙述：一张金色的无字卷轴，散发着淡淡的光芒。</t>
  </si>
  <si>
    <t>立绘/外形叙述：粉色的小药丸，被布包裹着</t>
  </si>
  <si>
    <t>立绘/外形叙述：一瓶封存在精密容器里的银色液体。
使用方式……直接倒入水中然后浸泡？</t>
  </si>
  <si>
    <t>制作人：难鸣钟</t>
  </si>
  <si>
    <t>效果：内部有150点能量，在使用技能时，可以用一个世界晶代替消耗150点能量。（就算消耗不足150点的技能也能用，但世界晶还是算消耗一个）</t>
  </si>
  <si>
    <t>效果：内部有210点能量，在使用技能时，可以用一个混沌道果代替消耗210点能量。（就算消耗不足210点的技能也能用，但混沌道果还是算消耗一个）</t>
  </si>
  <si>
    <t>效果：消耗一枚过去之匙，在与主持人沟通达成一致的情况下，再次进入已经经历过的任务世界，时间线在自身经历的时间线过后，但不会具备任何主线与支线任务，且至多只能带出一件带出序列（最高不能超过自身星级所能取得的带出序列）。通过此道具以此法进入干涉任务，可在印痕当中随时发起回归指令，十秒后返回中枢。或者，以放弃以后在该世界当中获取任何收益为代价，消耗一枚过去之匙，于自身的个人空间当中构建一个通道，使得自身在中枢当中能够随意穿梭该世界。
又注：这同样需要开团结团报告书，带出序列审核和引导员。</t>
  </si>
  <si>
    <t>效果：
[邪火难侵1]：（橙色600）每瓶药浆可以提供3h针对[燃烧]的抗性提升，降低一级[燃烧]等级
[绝热]：（蓝色300）每瓶药浆可以提供3h的[高温]抗性，减少一定的高温环境带来的负面影响（脱水等，具体由主持人决定），但不能免疫火属性伤害或是阻止投入明火中受到伤害。
品质奖励抵点：300</t>
  </si>
  <si>
    <t>简介/注释：蕴含世界之力的结晶，每一方都具备不可思议的能量，是最纯净的能量源。</t>
  </si>
  <si>
    <t>简介/注释：天道显化混沌混沌力量的结晶，只有道祖般的人物才能将其凝结成混沌道果，供人使用。</t>
  </si>
  <si>
    <t>简介/注释：
由时空之力凝结成的道具，能够使得持有者回到曾经经历过的任务世界。
是谋求更高的利益，还是了却你的遗憾？</t>
  </si>
  <si>
    <t>简介/注释：云泽边生长的寒云草制成的药浆，辅以温润香甜的赤龙糖后味道清苦解乏。虽然功效不及寒云散，但却消除了毒性，成了云泽当地的特产食品，畅享神云诸域，犹受在焰石山工作的劳苦人民所爱。</t>
  </si>
  <si>
    <t>立绘/外形叙述：一块蓝色的晶体，只有糖块大小，但是重量约有一公斤重。</t>
  </si>
  <si>
    <t>立绘/外形叙述：一枚晶莹剔透，毫无瑕疵，宛若天赐的朱红果实。</t>
  </si>
  <si>
    <t>立绘/外形叙述：一枚银色的，造型复古的钥匙。</t>
  </si>
  <si>
    <t>立绘/外形叙述：
淡青色的药浆，浓稠细腻，光滑透明，闻起来有淡雅的清香，一如梦幻般的云泽。</t>
  </si>
  <si>
    <t>制作人：曲奇</t>
  </si>
  <si>
    <t>黑色</t>
  </si>
  <si>
    <t>基础效果：（无限的美酒）在酒杯中填上清水后酒杯中的水将转化为酒，但是这不代表它没有极限，在某些特殊场合主持人可以将其设置为“冷却”状态。</t>
  </si>
  <si>
    <t>基础效果：[接受3公里范围内同机型的所有信号并以频道数字显示在液晶屏幕上，但不具有提示音]
电池与续航性能请主持人可选性自拟</t>
  </si>
  <si>
    <t>基础效果：此道具为基础道具，属于免费物品，初始无电量，提供照明效果，一次充电可用1小时左右（最高使用时间也是1小时），角色可以用5点能量进行充电，一次充电约1分钟左右。</t>
  </si>
  <si>
    <t>基础效果：可进行烧烤，如果没有烹饪技能只能烧烤肉类进行rd3判定1是生的，2是烤熟，3是烤焦。烤熟后食用后主持人可以视情况给予食用者一定的效果加成</t>
  </si>
  <si>
    <t>简介/注释：鬼族特产，酒壶内封印这一只酒虫。有了它你就可以把白水转化成美酒。免费赠送多只酒杯。喝完了?那就装点水，不一会就变成酒了。美酒虽好可不要贪杯哦。</t>
  </si>
  <si>
    <t>简介/注释： 即便没有卫星天线网络乃至电量都可以相互通讯的神奇对讲机但由于其对一切电子型号来者不拒导致有时使用者会莫名其妙接收窃听到敌人小队的对话内容</t>
  </si>
  <si>
    <t>简介/注释：卡诺尔帝国的科学家们在他们的实验室里根据从“虚空”里掉下来的东西进行逆向研制的成果，其原理为内置一个微型魔力贮藏术式，然后利用里面的的魔力来激发里面的另一个术式：照明术，通过多次的调试角度让照明术的光源能够通过里面的小型镜面集中在一条线上。底部有一个魔力充能口，可以接入魔法发生机也可以直接充能。由于效果良好，手电筒在帝国军中目前已经实现了普及</t>
  </si>
  <si>
    <t>简介/注释：想随时随地烧烤么?购买它就你能想在哪里烤就在哪里烤。快快来订购把。</t>
  </si>
  <si>
    <t>立绘/外形叙述：
哑光的黑色塑料包裹住的一掌大小的仪器，酷似上个世纪常见的外露天线电话。</t>
  </si>
  <si>
    <t>立绘/外形叙述：一个黑色的长筒型硬塑外壳，上面的一圈大于下面的圆柱部分，最上面是一块制造良好的“霍尔晶体”，摁下旁边的开关可以让光源从其顶部发出，最底下的底部有一个圆形接口，可以用来为其充能。</t>
  </si>
  <si>
    <t>立绘/外形叙述：可以折叠的烧烤架，内置100块优质木炭，每次结束任务后都会刷新。</t>
  </si>
  <si>
    <t>制作人：染发水（图片源于网络）</t>
  </si>
  <si>
    <t>制作人：修斯</t>
  </si>
  <si>
    <t>制作人：染发水</t>
  </si>
  <si>
    <t>基础效果：此道具为基础道具，属于免费物品，可以为佩戴者遮挡容貌，具体耐久根据主持人决定</t>
  </si>
  <si>
    <t>[不脱手]一阶效果（黑色100）：选定7M范围内的一个物体[使用达标且重量在100以下[成年男子重量]]回收至自己手中（必须是主持人承认这是该角色物品的物品），或是牵引主体，如果在回收途中遭遇阻碍则造成回收物品重量的物理伤害，但失去对物品的控制力[瞬发动作/冷却3回合/15分钟]</t>
  </si>
  <si>
    <t>基础效果：此道具为基础道具，属于免费物品，提供一定的照明（需自行想办法点燃），具体耐久根据主持人决定，可能在特殊情况下熄灭</t>
  </si>
  <si>
    <t>简介/注释：一个普通的手工艺品，可以拿来遮挡调律者们奇奇怪怪的相貌（震声）适用于体积在80-120之间的生物</t>
  </si>
  <si>
    <t>简介/注释：固定于手腕的小型圆饼在挤压的瞬间会瞬间射出黑色的粘稠流体，其会在空气中迅速凝固为具有韧性的固体附着目标但承受重量有限</t>
  </si>
  <si>
    <t>简介/注释：这是一根正常的制式火把，是猎魔人工会为了各位战士准备的福利之一，或许可能会在关键时候掉链子，需要自己有点燃措施点燃它</t>
  </si>
  <si>
    <t>立绘/外形叙述：一个普通的手工艺品，是奢华的舞会面具造型，可以拿来遮挡调律者们奇奇怪怪的相貌（震声）适用于体积在80-120之间的生物</t>
  </si>
  <si>
    <t>立绘/外形叙述：用细绳固定于腕部的一个漆黑圆饼。</t>
  </si>
  <si>
    <t>立绘/外形叙述：由一个晨曦森林里面砍出来的树木制作而成的木把，仍带有一点点清香，头部由麻布包扎，被浇过了梧桐油</t>
  </si>
  <si>
    <t>立绘/外形叙述：一个普通的手工艺品，是日式的狐狸面具造型，颜色红白相间，可以拿来遮挡调律者们奇奇怪怪的相貌（震声）适用于体积在80-120之间的生物</t>
  </si>
  <si>
    <t>基础效果：把通俗的瑞士军刀，有主刀、小刀、铰剪、开瓶器、木锯、小改锥、拔木塞钻、牙签、小镊子等工具。而在一些工具上还设计了多种功用，如开瓶器上，就具有开瓶、平口改锥、电线剥皮槽三种功用。内藏激光、电筒(一次性，最多可持续照明两小时，照明范围为方圆100米)等。</t>
  </si>
  <si>
    <t>基础效果：此道具为基础道具，属于免费物品，可以为其遮挡一定量的光源/照射，具体耐久根据主持人决定</t>
  </si>
  <si>
    <t>基础效果：此道具为基础道具，属于免费物品，可以在很多情况下使用，如：编织，捆绑，缰绳等，具体耐久根据主持人决定</t>
  </si>
  <si>
    <t>效果：将表针校准成当前世界的时间，这个表不会因为没电而停下，表的耐久度为10，耐久度归零则会被损坏（可以回到空间维修也可以在当前任务自行想办法解决维修问题）。</t>
  </si>
  <si>
    <t>简介/注释：实是居家旅行，杀人放火之必备</t>
  </si>
  <si>
    <t>简介/注释： 一个十分正常的墨镜，可以拿来遮挡瞳孔什么的，请注意是易碎品，请各位好好爱护哦，适用于体积在80-120之间的生物</t>
  </si>
  <si>
    <t>简介/注释：这是一根普普通通的10m麻绳，拿到手上时是已经捆好的，是猎魔人工会为了各位战士准备的福利之一，或许可能会在关键时候掉链子</t>
  </si>
  <si>
    <t>简介/注释：表会在进入任务世界后变为更符合本世界审美的相貌（但不管做工还是材质都很普通） 在有磁场的地方会收到干扰，具体由主持人视情况而定。</t>
  </si>
  <si>
    <t>立绘/外形叙述：外框部分为黑色的眼睛框，可以满足大部分人群的需要，内部分为两个含有一定弧度的黑色玻璃镶嵌在其中，从外面无法看清楚戴墨镜人的眼睛</t>
  </si>
  <si>
    <t>立绘/外形叙述：一根莫约10m长的麻绳，暗黄色的外表，麻线沿着方向一步一步缠绕而上，以一捆一捆的方式被包好，制作方式为16股制</t>
  </si>
  <si>
    <t>立绘/外形叙述：一块看起来普普通通的怀表，上面闪烁着奇异的紫色光泽，似乎是被附魔过的道具一样。</t>
  </si>
  <si>
    <t>制作人：鬼上身[图片出处未知]</t>
  </si>
  <si>
    <t>绿色</t>
  </si>
  <si>
    <t>基础效果：此道具为基础道具，属于免费物品，可以从里面无限制的拿出香烟，具体耐久根据主持人决定</t>
  </si>
  <si>
    <t>基础效果：无</t>
  </si>
  <si>
    <t>【永续汽油】三阶效果（蓝色300）：此道具内部的汽油可以源源不断地倒出，但是这不代表它没有极限，在某些特殊场合主持人可以将其设置为“冷却”状态。</t>
  </si>
  <si>
    <t>基础效果：进入任务世界后会变形为当前世界所处地区较为常见的一款智能手机，功能与构造也与一般手机完全一致。附赠该世界有效的号码。若该世界还未普及智能机则无法生效。</t>
  </si>
  <si>
    <t>简介/注释：在抽完/扔掉手上这根前，无法拿出另一根烟（烟盒里面永远都只有这最后一根烟）。</t>
  </si>
  <si>
    <t>简介/注释：一包普普通通的免费</t>
  </si>
  <si>
    <t>简介/注释：无</t>
  </si>
  <si>
    <t>简介/注释：变形后完全变为一般手机不再有变形机能。可带回变量之轮。号码在其他世界无法使用。</t>
  </si>
  <si>
    <t>立绘/外形叙述：一个长方形的破旧的塑料纸壳，看起来有一些年头了，主体部分是黑色，中间有一个金色的条带。无论怎么抽，再你打开烟盒时，你总会发现最后一根香烟躺在里面。</t>
  </si>
  <si>
    <t>立绘/外形叙述：看起来像毒品的白色包，里面有500g的面粉，能做一些食物</t>
  </si>
  <si>
    <t>立绘/外形叙述：一个铁皮罐装汽油瓶，看上去大概500毫升左右，上面标志着印痕的“圆环”型图案。</t>
  </si>
  <si>
    <t>立绘/外形叙述：手掌大小的黑色金属片，表面布有散发蓝色微光的谜之纹路。</t>
  </si>
  <si>
    <t>制作人：月蚀</t>
  </si>
  <si>
    <t>制作人：穆律</t>
  </si>
  <si>
    <t>基础效果：和普通笔的效用大致相同，但是只能写出如干涸的血一般颜色的字。</t>
  </si>
  <si>
    <t>基础效果：此道具为基础道具，属于免费物品，可以点燃一些东西，具体耐久根据主持人决定</t>
  </si>
  <si>
    <t>基础效果：和普通镜子的效用大致相同，只是镜子里的你，没有头发。</t>
  </si>
  <si>
    <t>基础效果：和普通镜子的效用大致相同，带有超强的美颜效果。太过沉迷镜子中的自己，可是在危机面前会失去逃跑的机会哦。</t>
  </si>
  <si>
    <t>简介/注释：虽然能记录信息，但很容易吓到队友。</t>
  </si>
  <si>
    <t>简介/注释：可以用来点燃一些易燃的物品，如香烟，火把，但是在过度使用时会遇到没燃料的时候，具体情况由主持人决定</t>
  </si>
  <si>
    <t>简介/注释：听起来很厉害，然而并没有什么软用。也许有些人会因此短暂的失神。(只要可以照镜子的生物都会看见自己没有毛发的样子)</t>
  </si>
  <si>
    <t>简介/注释：听起来很厉害，然而并没有什么软用。不要太相信这面镜子。(并没有rp限制，只是照镜子的生物会看见自己非常美的样子)</t>
  </si>
  <si>
    <t>立绘/外形叙述：同一支普通的中性笔并无二致。</t>
  </si>
  <si>
    <t>立绘/外形叙述：银色的长方形金属外壳，大约有一个手掌那么大，上面是滑盖，滑块后可以摁下打火机出现蓝色的小小火苗。</t>
  </si>
  <si>
    <t>立绘/外形叙述：同普通女孩子化妆包里的粉色塑料小圆镜并无二致。</t>
  </si>
  <si>
    <t>立绘/外形叙述：同普通女孩子化妆包里的蓝色塑料小圆镜并无二致。</t>
  </si>
  <si>
    <t>制作人：芝士蛋糕</t>
  </si>
  <si>
    <t>基础效果：调律者运用自己的料理能力对神奇的万能食材进行加工获得的产物，使用后可以恢复一定量的体力值和能量值，具体由主持人进行判定，调律者每天只能食用三份，如果短时间内连续食用会导致效果衰减。</t>
  </si>
  <si>
    <t>基础效果：它可以用来擦东西，只是会越擦越脏。（具体表现由主持人判断，也可以你亲自RP出来）</t>
  </si>
  <si>
    <t>[反话]一阶效果(黑色100)：闻到香包味道的人会在十分钟内不由自主的说出与原本意思相反的话语。此效果对持有者永久生效(除放在印记或背包内)</t>
  </si>
  <si>
    <t>基础效果：一个神奇的调味箱，可以从里面拿出各种各样的调味品，盐，糖，味精，户籍，生抽，老抽，香醋，芝麻油等等常规调味品，主持人可以对物品的取出数量与次数进行冷却判定。</t>
  </si>
  <si>
    <t>简介/注释：由神奇的万能食材制作出的食物，拥有着神奇的力量，无论任何种族都可以随意享用并且能够吃饱，但是请注意你的肚子容量。</t>
  </si>
  <si>
    <t>简介/注释：千万别用它！</t>
  </si>
  <si>
    <t>简介/注释：物如其名，只能说反话的香包，当然，反着说话可以解决这个问题。只有试图去闻时才会受到影响。</t>
  </si>
  <si>
    <t>立绘/外形叙述：白色如同面团一样圆乎乎的神奇道具，如果不进行料理的话是没有味道的，但是意外地很多汁，也可以解渴用。</t>
  </si>
  <si>
    <t>立绘/外形叙述：同一包普通的纸巾并无二致。</t>
  </si>
  <si>
    <t>立绘/外形叙述：一个红色的无绣花小香包。</t>
  </si>
  <si>
    <t>制作人：玉不琢</t>
  </si>
  <si>
    <t>制作人：</t>
  </si>
  <si>
    <t>基础效果：时大多以一个魔方大小存在，魔方外与展开后门外都有一个按钮，可傻瓜式操作，展开与收起都需要消耗10min，且极其缓慢。内里空间大概有四人站立的空间（只能允许最多两人同时工作），内里含有大多数料理的厨具，可以供使用者烹饪食物。（仅仅是提供基础的烹饪道具，无法让使用者获得料理能力，道具具体功能由主持人决定）</t>
  </si>
  <si>
    <t>基础效果：巫毒法术的施法媒介，用于守护、诅咒、复仇、获取姻缘、健康、祛邪等。同时该物品进行相关的仪式后具体获得什么效果将由主持人裁决，该物品无法从商场之中购买，需要亲手制造，这样的人偶才具有足够的魔性。同时相关的仪式请自行百度或者脑补</t>
  </si>
  <si>
    <t>基础效果：发射一个可以覆盖500米的文字/电讯信号（信号内容可自定义但仅限于文字），可以传达给任何波频，但需要另备接收器。</t>
  </si>
  <si>
    <t>效果（特殊）：拥有料理日常技能的调律者可以将其加工为神奇的万能食物，根据料理等级的高低可以加工出3/6/9份神奇的万能食物</t>
  </si>
  <si>
    <t>简介/注释：某个星际时代，这已经是人们星际旅行必备良品，虽然他们一般都选择购买豪华版。虽然不少人将这当作过掩体，但是显然民用基础版不能防弹。</t>
  </si>
  <si>
    <t>简介/注释：这是巫毒教最为主要的部分，其一直作为巫毒教的施法媒介之一存在，也是巫毒教的最为显著的特征之一。在相关的宗教之中被认为是和神明之间的纽带。而巫毒一词在相关的本地语言之中即意为“灵魂”</t>
  </si>
  <si>
    <t>简介/注释：变量之轮序列库出品，质量保证。可以在任何情况下（放印痕里除外）发出信号。</t>
  </si>
  <si>
    <t>里面装满了由空间创造出的神奇的万能食材，用这种食材制作出来的食物无论任何种族都可以随意享用并且能够吃饱，但是想要充分利用好里面的食材那就得看你的手上功夫了</t>
  </si>
  <si>
    <t>立绘/外形叙述：由兽骨、泥塑以及各种各样的布匹、稻草等制造。通常而言一个巫毒人偶没有明确的制作的规格，这只是个凭依物，令人注意的是这个人偶身上的颜色也往往意味着这个人偶究竟是用于做什么（黑色用于诅咒，绿色用于金钱、幸运、赌运，粉红用于爱和性，红色用于成功、魅力、快乐，白色用于健康和治疗，黄色用于袪邪和友谊）</t>
  </si>
  <si>
    <t>立绘/外形叙述：一个看起来十分不起眼的黑色小圆球，如果不仔细看几乎是看不出来是机械装置。</t>
  </si>
  <si>
    <t xml:space="preserve"> 橡木做的大箱子（50耐久度，重量5单位），里面装满了由空间创造出的神奇的万能食材，食材用完之后箱子也可以盛放其他东西。</t>
  </si>
  <si>
    <t>制作人：叶璃玥</t>
  </si>
  <si>
    <t>制作人：沉默</t>
  </si>
  <si>
    <t>［歌曲储存］一阶效果（黑色100）：调律者在中枢时，能够将喜欢的音乐从序列库免费导入其中。可以随时携带进行播放。内存极大。</t>
  </si>
  <si>
    <t>效果（基础）：能让你在野外时也能吃到自己做的美味，没用吃再吃什么奇奇怪怪的东西了，任务美食两不误。没有烹饪技能需要rd3决定,程度分别为生、能吃或难吃。当拥有烹饪技能时可以通过RP来烹制食物，最终由主持人决定其食物的成色以及效果</t>
  </si>
  <si>
    <t>［变化］一阶效果（黑色 100）：能够变成古筝，竖笛，箫，鼓，琴等乐器。</t>
  </si>
  <si>
    <t>［探测］一阶效果（黑色100）：可安装在门、窗的边缘，用红外线激光模拟勾绊绳触发器，当有物体进门或进窗时会引爆，单个伤害为3D10</t>
  </si>
  <si>
    <t xml:space="preserve"> 源自科技世界的娱乐产物，是音乐爱好者的最爱。也是强者的资本。</t>
  </si>
  <si>
    <t>包括:炉头、套锅，水壶 单锅 ，套锅， 吊锅，煎盘，无限瓦斯等户外用品，</t>
  </si>
  <si>
    <t xml:space="preserve"> 一种来自仙界的自由变换乐器，适合于各种乐谱与音乐的演奏，但是之后音乐学到达高级才能使用。</t>
  </si>
  <si>
    <t xml:space="preserve"> 在窗户和门框上设置陷阱防止敌人攻坚。</t>
  </si>
  <si>
    <t xml:space="preserve"> 立绘/外形叙述：银色的小型机器，上面有着简易的小型屏幕。能够挑选歌曲进行外放。音量的上限与下限很大。</t>
  </si>
  <si>
    <t xml:space="preserve"> 立绘/外形叙述：一块不定性的青色木匣，可以随着使用者的心念随意变换成中国古典乐器。</t>
  </si>
  <si>
    <t xml:space="preserve"> 立绘/外形叙述：类似于阔剑地雷的设备，可以直接安装在门、窗的边缘。</t>
  </si>
  <si>
    <t>制作人：锁枭</t>
  </si>
  <si>
    <t>制作人：吉良吉野《彩虹六号：围攻》</t>
  </si>
  <si>
    <t>效果（基础）：一个行李箱大小的箱子，可供储备20体积的食材。每次任务前都将装满食材。可将置入食材的外形与口感转化，但不影响其本质。（无法去除其中毒素或超凡能力等要素，本身作用仅仅是提供饱腹感，无法真正的解决饥饿，作用也只视为食物，不能提供任何效果）</t>
  </si>
  <si>
    <t>[魔绳术]一阶效果（黑色 100）：你可以在1*精神m范围内对其供给能量（主持人决定），然后让其根据你的命令作出你需要的动作，比如：飞过去捆绑他人（为你的精神对抗别人的反应力量，由于不是你直接进行操作，你在这次对抗会有减值，由主持人决定,由于附魔等级原因，绳子无法做出太过精细的动作）</t>
  </si>
  <si>
    <t>[灵视相机]一阶效果（黑色100）：[此相机为拍立得款式，下方生产出的相片会显示拍下场景之中的鬼魅]
电池与续航性能请主持人可选性自拟</t>
  </si>
  <si>
    <t>[观梦镜]一阶效果（黑色100）：使用此物对某一个正在睡眠的单位进行窥探时你可以发现对方此刻正在进行的梦境，也许你可以从对方破碎梦境的信息中发现有用的信息</t>
  </si>
  <si>
    <t>1（一捆）</t>
  </si>
  <si>
    <t>简介：各位先生女士们，这无疑是划时代的发明。在这之后，即使猪肉再涨价，您也能随时随地吃到猪肉的味道了！</t>
  </si>
  <si>
    <t xml:space="preserve"> 在一些
猎魔人的提议下，猎魔人公会为了猎魔人们提供了能够在很多情况下都能够用上的绳索，这种绳子后来成为热购商品，（不过，在一些存在强干扰魔力场的地方可能会失效）</t>
  </si>
  <si>
    <t xml:space="preserve"> 作为能够进行鬼怪摄影诅咒之物而流通于各地古玩市场中的传奇物品然而却能吸引无数的好事者为了实践真相而选择去购买</t>
  </si>
  <si>
    <t xml:space="preserve"> 一个看上去非常平平无奇的放大镜</t>
  </si>
  <si>
    <t xml:space="preserve"> 一根大概有10m长的麻
绳，绳子看起来被什么东西浸泡过的样子，麻线一根一根缠绕而上，也为16股制，在注入魔力的时候会发出淡淡的蓝色荧光，在被过强魔力场干扰时光源会变强并变成纯白色</t>
  </si>
  <si>
    <t xml:space="preserve"> 一款老式的宝莉来相机，快门与镜头上拨的漆面早已磨损，但好在他的功能依旧是完整的，或者说是不会损坏一样，随处可见的人为毁坏的痕迹，然而却只是堪堪留于表面反而让人以为这是一种拙劣的做旧。</t>
  </si>
  <si>
    <t xml:space="preserve"> 一面还算的上崭新的放大镜，把手上有一段酷似景区纪念品才有的楷书阴刻“沈沈槐雨梦”</t>
  </si>
  <si>
    <t>制作人：叶漓玥</t>
  </si>
  <si>
    <t>[变化]（黑色 100）：能够变成古筝，竖笛，箫，鼓，琴等乐器；
[扩音]（绿色 250）：声音范围+30；进行与音乐有关的判定时获得15的判定结果加成。</t>
  </si>
  <si>
    <t>效果（特殊）：提供可能会使用到的医疗急救用具，包括酒精棉、生理盐水、口罩手套、棉花棒、冰袋、手电筒、体温计、听诊器、圆头剪刀、保鲜纸、消毒纱布、三角巾、人工呼吸面膜、营养剂等物件。每当在任务中使用后需要使用100积分对药箱进行填充。拒绝口胡t病毒等物品</t>
  </si>
  <si>
    <t>效果（特殊）：内含手术器械、手术敷料（一次性物品）和杂项物品.任务中使用过后需要花费100积分对器械箱进行补充</t>
  </si>
  <si>
    <t>[不那么简易的发信器]二阶效果（绿色200）：发射一个可以覆盖5000米的文字/电讯信号（信号内容可自定义但仅限于文字），可以传达给任何波频，但需要另备接收器。</t>
  </si>
  <si>
    <t xml:space="preserve"> 从战争之中衍生而成的医疗急救箱。从外面打开后会发现内部似乎比想象中的要大上许多（进行手术哪怕没有无菌环境也请找个尽可能干净的地方）</t>
  </si>
  <si>
    <t xml:space="preserve"> 手术使用的器械箱，手术敷料、手术杂样物品等如不明白请自行上网查询（进行手术哪怕没有无菌环境也请找个尽可能干净的地方）</t>
  </si>
  <si>
    <t xml:space="preserve"> 变量之轮空间出品，质量保证。可以在任何情况下（放印痕里除外）发出信号。</t>
  </si>
  <si>
    <t xml:space="preserve"> 一块不定性的青色木匣，可以随着使用者的心念随意变换成中国古典乐器。</t>
  </si>
  <si>
    <t xml:space="preserve"> 外观上来看是一个有些硕大的白色铝合金制手提箱，在显眼处均可以看到上面印制着红十字。</t>
  </si>
  <si>
    <t xml:space="preserve"> 通体银白的铝合金制手提箱。在箱子的正面可以看到一个白色的圆圈图案，图案中印刻着红十字
手术敷料包括纱布、脑棉片、棉签、消毒垫等物品。用于吸收液体、保护组织等作用的纺织物
手术器械指那些用于切割、抓取、缝合等作用的手术器械。包括手术刀、持针器、血管钳等物品
杂项物品包括尿管、悬吊带等</t>
  </si>
  <si>
    <t xml:space="preserve"> 一个看起来十分不起眼的黑色小圆球，如果不仔细看几乎是看不出来是机械装置。</t>
  </si>
  <si>
    <t>效果（基础）：此道具为基础道具，属于免费物品，你可以从这个衣柜中拿出各种各样的衣服（衣物款式需主持人认可），衣服不具备其他效果，唯一效果是保暖（不能等效于词条“耐寒”）。最多同时存在10件，同时拿出来的衣服不能离开身体范围10m。</t>
  </si>
  <si>
    <t>［变化］一阶效果（黑色 100）：能够变成古筝，竖笛，箫，鼓，钢琴，萨克斯等
［乐器］五阶效果（红色500）声音范围+20；进行与音乐有关的判定时获得60的判定结果加成。</t>
  </si>
  <si>
    <t>效果：可以根据需求，取出至多1KG的当前世界中的存在的常见化学物质（此处常见指产量稳定且可以合法买卖的物质，由主持人决定具体范围）</t>
  </si>
  <si>
    <t xml:space="preserve">简介/注释：普通的油纸伞，（天堂伞业）匠心之作。	
	</t>
  </si>
  <si>
    <t>列：你从衣柜中拿了一个防弹衣出来，这个防弹衣就不具备防弹效果。只能用来保暖。（多喝热水）</t>
  </si>
  <si>
    <t>千千万万的世界中才能出一个的可以自由变换的乐器，适合于各种乐谱与音乐的演奏，但是之后音乐学到达宗师才能使用。</t>
  </si>
  <si>
    <t>简介/注释：神秘的小包裹...没人知道究竟为什么这些化学试剂会出现在这个包裹内部..不过谁会在意呢？</t>
  </si>
  <si>
    <t xml:space="preserve"> 一块不定性的半透明立方，可以随着使用者的心念随意变换成任何乐器。</t>
  </si>
  <si>
    <t>立绘/外形叙述：一个绘制着试管图案的棕色小纸箱，其内部散发着一股有些刺鼻的气味</t>
  </si>
  <si>
    <t xml:space="preserve">制作人：制作人：seesea[图片出处未知]			</t>
  </si>
  <si>
    <t>制作人：鸭鸭（图片来自网络）</t>
  </si>
  <si>
    <t>制作人：鸭子</t>
  </si>
  <si>
    <t>[好好学习]基础效果：可取出任何常规的学生用品，铅笔，圆珠笔，小本本，橡皮擦，直尺，圆规，削笔刀等。不是从包中取出的物品无法放入包包，可以决定学生用品的外形，但不能超出常规（比如取出一个死亡笔记外形的普通笔记本是可行的，但是取出一个门那么大的本子则是不可能的。永恒笔，直尺游戏机之类的不常见学生用品也无法取出。无法取出教材、字典之类的书籍。），所有学生用品的材料都是由特殊序列生成的，无法作为制造材料，比如用来制造化学药剂或者石墨炸弹什么的（总之打个预防针），但仍可能具有一般材料的性质，比如用铅笔导电什么的，由主持人判定。主持人有权根据情况使包包无效（但是从包里面拿出来的道具不能超过包5米，超过之后直接视为序列崩坏消散）</t>
  </si>
  <si>
    <t>从此火柴盒中取出的火柴点燃后会持续燃烧（但是由主持人决定燃烧具体熄灭），此盒火柴可以取出由主持人决定数量的火柴。</t>
  </si>
  <si>
    <t>效果：可以根据需求，取出至多10KG的当前世界中的常见的木料（此处常见指产量稳定且可以合法买卖的物质，由主持人决定具体范围）</t>
  </si>
  <si>
    <t>效果：在使用该工具进行解除陷阱或撬锁时，可以获得一定的加成（具体效果由主持人决定）</t>
  </si>
  <si>
    <t>知识就是力量，即使成为了调律者，也不能忘记学习。至少有的调律者是这么认为的，于是中枢为爱学习的调律者们提供了学习用品，愿调律者们能好好学习。</t>
  </si>
  <si>
    <t>取出的火柴不会因为任何条件变质，无论在大风天还是雨雪天，有氧气还是无央企，你都能顺利的点燃它。</t>
  </si>
  <si>
    <t>简介/注释：神秘的小包裹...没人知道究竟是怎样才能在这么小的空间内放置如此多的材料的...不过谁会在意呢？</t>
  </si>
  <si>
    <t>简介/注释：整套的工具包括一把细锉刀、一套撬锁工具、一个附炳小镜、一把尖嘴剪和一把镊子，想必能够熟练运用它们的人，一定有一双不用于正道的巧手吧</t>
  </si>
  <si>
    <t>黑色挎包，正反两侧用烫金大字用中文、英语、法语、德语等共计二十三种语言写着“好好学习，天天向上”。</t>
  </si>
  <si>
    <t>一盒普普通通的火柴，是赤尸藏人从圣诞老人（伪）手中获得的圣诞礼物。</t>
  </si>
  <si>
    <t>立绘/外形叙述：一个绘制着棕色原木图案的棕色小纸袋，提起来时能感受到非同寻常的重量</t>
  </si>
  <si>
    <t>立绘/外形叙述：整套的工具包括一把细锉刀、一套撬锁工具、一个附炳小镜、一把尖嘴剪和一把镊子。</t>
  </si>
  <si>
    <t>制作人：kira</t>
  </si>
  <si>
    <t>效果：可以根据需求，取出至多10KG的当前世界中的常见金属（此处常见指产量稳定且可以合法买卖的物质，由主持人决定具体范围）</t>
  </si>
  <si>
    <t>【书】一阶效果（100黑色）使用者可以在每次任务前时候可以确认书籍是什么，一旦确定之后就无法更改书籍内容，外形也可以稍微定制。但只能是是常见的现代书籍，比如新华字典或安徒生童话之类的常见现代书籍。不能是死灵之书之类的效果道具。（一般来说不具有实际效果，但具体造成的影响可由主持人自行决定）</t>
  </si>
  <si>
    <t>x</t>
  </si>
  <si>
    <t>效果：在使用该工具进行制造或使用毒药时，获得一定的判定加成（具体由主持人决定）</t>
  </si>
  <si>
    <t>效果：在使用该工具进行伪造实物式信用文书时，可以可以根据情况获得一定的加成（具体效果由主持人决定）</t>
  </si>
  <si>
    <t>一本普通的白纸书，当使用者想看什么的时候就会变成什么书。附赠一只削好的18cm的铅笔用来做笔记。</t>
  </si>
  <si>
    <t>简介/注释：一整副的工具包里包含了若干小瓶、各种化学品，以及其他用以制造毒药的必须用具，不过究竟是什么样的人才能够熟练使用这些工具呢？</t>
  </si>
  <si>
    <t>简介/注释：盒装的工具包内装着各种纸和羊皮纸、笔墨、印章、封蜡、金银叶饰，以及其他用以伪造信用文书的用品，用于方便行事也不是不可...但总会付出代价的...</t>
  </si>
  <si>
    <t>立绘/外形叙述：一个绘制着银白色金属锭的棕色小纸袋，提起来时能感受到非同寻常的重量</t>
  </si>
  <si>
    <t>立绘/外形叙述：一整副的工具包里包含了若干小瓶、各种化学品，以及其他用以制造毒药的必须用具。</t>
  </si>
  <si>
    <t>立绘/外形叙述：盒装的工具包内装着各种纸和羊皮纸、笔墨、印章、封蜡、金银叶饰，以及其他用以伪造信用文书的用品。</t>
  </si>
  <si>
    <t>制作人：鸭鸭【图片来源于网络】</t>
  </si>
  <si>
    <t>效果：在使用该工具进行鉴别或应用草药时，可以根据情况获得一定的加成（具体效果由主持人决定）</t>
  </si>
  <si>
    <t>效果：可以根据需求，取出至多10KG的当前世界中的常见非金属矿物（此处常见指产量稳定且可以合法买卖的物质，由主持人决定具体范围）</t>
  </si>
  <si>
    <t>效果：该工具进行绘制路线和记录地形，也可以用来做其他的事情（具体情况由主持人判定）</t>
  </si>
  <si>
    <t>效果：在使用该工具进行视觉伪装时，可以根据情况获得一定的效果加成（具体由主持人决定）</t>
  </si>
  <si>
    <t>简介/注释：一整副的工具包里包含一系列器具如钳剪、杵磨、袋子、瓶子，以供草药师制作药膏和药水，医者仁心，希望这些简易的工具能帮助你拯救身边的人</t>
  </si>
  <si>
    <t>简介/注释：一整套包括各种记号笔,多张地图纸,与各种测量工具的做图工具，可以被用于勘探地形并绘制地图的制图工作，若是需要绘制地图的话，想必这些工具能帮上不少忙吧</t>
  </si>
  <si>
    <t>简介/注释：袋装的工具包里包含了化妆品、染发剂以及一些可以物理性的改变容貌的小道具，借用别人面孔的人...一般都有些不可告人的秘密...</t>
  </si>
  <si>
    <t>立绘/外形叙述：一整副的工具包里包含一系列器具如钳剪、杵磨、袋子、瓶子，以供草药师制作药膏和药水。</t>
  </si>
  <si>
    <t>立绘/外形叙述：一个绘制着深灰色岩石图案的棕色小纸袋，提起来时能感受到非同寻常的重量</t>
  </si>
  <si>
    <t>立绘/外形叙述：一整套包括各种记号笔,多张地图纸,与各种测量工具的做图工具，可以被用于勘探地形并绘制地图的制图工作。</t>
  </si>
  <si>
    <t>立绘/外形叙述：袋装的工具包里包含了化妆品、染发剂以及一些可以物理性的改变容貌的小道具。</t>
  </si>
  <si>
    <t>效果：消耗日常轮2分钟进行安放和适应后，可以对以其为中心半径500m内进行扫描，在10分钟后完全构成实时的全景图。在移动后需要重新安放和扫描。</t>
  </si>
  <si>
    <t>效果：能够在各种环境下安置，帮助调律者进行现场加工。请保证有足够的地方来安放它。使用的能源是内置魔动能源，通常情况下是不会耗尽的，但是主持人可使其进入暂时的冷却。</t>
  </si>
  <si>
    <t>效果：你可以为闹钟设置时间和响铃时间，闹钟是24或12小时响铃1次，不同步遵循任务世界的时间，在空间戒指或印痕中无效，正常情况下电池可使用上数年。
主持人可以判断某些特殊情况下调律者是否能被叫醒。</t>
  </si>
  <si>
    <t>效果：[接收器]：可以接收任何波频的电讯信号（注意如为全自动悬浮眼球，仅具有画面。）</t>
  </si>
  <si>
    <t>简介/注释：一台来自未来的电脑，能够扫描精细的地形形成全景图。</t>
  </si>
  <si>
    <t>简介/注释：多功能的车床，能够满足小型器械的制造和大中型器械的零件制造需求。</t>
  </si>
  <si>
    <t>简介/注释：一个普通的闹钟，只不过铃声是好听的“呐~呐~呐~”的女声。</t>
  </si>
  <si>
    <t>简介：每一个调律者都有为视野这方面感到苦恼过，但在使用了我们的产品后，再也不会发生这种事情了。这是变量之轮为了那些远程强化调律者所考虑的超远距离探测器的所配套的接收器</t>
  </si>
  <si>
    <t>立绘/外形叙述：银色外壳的笔记本电脑，采用全触控操作方式，科技感极强。</t>
  </si>
  <si>
    <t>立绘/外形叙述：一台结构复杂的中型机床，但是带有数控面板，只需要具备一定的相关知识，并且具备设计方案，就能极为简单的进行加工。</t>
  </si>
  <si>
    <t>外形叙述：蓝色的单片眼镜，你可以透过镜片看到其后面被蓝色渲染的眼睛，除此之外别无他物（可自选颜色和具体款式）</t>
  </si>
  <si>
    <t>制作人：梦游</t>
  </si>
  <si>
    <t>效果：［自动探测］一阶效果（黑色100）：获得周围10m的视野，无灵视与反隐反潜行能力。
［智能潜伏］二阶效果（绿色200）：可根据使用者在使用此工具时的具体操控获得使用者本身的潜伏对抗值（最高为使用者的潜伏对抗值的50%往下取整，无使用者本身的固定值额外加成）。
［传导器］二阶效果（绿色200）：发射一个持续传播的电讯信号，传输距离5000米（信号内容包含探测的视野画面，可添加自定义内容），可以传达给任何波频，但需要另备接收器。</t>
  </si>
  <si>
    <t>效果：落页三千（200耗点）：你可以根据心中所想来让文字浮现于这本备忘集页之上，并且，尽管这本备忘集虽然看似小巧，但由于其制作者是一位魔法使的关系，其总共有三千页，这些集页的背后都附有粘性贴，以便他们被撕下后可以贴在某处。</t>
  </si>
  <si>
    <t>效果：不需要土壤，水和眼光，就能以肉眼可见的速度长到开花的一袋种子，</t>
  </si>
  <si>
    <t>效果：能在头上变成任意头饰的东西，也可以变出角或者耳朵，不过，并不会有特殊的作用</t>
  </si>
  <si>
    <t>简介：每一个调律者都有为视野这方面感到苦恼过，但在使用了我们的产品后，再也不会发生这种事情了。这是变量之轮为了那些远程强化调律者所考虑的超远距离探测器。（视为1hp，根据主持人判定与使用者的具体操作判断是否可在恶劣环境下生存，且未损坏时可回收继续利用，具有向周边环境吸收能量的能力，无需担心工作运行时间）</t>
  </si>
  <si>
    <t>简介/注释：灰白封面的备忘集，由一位魔法使为健忘的某人所制。</t>
  </si>
  <si>
    <t>简介/注释：即使能生出花来，也不能结出果子，更没有原本的毒性之类的，只有观赏作用罢了</t>
  </si>
  <si>
    <t>简介/注释：纯粹是装扮用的头饰，就算是变成腮也不能水下呼吸。变成眼镜也不能辅助近视。</t>
  </si>
  <si>
    <t>外形叙述：略带电子感的大眼珠子，周围弥漫着微微的电火花的光芒。不过，这也太小了，真的会有人注意到这种和虫子一样小的漂浮物…？</t>
  </si>
  <si>
    <t>立绘/外形叙述：从任何方面而言都平平无奇的灰白色记录簿，不过，在其封面的右下角处，有着一行小字“To Sinor.Loian”。</t>
  </si>
  <si>
    <t>立绘/外形叙述：用一小袋密封袋包装的一袋黑色的种子。</t>
  </si>
  <si>
    <t>立绘/外形叙述：因为是可以变出任意头饰的道具，所以自行决定外形。</t>
  </si>
  <si>
    <t>效果：做出饮用动作时，里面会自动分泌5cc的液体，最多连续三次，冷却从第一次使用开始计算，24H过后将可以重新连续饮用三次。饮用5cc液体即可使阶段二与上位梦魇一天不再需要进食。</t>
  </si>
  <si>
    <t>效果：消耗一个主动动作吹响狗哨，立即在身边5m内召唤一只狗，日常每每8小时最多召唤一次。
狗最多存在日常的20分钟。</t>
  </si>
  <si>
    <t>效果：当你用此厨具套装来进行烹饪时，或许会减少或消除烹饪出来的食物所带的负面效果，并会获得一定的生命恢复与正面效果。具体根据主持人设定与玩家料理技能以及检定结果相关。</t>
  </si>
  <si>
    <t>基础效果：
有效射程50m
本工具拥有内置的100电力，可以以常规方式进行补充，且仅能用于本工具效果的消耗。
[引力场·重/轻]三阶效果(蓝色300)：在命中的区域生成一个半径为5m的球形引力场，在引力范围内的所有物品/装备/武器的重量增加或减少50，每回合/每分钟消耗10电力。持续到重新设置引力场或电力不足为止。</t>
  </si>
  <si>
    <t>简介/注释：所以死宅就是青春哥！没错！让我们一起，燃烧青春吧！</t>
  </si>
  <si>
    <t>简介/注释：一个崭新的金属口哨，呼唤狗狗时最为好用</t>
  </si>
  <si>
    <t>简介/注释：这个东西很营养，只要去掉头就可以吃了。（“吃货”必备）能够进行各种（口胡）烹饪。料理技能至少1级，该工具只能进行厨师相关操作。自带水源，不能直接饮用，需要厨师自己经过料理检定做成汤类。</t>
  </si>
  <si>
    <t>简介/注释：
迈入星际时代后，MH公司所研发的便携引力改变设备。
区别于防盗、搬运重物等各种场合的固定设备，小巧的手枪外观的便携型拥有着更加广泛的使用范围。
内置的特殊识别装置会自动避开人体，避免人为的血腥事件。</t>
  </si>
  <si>
    <t>制作人：嘉然(蠽先生)</t>
  </si>
  <si>
    <t>制作人：白隐</t>
  </si>
  <si>
    <t>制作人：自有良策</t>
  </si>
  <si>
    <t>制作人：草丛（图源网络）</t>
  </si>
  <si>
    <t>基础效果：
本工具拥有内置的100电力，可以以常规方式进行补充，且仅能用于本工具效果的消耗。
[引力场·翻转]三阶效果(蓝色300)：在装置周围生成一个半径为10m的球形引力场，安置时选择一个方向作为翻转后的引力方向，每回合/每分钟消耗10电力。持续到重新设置引力场或能量不足为止。</t>
  </si>
  <si>
    <t>简介/注释：
迈入新时代后，MH公司所研发的人造引力装置。
优良的品质，经济的价格，使此型号通常用于各类家庭飞船中。</t>
  </si>
  <si>
    <t>[组合]：价格公式将被修改为[最终耗点*25]；该宝珠可以安插于七罪狱王上（详见魔导器军械库）
［暴怒之力］三阶效果（蓝色300）：当宝珠安插于七罪狱王之上时，七罪狱王获得60点普通攻击的物理近战攻击加成（仅仅加成给七罪狱王）。</t>
  </si>
  <si>
    <t>[组合]：价格公式将被修改为[最终耗点*25]；该宝珠可以安插于七罪狱王上（详见魔导器军械库）
［贪婪之力］三阶效果（蓝色300）：在击中对方时会夺走对方的生命，当七罪狱王装备贪婪魔珠攻击命中目标并造成有效伤害后，将会恢复持有者90点生命值。（有效伤害的伤害量必须大于30才能触发，无法通过持续附加的伤害效果触发，且无法通过对自身造成伤害触发）</t>
  </si>
  <si>
    <t>[组合]：价格公式将被修改为[最终耗点*25]；该宝珠可以安插于七罪狱王上（详见魔导器军械库）
［强欲之力］三阶效果（蓝色300）：宝珠安插于七罪狱王之上时，七罪狱王将能够使出威力巨大的强欲斩。强欲斩表现为消耗一个主动动作，释放一次巨大的红黑色气浪斩击，此次攻击伤害增加180，每场战斗只能使用一次。</t>
  </si>
  <si>
    <t>[组合]：价格公式将被修改为[最终耗点*25]；该宝珠可以安插于七罪狱王上（详见魔导器军械库）
［色欲之力］三阶效果（蓝色300）：宝珠安插于七罪狱王之上时，七罪狱王能够让对方陷入一种奇特的恍惚状态看到一种奇特的欲望。当七罪狱王击中对方后，在命中目标后可以选择与目标强制进行一次壮硕对抗，若对抗成功则使其触发[恍惚3]debuff，持续至当前回合结束。
[恍惚3]：身体在外力的作用下陷入短暂的虚弱，进行的任何战斗对抗类判定都将下降45点的结果值。</t>
  </si>
  <si>
    <t xml:space="preserve"> 源自愤怒的魔珠，代表着源源不断的愤怒之力。携带着它的调律者会表现出极端愤怒的情绪，这种情绪在物品储蓄于其它空间时不会发生。</t>
  </si>
  <si>
    <t xml:space="preserve"> 代表着贪婪的魔珠，代表着无穷无尽的贪婪之力，携带着它的调律者将会变得极度贪婪，这种情绪在物品储蓄于其它空间时不会发生。</t>
  </si>
  <si>
    <t xml:space="preserve"> 源自人类最霸道无理的强欲魔珠，代表着无端的强欲之力。携带着它的调律者将会表现出无理而霸道的情绪。这种情绪在物品储蓄于其它空间时不会发生。</t>
  </si>
  <si>
    <t xml:space="preserve"> 源自生物诞生之初的色欲欲望的色欲魔珠，代表着淫乱荒谬的色欲之力。携带着它的调律者将表现的及其好色。这种情绪在物品储蓄于其它空间时不会发生。</t>
  </si>
  <si>
    <t>（此配件仅限七罪狱王装配）
 一颗红色的宝珠，其中隐约浮现着玄奥的上古龙形符文。</t>
  </si>
  <si>
    <t>（此配件仅限七罪狱王装配）
 一颗黄色的宝珠，其中隐约浮现着玄奥的上古羊型符文。</t>
  </si>
  <si>
    <t>（此配件仅限七罪狱王装配）
 一颗黑色的宝珠，其中浮现着玄奥的上古狮型符文。</t>
  </si>
  <si>
    <t>（此配件仅限七罪狱王装配）
 一颗紫色的宝珠，其中浮现着玄奥的上古羊型符文。</t>
  </si>
  <si>
    <t>[组合]：价格公式将被修改为[最终耗点*25]；该宝珠可以安插于七罪狱王上（详见魔导器军械库）
［怠惰之力］三阶效果（蓝色300）：宝珠安插于七罪狱王之上时，七罪狱王能够给予使用者一个额外的护盾，护盾消耗一个瞬发动作开启，护盾的耐久度为500点，在耐久度归零前会尽可能地帮内部的角色抵挡伤害，护盾存在1个战斗回合，每场战斗只能使用一次。</t>
  </si>
  <si>
    <t>[组合]：价格公式将被修改为[最终耗点*25]；该宝珠可以安插于七罪狱王上（详见魔导器军械库）
［暴食之力］三阶效果（蓝色300）：在装备着暴食之珠的七罪狱王攻击到敌人后暴食的力量将会发动，将会吞噬敌人的体力，每一次有效攻击击中对方时都能够削减对方3d6点体力。</t>
  </si>
  <si>
    <t>[组合]：价格公式将被修改为[最终耗点*25]；该宝珠可以安插于七罪狱王上（详见魔导器军械库）
［嫉妒之力］三阶效果（蓝色300）：当宝珠安插于七罪狱王之上时，被七罪欲王命中的目标在当前回合内所受到的任何生命恢复效果都将减少150点。</t>
  </si>
  <si>
    <t xml:space="preserve"> 源自人类生而就有点怠惰欲望的怠惰魔珠，代表着万物皆续的怠惰之力。携带着它的调律者将会表现出无比怠惰的情绪。这种情绪在物品储蓄于其它空间时不会发生。</t>
  </si>
  <si>
    <t xml:space="preserve"> 代表着黑洞一般的暴食之力，携带着它的调律者将会变得极度贪食，就算是饱了也要吃，这种情绪在物品储蓄于其它空间时不会发生。</t>
  </si>
  <si>
    <t xml:space="preserve"> 源自人类最原始的嫉妒魔珠，代表着难以言表的嫉妒之力。。携带着它的调律者将会表现出极端的愤怒的情绪，这种情绪在物品储蓄于其它空间时不会发生</t>
  </si>
  <si>
    <t>（此配件仅限七罪狱王装配）
 一颗蓝色的宝珠，其中浮现着玄奥的上古树型符文。</t>
  </si>
  <si>
    <t>（此配件仅限七罪狱王装配）
 一颗绿色的宝珠，其中隐约浮现着玄奥的上古猪型符文。</t>
  </si>
  <si>
    <t>（此配件仅限七罪狱王装配）
 一颗粉色的宝珠，其中隐约浮现着玄奥的上古狐形符文。</t>
  </si>
  <si>
    <t>效果：【组合】：价格公式将被修改为[最终耗点*25]；该法术核心只有安装于法师护手上方可生效（详见魔导器军械库）
【火焰】（蓝色300）：攻击附带[燃烧2]效果。[燃烧]效果一般而言至少持续至战斗结束，但可以通过合理的扑灭手段或是治疗来解除此效果。
[燃烧2]：燃烧者在每个大回合结束时将会下降30点生命值，在日常轮中每10分钟下降90点生命值，且燃烧者在每次消耗AP时，自己都将下降这次AP消耗量*10的生命值。</t>
  </si>
  <si>
    <t>效果：[组合]：价格公式将被修改为[最终耗点*25]；该法术核心只有安装于法师护手上方可生效（详见魔导器军械库）
【震击】（蓝色300）：命中目标后进行一次1D100&gt;60（无加减值）的判定，如果成功会给目标造成2回合[麻痹1]效果。
[麻痹1]：角色除精神与眷顾外其他属性相关的判定下降15点结果值，且任何需要消耗AP的行动都需要额外消耗1点AP才能执行。</t>
  </si>
  <si>
    <t>效果：[组合]：价格公式将被修改为[最终耗点*25]；该法术核心只有安装于法师护手上方可生效（详见魔导器军械库）
【寒霜】（蓝色300）：攻击附带2回合[冻伤1]效果。
[冻伤1]：冻伤者与壮硕、爆发和协调相关的判定下降20点结果值，且角色发起的主动攻击动作判定额外再下降10点结果值。</t>
  </si>
  <si>
    <t>效果：[组合]：价格公式将被修改为[最终耗点*25]；该法术核心只有安装于法师护手上方可生效（详见魔导器军械库）
【诅咒】（蓝色300）：攻击附带[流血2]效果。[流血]效果一般而言至少持续至战斗结束，但可以通过合理的包扎或是治疗来解除此效果。
[流血2]：流血者在每个大回合结束时将会下降30点生命值，在日常轮中每10分钟下降90点生命值，且若角色在陷入失血状态后生命值低于壮硕值*5则所有的战斗判定结果-30。</t>
  </si>
  <si>
    <t>简介/注释：蕴含火之魔力的法术核心，使用时能够放射出大量火焰。由于未经过注魔工序，所以使用起来大受限制。</t>
  </si>
  <si>
    <t>简介/注释：蕴含风之魔力的法术核心，使用时能够发出闪电。由于未经过注魔工序，所以使用起来大受限制。</t>
  </si>
  <si>
    <t>简介/注释：蕴含水之魔力的法术核心，使用时会抛射出一颗能够冻结敌人的霜星。由于未经过注魔工序，所以使用起来大受限制。</t>
  </si>
  <si>
    <t>简介/注释：杀死岩精法师而收获的战利品，神秘使们巧妙地将之从对自己的诅咒转换成了对其他人的诅咒。由于未经过注魔工序，所以使用起来大受限制。</t>
  </si>
  <si>
    <t>效果：【组合】：价格公式将被修改为[最终耗点*25]；该法术核心只有安装于法师护手上方可生效（详见魔导器军械库）
【火焰】（橙色600）：攻击附带[燃烧5]效果。[燃烧]效果一般而言至少持续至战斗结束，但可以通过合理的扑灭手段或是治疗来解除此效果。此效果需要占用60点能量上限。
[燃烧5]：燃烧者在每个大回合结束时将会下降120点生命值，在日常轮中每10分钟下降360点生命值，且燃烧者在每次消耗AP时，自己都将下降这次AP消耗量*25的生命值。</t>
  </si>
  <si>
    <t>效果：[组合]：价格公式将被修改为[最终耗点*25]；该法术核心只有安装于法师护手上方可生效（详见魔导器军械库）
【震击】（橙色600）：命中目标后进行一次1D100&gt;30（无加减值）的判定，如果成功会给目标造成5回合[麻痹4]效果。此效果需要占用60点能量上限。
[麻痹4]：角色除精神与眷顾外其他属性相关的判定下降60点结果值，且任何需要消耗AP的行动都需要额外消耗2点AP才能执行。</t>
  </si>
  <si>
    <t>效果：[组合]：价格公式将被修改为[最终耗点*25]；该法术核心只有安装于法师护手上方可生效（详见魔导器军械库）
【寒霜】（橙色600）：攻击附带5回合[冻伤4]效果。此效果需要占用60点能量上限。
[冻伤4]：冻伤者与壮硕、爆发和协调相关的判定下降80点结果值，且角色发起的主动攻击动作判定额外再下降40点结果值。</t>
  </si>
  <si>
    <t>效果：[组合]：价格公式将被修改为[最终耗点*25]；该法术核心只有安装于法师护手上方可生效（详见魔导器军械库）
【诅咒】（橙色600）：攻击附带[流血5]效果。[流血]效果一般而言至少持续至战斗结束，但可以通过合理的包扎或是治疗来解除此效果。此效果需要占用60点能量上限。
[流血5]：流血者在每个大回合结束时将会下降60点生命值，在日常轮中每10分钟下降180点生命值，且若角色在陷入失血状态后生命值低于壮硕值*5则所有的战斗判定结果-75。</t>
  </si>
  <si>
    <t>简介/注释：蕴含火之魔力的法术核心，使用时能够放射出大量火焰。</t>
  </si>
  <si>
    <t>简介/注释：蕴含风之魔力的法术核心，使用时能够发出闪电。</t>
  </si>
  <si>
    <t>简介/注释：蕴含水之魔力的法术核心，使用时会抛射出一颗能够冻结敌人的霜星。</t>
  </si>
  <si>
    <t>简介/注释：杀死岩精法师而收获的战利品，神秘使们巧妙地将之从对自己的诅咒转换成了对其他人的诅咒。</t>
  </si>
  <si>
    <t>效果：【组合】：价格公式将被修改为[最终耗点*25]；该法术核心只有安装于法师护手上方可生效（详见魔导器军械库）
【仙域传送】（蓝色300）：消耗9ap进行吟唱，而后可以传送到400米内的任意一个位置。</t>
  </si>
  <si>
    <t>效果：【组合】：价格公式将被修改为[最终耗点*25]；该法术核心只有安装于法师护手上方可生效（详见魔导器军械库）
【升腾】（蓝色300）：消耗一个主动动作和20能量，移动600米距离（期间不受重力影响），冷却时间5回合。</t>
  </si>
  <si>
    <t>效果：【组合】：价格公式将被修改为[最终耗点*25]；该法术核心只有安装于法师护手上方可生效（详见魔导器军械库）
【闪烁】（蓝色300）：消耗一个瞬发动作，瞬间移动至多60米，冷却时间一场战斗。</t>
  </si>
  <si>
    <t xml:space="preserve">效果：【组合】：价格公式将被修改为[最终耗点*25]；该法术核心只有安装于法师护手上方可生效（详见魔导器军械库）
【末影裂痕】（蓝色300）：内部拥有400体积400重量的储物空间（只能收容序列库内容）（戒指内的重量会独立计算）     </t>
  </si>
  <si>
    <t>简介/注释：一种用于传送的核心，经过短暂的吟唱后，无论施法者身处何地，都能够进行传送。由于未经过注魔工序，所以使用起来大受限制。</t>
  </si>
  <si>
    <t>简介/注释：调用风之魔力，将使用者往视线方向推动。由于未经过注魔工序，所以使用起来大受限制。</t>
  </si>
  <si>
    <t>简介/注释：借助下界的混沌之力快速移动到目光所及的位置。由于未经过注魔工序，所以使用起来大受限制。</t>
  </si>
  <si>
    <t>简介/注释：将便携式洞穴与魔力手镜融合，你做出一种能够用末影力量撕裂空间的法术核心，使得你能够随时远距离打开自己的末影箱子。由于未经过注魔工序，所以使用起来大受限制。</t>
  </si>
  <si>
    <t>制作人：大世落幕《MC-MOD：神秘工匠》</t>
  </si>
  <si>
    <t>制作人：大世落幕《MC-MOD：禁忌魔法》</t>
  </si>
  <si>
    <t>效果：【组合】：价格公式将被修改为[最终耗点*25]；该法术核心只有安装于法师护手上方可生效（详见魔导器军械库）
【仙域传送】（橙色600）：消耗15ap进行吟唱，而后可以传送到1000米内的任意一个位置。</t>
  </si>
  <si>
    <t>效果：【组合】：价格公式将被修改为[最终耗点*25]；该法术核心只有安装于法师护手上方可生效（详见魔导器军械库）
【升腾】（橙色600）：消耗一个主动动作和20能量，移动900米距离（期间不受重力影响），冷却时间5回合。</t>
  </si>
  <si>
    <t>效果：【组合】：价格公式将被修改为[最终耗点*25]；该法术核心只有安装于法师护手上方可生效（详见魔导器军械库）
【闪烁】（橙色600）：消耗一个瞬发动作，瞬间移动至多120米，冷却时间一场战斗。</t>
  </si>
  <si>
    <t xml:space="preserve">效果：【组合】：价格公式将被修改为[最终耗点*25]；该法术核心只有安装于法师护手上方可生效（详见魔导器军械库）
【末影裂痕】（橙色600）：内部拥有1000体积1000重量的储物空间（只能收容序列库内容）（戒指内的重量会独立计算）     </t>
  </si>
  <si>
    <t>简介/注释：一种用于传送的核心，经过短暂的吟唱后，无论施法者身处何地，都能够进行传送。</t>
  </si>
  <si>
    <t>简介/注释：调用风之魔力，将使用者往视线方向推动。</t>
  </si>
  <si>
    <t>简介/注释：借助下界的混沌之力快速移动到目光所及的位置。</t>
  </si>
  <si>
    <t>简介/注释：将便携式洞穴与魔力手镜融合，你做出一种能够用末影力量撕裂空间的法术核心，使得你能够随时远距离打开自己的末影箱子。</t>
  </si>
  <si>
    <t>效果：【组合】：价格公式将被修改为[最终耗点*25]；该法术核心只有安装于法师护手上方可生效（详见魔导器军械库）
【法师战锤】（蓝色300）：法师护手的攻击力额外提升15d5。</t>
  </si>
  <si>
    <t>效果：【组合】：价格公式将被修改为[最终耗点*25]；该法术核心只有安装于法师护手上方可生效（详见魔导器军械库）
【元始】（蓝色300）：占用30点能量上限；常规攻击伤害增加120点。</t>
  </si>
  <si>
    <t>效果：【组合】：价格公式将被修改为[最终耗点*25]；该法术核心只有安装于法师护手上方可生效（详见魔导器军械库）
【解离】（蓝色300）：占用30点能量上限，使得使用者能够击破12级的护甲，即使未能击破护甲，也能够削减300点来自护甲的减伤。</t>
  </si>
  <si>
    <t>效果：【组合】：价格公式将被修改为[最终耗点*25]；该法术核心只有安装于法师护手上方可生效（详见魔导器军械库）
【能量球】（蓝色300）：消耗20能量，以一个主动动作发起一次附带180伤害的通常攻击，冷却5回合。</t>
  </si>
  <si>
    <t>简介/注释：每个法师都有着一个近战的梦想。由于未经过注魔工序，所以使用起来大受限制。</t>
  </si>
  <si>
    <t>简介/注释：以蕴含六种基础要素的元始魔力为核心的成本极高的核心，可以为攻击附带各种混乱的魔力。由于未经过注魔工序，所以使用起来大受限制。</t>
  </si>
  <si>
    <t>简介/注释：被核心效果命中的部分将会晶质化，更容易被破坏。由于未经过注魔工序，所以使用起来大受限制。</t>
  </si>
  <si>
    <t>简介/注释：消耗能量发射一枚不断放射闪电的能量球，造成大量伤害。由于未经过注魔工序，所以使用起来大受限制。</t>
  </si>
  <si>
    <t>制作人：大世落幕《MC-MOD：污秽魔法》</t>
  </si>
  <si>
    <t>制作人：大世落幕《MC-MOD：神秘视界》</t>
  </si>
  <si>
    <t>制作人：大世落幕《MC-MOD：电力魔法工具》</t>
  </si>
  <si>
    <t>效果：【组合】：价格公式将被修改为[最终耗点*25]；该法术核心只有安装于法师护手上方可生效（详见魔导器军械库）
【法师战锤】（橙色600）：法师护手的攻击力额外提升30d5。</t>
  </si>
  <si>
    <t>效果：【组合】：价格公式将被修改为[最终耗点*25]；该法术核心只有安装于法师护手上方可生效（详见魔导器军械库）
【元始】（橙色600）：占用60点能量上限；常规攻击伤害增加240点。</t>
  </si>
  <si>
    <t>效果：【组合】：价格公式将被修改为[最终耗点*25]；该法术核心只有安装于法师护手上方可生效（详见魔导器军械库）
【解离】（橙色600）：占用60点能量上限，使得使用者能够击破12级的护甲，即使未能击破护甲，也能够削减300点来自护甲的减伤。此次攻击对敌人造成的有效伤害增加3倍敌方壮硕值的额外伤害。该词条可以被设置为被动效果，在每回合第一次使用任意攻击指令（非主动技能/瞬发/强制瞬发动作攻击指令）时触发。这一词条的收益每个角色在同一回合仅可触发一个，拥有多个致命词条的玩家可以自行选择一个自身拥有的任意等级的致命生效，其余致命效果则视为被覆盖。</t>
  </si>
  <si>
    <t>效果：【组合】：价格公式将被修改为[最终耗点*25]；该法术核心只有安装于法师护手上方可生效（详见魔导器军械库）
【能量球】（橙色600）：引导9ap，消耗20能量，发起一次附带360伤害的通常攻击，冷却5回合。</t>
  </si>
  <si>
    <t>简介/注释：每个法师都有着一个近战的梦想。</t>
  </si>
  <si>
    <t>简介/注释：以蕴含六种基础要素的元始魔力为核心的成本极高的核心，可以为攻击附带各种混乱的魔力。</t>
  </si>
  <si>
    <t>简介/注释：被核心效果命中的部分将会晶质化，更容易被破坏。</t>
  </si>
  <si>
    <t>简介/注释：消耗能量发射一枚不断放射闪电的能量球，造成大量伤害。</t>
  </si>
  <si>
    <t>效果：【组合】：价格公式将被修改为[最终耗点*25]；该法术核心只有安装于法师护手上方可生效（详见魔导器军械库）
【冰之心】（蓝色300）：消耗20能量，以一个主动动作发动一次普通攻击，命中目标后使得目标获得[缓速4]，持续3回合，冷却5回合。
[缓速4]：单次移动距离-60米</t>
  </si>
  <si>
    <t>效果：【组合】：价格公式将被修改为[最终耗点*25]；该法术核心只有安装于法师护手上方可生效（详见魔导器军械库）
【邪术】（蓝色300）：消耗20能量，以一个主动动作发动一次普通攻击，命中目标后可以选择与目标强制进行一次精神对抗，若对抗成功则使其触发[恐惧4]，持续3回合，冷却5回合。
[恐惧4]：难以言喻的恐慌感涌上心头，进行的任何战斗对抗类判定都将下降60点的结果值。</t>
  </si>
  <si>
    <t>效果：【组合】：价格公式将被修改为[最终耗点*25]；该法术核心只有安装于法师护手上方可生效（详见魔导器军械库）
【腐化风暴】（蓝色300）：在攻击成功命中后额外消耗3d4点体力值</t>
  </si>
  <si>
    <t>效果：【组合】：价格公式将被修改为[最终耗点*25]；该法术核心只有安装于法师护手上方可生效（详见魔导器军械库）
【腐化波动】（蓝色300）：在攻击成功命中后额外消耗3d4点能量值</t>
  </si>
  <si>
    <t>简介/注释：冰之心能够发射一个恰好可以困住目标的，由魔法冰组成的囚牢。由于未经过注魔工序，所以使用起来大受限制。</t>
  </si>
  <si>
    <t>简介/注释：发射出像邪术守卫攻击的邪术球，污染敌人的精神。由于未经过注魔工序，所以使用起来大受限制。</t>
  </si>
  <si>
    <t>简介/注释：借助邪术世界的力量污染敌人的肉体。由于未经过注魔工序，所以使用起来大受限制。</t>
  </si>
  <si>
    <t>简介/注释：借助邪术世界的力量阻碍敌人调用力量。由于未经过注魔工序，所以使用起来大受限制。</t>
  </si>
  <si>
    <t>制作人：大世落幕《MC-MOD：魔法饼干》</t>
  </si>
  <si>
    <t>效果：【组合】：价格公式将被修改为[最终耗点*25]；该法术核心只有安装于法师护手上方可生效（详见魔导器军械库）
【冰之心】（橙色600）：引导9ap，消耗20能量，发动一次普通攻击，命中目标后使得目标获得[缓速10]，持续3回合，冷却5回合。
[缓速10]：单次移动距离-150米</t>
  </si>
  <si>
    <t>效果：【组合】：价格公式将被修改为[最终耗点*25]；该法术核心只有安装于法师护手上方可生效（详见魔导器军械库）
【邪术】（橙色600）：引导9ap，消耗20能量，发动一次普通攻击，命中目标后可以选择与目标强制进行一次精神对抗，若对抗成功则使其触发[恐惧10]，持续3回合，冷却5回合。
[恐惧10]：难以言喻的恐慌感涌上心头，进行的任何战斗对抗类判定都将下降150点的结果值。</t>
  </si>
  <si>
    <t>效果：【组合】：价格公式将被修改为[最终耗点*25]；该法术核心只有安装于法师护手上方可生效（详见魔导器军械库）
【腐化风暴】（橙色600）：在攻击成功命中后额外消耗6d4点体力值</t>
  </si>
  <si>
    <t>效果：【组合】：价格公式将被修改为[最终耗点*25]；该法术核心只有安装于法师护手上方可生效（详见魔导器军械库）
【腐化波动】（橙色600）：在攻击成功命中后额外消耗6d4点能量值</t>
  </si>
  <si>
    <t>简介/注释：冰之心能够发射一个恰好可以困住目标的，由魔法冰组成的囚牢。</t>
  </si>
  <si>
    <t>简介/注释：发射出像邪术守卫攻击的邪术球，污染敌人的精神。</t>
  </si>
  <si>
    <t>简介/注释：借助邪术世界的力量污染敌人的肉体。</t>
  </si>
  <si>
    <t>简介/注释：借助邪术世界的力量阻碍敌人调用力量。</t>
  </si>
  <si>
    <t>效果：【组合】：价格公式将被修改为[最终耗点*25]；该法术核心只有安装于法师护手上方可生效（详见魔导器军械库）
【魔力碎片】（蓝色300）：每回合一次，一次通常攻击可以额外指定6个目标。</t>
  </si>
  <si>
    <t>效果：【组合】：价格公式将被修改为[最终耗点*25]；该法术核心只有安装于法师护手上方可生效（详见魔导器军械库）
【愈合】（蓝色300）：消耗20能量，以一个主动动作恢复周围50米内至多3个单位400点生命值，冷却5回合。</t>
  </si>
  <si>
    <t>效果：【组合】：价格公式将被修改为[最终耗点*25]；该法术核心只有安装于法师护手上方可生效（详见魔导器军械库）
【守护】（蓝色300）：以一个瞬发动作在接下来的伤害中免疫200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</si>
  <si>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蓝色300）：消耗20能量，以一个主动动作为周围50米内至多3个单位制造耐久度为300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</si>
  <si>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简介/注释：发射出大量魔力碎片，魔力碎片将漂浮在空中并追踪附近的目标。由于未经过注魔工序，所以使用起来大受限制。</t>
  </si>
  <si>
    <t>简介/注释：消耗魔力治疗友方单位。由于未经过注魔工序，所以使用起来大受限制。</t>
  </si>
  <si>
    <t>简介/注释：以下界之星为核心制作，引导其中的秩序之力守护使用者。由于未经过注魔工序，所以使用起来大受限制。</t>
  </si>
  <si>
    <t>简介/注释：在使用者身边生成护盾方块，保护其免受伤害。由于未经过注魔工序，所以使用起来大受限制。</t>
  </si>
  <si>
    <t>效果：【组合】：价格公式将被修改为[最终耗点*25]；该法术核心只有安装于法师护手上方可生效（详见魔导器军械库）
【魔力碎片】（橙色600）：每回合一次，一次通常攻击可以额外指定12个目标。</t>
  </si>
  <si>
    <t>效果：【组合】：价格公式将被修改为[最终耗点*25]；该法术核心只有安装于法师护手上方可生效（详见魔导器军械库）
【愈合】（橙色600）：引导9ap，消耗20能量，恢复周围50米内至多3个单位1000点生命值，冷却5回合。</t>
  </si>
  <si>
    <t>效果：【组合】：价格公式将被修改为[最终耗点*25]；该法术核心只有安装于法师护手上方可生效（详见魔导器军械库）
【守护】（橙色600）：消耗20能量以一个瞬发动作在接下来的伤害中免疫600点任意伤害。这个效果只能对自己使用，减伤在抵消了一次伤害后便会消失。该效果无法在同一回合内发动多次，且减伤效果持续至多一个回合或1分钟日常时间，且当角色同时拥有多个该词条效果时，只取其中耗点最高的效果生效，其余的视作被覆盖。</t>
  </si>
  <si>
    <t>效果：【组合】：价格公式将被修改为[最终耗点*25]；该法术核心只有安装于法师护手上方可生效（详见魔导器军械库）
【护盾】（橙色600）：引导9ap，消耗20能量，为周围50米内至多3个单位制造耐久度为900的护盾屏障，持续3回合，冷却5回合。在屏障耐久度耗尽之前它会帮助内部的角色抵挡伤害（无论角色是否选择了应对措施）。（屏障不享用自身护甲以及减伤，并且不会受到debuff与buff以及对方的破甲效果影响，被屏障保护的角色也不会被需要造成有效伤害后才能够触发的减益效果的影响。当屏障被摧毁时，溢出的伤害将会继续给予屏障后的角色，但此时角色仍然可以对这个伤害进行防御对抗）需要注意的是，屏障的作用对象可以自行决定是否接受屏障的保护，且同一时间内同一角色至多只能享受一面守护屏障效果的保护。</t>
  </si>
  <si>
    <t>简介/注释：发射出大量魔力碎片，魔力碎片将漂浮在空中并追踪附近的目标。</t>
  </si>
  <si>
    <t>简介/注释：消耗魔力治疗友方单位。</t>
  </si>
  <si>
    <t>简介/注释：以下界之星为核心制作，引导其中的秩序之力守护使用者。</t>
  </si>
  <si>
    <t>简介/注释：在使用者身边生成护盾方块，保护其免受伤害。</t>
  </si>
  <si>
    <t>效果：【组合】：价格公式将被修改为[最终耗点*25]；该法术核心只有安装于法师护手上方可生效（详见魔导器军械库）
【咒波净化】（蓝色300）：消耗20能量，以一个瞬发动作驱散自身或者近战攻击范围内一个友方目标身上至多2个被赋予的效果。</t>
  </si>
  <si>
    <t>效果：【组合】：价格公式将被修改为[最终耗点*25]；该法术核心只有安装于法师护手上方可生效（详见魔导器军械库）
【经验】（蓝色300）：进行引导类型技能时，可以减少引导技能2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</si>
  <si>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【扭曲】（蓝色300）：单次移动距离-30米，被动闪避判定+60。</t>
  </si>
  <si>
    <t>效果：【组合】：价格公式将被修改为[最终耗点*25]；该法术核心只有安装于法师护手上方可生效（详见魔导器军械库）
【AE工具箱】（蓝色300）：使用者可以消耗魔力制造一些不能离手的小工具，比如扳手、雨伞、餐具或者水果刀等等；总计体积每有1就需要1能量制造，总计体积每有10（向上取整）每小时就需要1能量维持；在日常轮中使用这些工具进行操作的判定结果+40。</t>
  </si>
  <si>
    <t>简介/注释：射出很短的射线以净化咒波污染。由于未经过注魔工序，所以使用起来大受限制。</t>
  </si>
  <si>
    <t>简介/注释：这个核心记载了历代神秘使的施法经验。由于未经过注魔工序，所以使用起来大受限制。</t>
  </si>
  <si>
    <t>简介/注释：使用时可以抵御各种攻击，以魔力扭曲攻击轨迹。由于未经过注魔工序，所以使用起来大受限制。</t>
  </si>
  <si>
    <t>简介/注释：一位资深的科学家和神秘使通过将扳手融入法杖核心研制出了这种实用的小玩意儿。由于未经过注魔工序，所以使用起来大受限制。</t>
  </si>
  <si>
    <t>制作人：大世落幕《MC-MOD：神秘基础学》</t>
  </si>
  <si>
    <t>制作人：大世落幕《MC-MOD：神秘能源》</t>
  </si>
  <si>
    <t>效果：【组合】：价格公式将被修改为[最终耗点*25]；该法术核心只有安装于法师护手上方可生效（详见魔导器军械库）
【咒波净化】（橙色600）：消耗20能量，以一个瞬发动作驱散自身或者近战攻击范围内一个友方目标身上至多5个被赋予的效果。</t>
  </si>
  <si>
    <t>效果：【组合】：价格公式将被修改为[最终耗点*25]；该法术核心只有安装于法师护手上方可生效（详见魔导器军械库）
【经验】（橙色600）：进行引导类型技能时，可以减少引导技能5点AP消耗，每回合只能生效一次（即使角色拥有多个高速神言效果），而减少引导也不得低于4AP的消耗，一次战斗只能对同一个技能生效一次。当角色同时拥有多个该词条效果时，只取其中耗点最高的效果生效，其余的视作被覆盖。</t>
  </si>
  <si>
    <t>效果：【组合】：价格公式将被修改为[最终耗点*25]；该法术核心只有安装于法师护手上方可生效（详见魔导器军械库）
【扭曲】（橙色600）：单次移动距离-90米，被动闪避判定+135。</t>
  </si>
  <si>
    <t>效果：【组合】：价格公式将被修改为[最终耗点*25]；该法术核心只有安装于法师护手上方可生效（详见魔导器军械库）
【AE工具箱】（橙色600）：使用者可以消耗魔力制造一些不能离手的小工具，比如扳手、雨伞、餐具或者水果刀等等；总计体积每有1就需要1能量制造，总计体积每有10（向上取整）每小时就需要1能量维持；在日常轮中使用这些工具进行操作的判定结果+100。</t>
  </si>
  <si>
    <t>简介/注释：射出很短的射线以净化咒波污染。</t>
  </si>
  <si>
    <t>简介/注释：这个核心记载了历代神秘使的施法经验。</t>
  </si>
  <si>
    <t>简介/注释：使用时可以抵御各种攻击，以魔力扭曲攻击轨迹。</t>
  </si>
  <si>
    <t>简介/注释：一位资深的科学家和神秘使通过将扳手融入法杖核心研制出了这种实用的小玩意儿。</t>
  </si>
  <si>
    <t>效果：【组合】：价格公式将被修改为[最终耗点*25]；该道具可单独使用，也可与装备【黑之书】进行组合。该道具本体的数据可复制于道具详情下方背包栏，在画风上视为独立装备，然其资历仍然叠加。</t>
  </si>
  <si>
    <t>简介/注释：22张亵渎之牌之中的“门”。包含了学徒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</si>
  <si>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愚者”。包含了占卜家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</si>
  <si>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暴君”。包含了水手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</si>
  <si>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错误”。包含了偷盗者序列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</si>
  <si>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立绘/外形叙述：一张塔罗牌样式的纸牌。材质似乎有些特殊，其上的图案取用的是人像，但是这张牌有一个奇异的特性：人像会呈现它的持有者的面貌。</t>
  </si>
  <si>
    <t>立绘/外形叙述：一张塔罗牌样式的纸牌。材质似乎有些特殊，能够看出大致是“愚者”一牌。其上的图案取用的是人像，但是这张牌有一个奇异的特性：人像会呈现它的持有者的面貌。</t>
  </si>
  <si>
    <t>立绘/外形叙述：一张塔罗牌样式的纸牌。材质似乎有些特殊，其上的图案取用的是人像，这纸牌的正面是一个高举着双手，头戴三重冠冕的男子，他面前匍匐着一个个信徒，背后是闪电、乌云、狂风和海浪！但是这张牌有一个奇异的特性：人像会呈现它的持有者的面貌。</t>
  </si>
  <si>
    <t>制作人：罪初《诡秘之主》</t>
  </si>
  <si>
    <t>简介/注释：22张亵渎之牌之中的“黄昏巨人”。包含了战士序列的知识和部分权柄，使得其持有者能够容纳来自于该序列的力量，同时具备反占卜和反预言的特性。经由知识皇帝赋予权柄和序列化双重印证以后的亵渎之牌从位格层次上而言已经相当于序列0的存在。</t>
  </si>
  <si>
    <t>简介/注释：22张亵渎之牌之中的“空想家”。包含了观众序列顶端的知识和部分权柄，使得其持有者能够容纳来自于该序列的力量，同时具备反占卜和反预言的特性。经由知识皇帝赋予权柄和序列化双重印证以后的亵渎之牌从位格层次上而言已经相当于序列0的存在。</t>
  </si>
  <si>
    <t>立绘/外形叙述：一张塔罗牌样式的纸牌。材质似乎有些特殊，其上的图案取用的是一个肌肉夸张，手持表面蒙着橘红的光芒的巨大的长剑的巨人，但是这张牌有一个奇异的特性：人像会呈现它的持有者的面貌。</t>
  </si>
  <si>
    <t>载具类型</t>
  </si>
  <si>
    <t>履带式主战坦克</t>
  </si>
  <si>
    <t>悬浮式轻型载具</t>
  </si>
  <si>
    <t>基础防护</t>
  </si>
  <si>
    <t>防护耗点</t>
  </si>
  <si>
    <t>载具特性</t>
  </si>
  <si>
    <t>结构强度</t>
  </si>
  <si>
    <t>结构耗点</t>
  </si>
  <si>
    <t>恶劣环境</t>
  </si>
  <si>
    <t>灵活性</t>
  </si>
  <si>
    <t>载具出力</t>
  </si>
  <si>
    <t>出力耗点</t>
  </si>
  <si>
    <t>加速性能</t>
  </si>
  <si>
    <t>乘员防护</t>
  </si>
  <si>
    <t>能量值</t>
  </si>
  <si>
    <t>能量耗点</t>
  </si>
  <si>
    <t>动力类型</t>
  </si>
  <si>
    <t>滚轴动力</t>
  </si>
  <si>
    <t>呼叫时间</t>
  </si>
  <si>
    <t>推进动力</t>
  </si>
  <si>
    <t>机动补正</t>
  </si>
  <si>
    <t>保护补正</t>
  </si>
  <si>
    <t>乘员上限</t>
  </si>
  <si>
    <t>负重上限</t>
  </si>
  <si>
    <t>耐久补正</t>
  </si>
  <si>
    <t>灵活补正</t>
  </si>
  <si>
    <t>简介/注释:T-34坦克，是第二次世界大战前由苏联哈尔科夫共产国际工厂设计师米哈伊尔·伊里奇·科什金领导设计的中型坦克（通常需要5个人才能驾驶）</t>
  </si>
  <si>
    <t>简介/描述:快雀，这是这种在地球再度复兴时才被负光者们重新寻觅出，并在已经沦为废墟的昔日家园中驰骋的轻型载具。这种有着极快的速度并能够依靠自身携带的反重力装置免除复杂地形干扰的轻型载具，无论是其极佳的操纵性能在探索失落遗迹时的发挥，还是凭借着越野性能与高速在废土上向其他人发起袭击都表现优异。很快，这种反重力摩托就成为了所有不怕死的负光者们的最爱。</t>
  </si>
  <si>
    <t>耗能补正</t>
  </si>
  <si>
    <t>呼叫补正</t>
  </si>
  <si>
    <t>载具防护</t>
  </si>
  <si>
    <t>保护效果</t>
  </si>
  <si>
    <t>载具速度</t>
  </si>
  <si>
    <t>载具时速</t>
  </si>
  <si>
    <t>载具耗能</t>
  </si>
  <si>
    <t>载具耐久</t>
  </si>
  <si>
    <t>总计耗点</t>
  </si>
  <si>
    <t>载具资历值</t>
  </si>
  <si>
    <t>效果:无</t>
  </si>
  <si>
    <t xml:space="preserve">[反重力引擎]一阶效果（黑色100）：载具获得飞行能力，飞行速度等于移动速度/2，飞行高度增加相当于出力属性乘以5倍的米数
</t>
  </si>
  <si>
    <t>基础型号外观如图：
外观可根据
购买调律者的
需求自行定制</t>
  </si>
  <si>
    <t>制作人：尼禄[往日之苦重置]</t>
  </si>
  <si>
    <t>制作人：往日之苦《Destiny》</t>
  </si>
  <si>
    <t>轻型外骨骼装具</t>
  </si>
  <si>
    <t>两轮式摩托车</t>
  </si>
  <si>
    <t>肢干动力</t>
  </si>
  <si>
    <t>简介/描述:这件外骨骼是世界配置的通用救援用外骨骼，可以在背部加装重型武器/大容量背包来应对各种情况，是在2070年的普遍部队配置</t>
  </si>
  <si>
    <t>简介/描述: 因其车头部大灯布局及数量特别而得名。 这台全新制作的1.4公升Kawasaki超级巡航跑车，引擎编号ZX1400A6F，在欧洲称号是ZZR1400，美洲称号则是Ninja ZX-14。2006年第一代作品编号便以ZX1400A以作识别。</t>
  </si>
  <si>
    <t xml:space="preserve">[外骨骼动力机构]一阶效果（黑色100）:角色可以在驾驶该载具的情况下利用载具的结构强度与出力替换自身的壮硕值与爆发力进行判定或是对抗，且角色可以在驾驶该载具的同时执行角色自身的动作。
</t>
  </si>
  <si>
    <t>立绘/外形叙述：强大的驱动能力与流线型的外壳，是这辆车的标志，其体型巨大，车后灯呈现出一个V字，意思是在你见到我的车尾灯的时候我就已经赢了的意思。而最显著的特征便是其的6个巨大车前灯，宛如6个眼睛，再加上其的高速。这边是六眼魔神这一名称的由来。</t>
  </si>
  <si>
    <t>制作人：修斯-《流浪地球》[往日之苦重置]</t>
  </si>
  <si>
    <t>制作人：小死[往日之苦重置]</t>
  </si>
  <si>
    <t>大型外层空间飞行器</t>
  </si>
  <si>
    <t>特殊动力</t>
  </si>
  <si>
    <t>混合动力</t>
  </si>
  <si>
    <t>简介/描述:帝国在虚空战场当中主力舰队所配备的护卫舰。虽然防护措施一般，但是却较为节省能源，同时也具备一定的灵活性。</t>
  </si>
  <si>
    <t>简介/描述:人类联邦最常见的代步载具，能够在城市的半空中飞行。</t>
  </si>
  <si>
    <t xml:space="preserve">【外空航行】（600橙色）：该载具飞行高度无限制。
</t>
  </si>
  <si>
    <t>立绘/外形叙述：近乎于全封闭的钢铁战舰，只留出部分用于搭载弩炮或是重炮的射击孔，完全为了空中作战而设计。所有的动力系统都处于钢板的保护当中，防止了直接被破坏的可能性。</t>
  </si>
  <si>
    <t xml:space="preserve">【悬浮】（100黑色）：该载具飞行速度等于移动速度/2，飞行高度增加相当于出力属性乘以5倍的米数
</t>
  </si>
  <si>
    <t>立绘/外形叙述：与现代车辆并没有太大的区别，只是在车的底部加装了推进器，以便于浮空行进。</t>
  </si>
  <si>
    <t>机甲</t>
  </si>
  <si>
    <t>简介/描述:人之命运，有万千途径，终是殊途同归。一生百五十年，可为之事了了。                                         它承载了谁的命运？又决定了谁的命运？</t>
  </si>
  <si>
    <t>简介/描述:头部为双人并列式操作舱，胸部为12IX核动力涡轮发动机，内置核反应堆，腿部配备10kt陀螺稳定仪，双腿液压动力分配器使得战斗动作更为流畅，保证腿部行动相互平衡，膝关节为高敏捷扭矩驱动，每个肌肉单元装备40个发动机组，增强了机体的运动能力，脚踝为08FS冷却排水口，内置活性炭，海水经冷却系统从排水槽中排出，可加强机体在海洋中的动力。外壳材质为钛金，后升级为建造轮船用的钢铁，每个肌肉由40个引擎推动。2017年7月10日，在美国阿拉斯加州建造完成出厂2017年10月17日，在长滩击倒怪兽“山岚”，长滩被毁；2018年，在圣何塞港击倒怪兽编号PSJ-18；摧毁2019年5月20日，天钩之战，在圣地亚哥击倒怪兽“天钩”；2019年12月19日，在马尼拉和澳洲“尤里卡突袭者”解救中国“地平线勇士”，击倒第一只四级开菊，编号MN-19；击杀“棱背龟”2020年2月28日，安克雷奇事件，在阿拉斯加安克雷奇海岸线10英里处，用等离子炮击杀3级怪兽“镰刀头”（第5杀）,双双损毁，驾驶员杨希·贝克特牺牲，流浪者被毁，扔在了遗忘坟场击杀“迅龙”2021年10月，森真子（森麻子）和蔡天童将其从遗忘坟场拖回来维修，升级，加装链剑，此使用是Mark III 以后的技术，升级四代机。2025年1月8日，在中国香港，用等离子炮击杀4级怪兽“棱背龟”（第6杀），用锁链剑击杀4级怪兽“尾立鼠”（第7杀）2025年1月9日，在太平洋底虫洞口附近，用链剑击杀4级怪兽“迅龙”（第8杀），用胸前喷射口击杀5级怪兽“毒妇”（第9杀），击杀“毒妇”自毁2025年1月9日，在虫洞中自毁，摧毁了虫洞。2名驾驶员（罗利·贝克特，森真子（森麻子））逃生</t>
  </si>
  <si>
    <t xml:space="preserve">效果:【外空航行】（600橙色）：该载具飞行高度无限制。
【智慧核心】（400紫色）：该词条可以赋予搭载这个效果的载具在一定的命令下自律行动的效果，并使得载具在自律行动的情况下以40点的固定数值进行协调、精神、反应、眷顾判定，可以使得载具拥有一定程度上的独立智能，可以理解其他角色下达的指令（一般由购买载具的玩家进行扮演，但在必要时主持人也可以代替该玩家执行操作）。
【共同驾驶】（600橙色）：该载具可选择由至多6人共同驾驶，同时分摊其耗点以使其不至于序列限制。在分摊耗点时，每人的资历以其本身资历的一半进行计算。
</t>
  </si>
  <si>
    <t>立绘/外形叙述：体积堪称恐怖的战舰。即使是承载数百人也不会有任何问题存在，更遑论其本身内部还以极度浪费空间的方式铺设了大量不必要的设施和设备。外部由某种不知名晶体构成了其防护层，让人怀疑是否世上真有一物能将其攻破。</t>
  </si>
  <si>
    <t xml:space="preserve">效果:【外骨骼机甲】（蓝色300）：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这个效果的耗点将由载具在添加这个效果前的品质决定。
【共同驾驶】（绿色200）：该载具可选择由至多2人共同驾驶，同时分摊其耗点以使其不至于序列限制。在分摊耗点时，每人的资历以其本身资历的0.7倍进行计算。                                               </t>
  </si>
  <si>
    <t>制作人：罪初《环太平洋》</t>
  </si>
  <si>
    <t>具体分类</t>
  </si>
  <si>
    <t>护盾</t>
  </si>
  <si>
    <t>武器类型</t>
  </si>
  <si>
    <t>防御力结算</t>
  </si>
  <si>
    <t>防御力耗点</t>
  </si>
  <si>
    <t>武器大类</t>
  </si>
  <si>
    <t>近程冷兵器</t>
  </si>
  <si>
    <t>长柄武器</t>
  </si>
  <si>
    <t>矛枪</t>
  </si>
  <si>
    <t>远程热兵器</t>
  </si>
  <si>
    <t>驽</t>
  </si>
  <si>
    <t>弩炮</t>
  </si>
  <si>
    <t>无柄武器</t>
  </si>
  <si>
    <t>剑</t>
  </si>
  <si>
    <t>攻击力结算</t>
  </si>
  <si>
    <t>攻击力耗点</t>
  </si>
  <si>
    <t>载弹量</t>
  </si>
  <si>
    <t>载弹耗点</t>
  </si>
  <si>
    <t>资历值加成</t>
  </si>
  <si>
    <t>射程</t>
  </si>
  <si>
    <t>射程耗点</t>
  </si>
  <si>
    <t>效果：【基础性能】：该装备仅限载具“命运”使用。在每次干涉任务开始前，你可自行决定一次发生器的供能上限，也即重量。
【防护强化】（600橙色）：载具在进行被动防御对抗时，其结果增加90点。
【二次防护强化】（600橙色）：载具每次成功防御时，在原本的防御成功的伤害减免基础上享受额外的相当于自身[结构强度*2]的伤害减免，当角色同时拥有多个该词条效果时，只取其中耗点最高的效果生效，其余的视作被覆盖。</t>
  </si>
  <si>
    <t>简介/注释：极为先进的未来科技。在未来的星际战场当中，力场发生器通常作用于保护旗舰，也的确收获了不菲的成效。</t>
  </si>
  <si>
    <t>效果：【基础性能】：该武器限定为载具“命运”的武器“沉陆”所适用。每次干涉任务开始前，你可自由为该武器决定一次重量，但其最终重量不得超过沉陆所能发射的重量上限。
【魔导增幅】（600橙色）：该武器的攻击力上升30d5。</t>
  </si>
  <si>
    <t>简介/注释：魔导科技的又一产物。大部分时间，沉陆之矢被处于反重力装置当中；而当需要的时候，便由数十名力士将其取出。</t>
  </si>
  <si>
    <t>效果：该装备为载具【危险流浪者】的配套武器。
【链锯切割】（600橙色）：你的攻击能够击破12级的护甲等级，即使未能击破也能够削减300点来自护甲的减伤。</t>
  </si>
  <si>
    <t>简介/注释：危险流浪者的最新装备，属近距离切割武器 。平时为卷曲状收起，使用时会拼接成为一把长剑。曾击杀过“尾立鼠”和“迅龙”。</t>
  </si>
  <si>
    <t>效果：【基础性能】该武器仅限载具“命运”使用。该武器需要花费一个主动动作架设在一个可固定的点位上才能够进行射击，否则将承受-60的主动闪避与防御减值；由于体积巨大可以将冷兵器－长柄冷兵器－矛/枪作为弹药射击，伤害额外提升等同于[被射击出的武器攻击力]的数值（即便没有到达使用要求也可以进行固定点射） 。
【终极火力】（600橙色）：该武器能够击破12级的护甲，每回合的第一次攻击能够附带目标壮硕*3的伤害。该武器需要占用使用者60点体力上限。
【魔导增幅】（600橙色）：该武器的攻击力上升30d5。</t>
  </si>
  <si>
    <t>简介/注释：安放在“命运”的前端的巨大弩炮。采用了特殊设计，并结合魔导科技学，相比热武器威力不降反升。</t>
  </si>
  <si>
    <t>立绘/外形叙述：巨大的机械装置，时时刻刻汲取着虚空中的能量，而后将其转化成护盾。</t>
  </si>
  <si>
    <t>立绘/外形叙述：黑色的箭矢，与其说是箭矢，不如说是一根钢柱更为合适。庞大，沉重，宛若柱子一般，需要两人合抱才能环绕。</t>
  </si>
  <si>
    <t>立绘/外形叙述：仅仅炮管就有十米长，口径500mm的超级巨炮。以复杂的机械构建，还能够在机械上看到繁复的魔法纹路，是魔导科技的最新产物。</t>
  </si>
  <si>
    <t>轮椅</t>
  </si>
  <si>
    <t>皇军骑士团</t>
  </si>
  <si>
    <t>描述：
嘿！朋友！
你……还好吗？
……
那个……可能会很奇怪……
可以和我比最后一场吗？
就要我们第一次见面一样，使出你的全力……不要因为我的腿而放水哦
就像以前一样，先到的人就赢了哦
……
…………
………………
那是比赛开始前与她的约定
但如今摔倒在地上的自己，是如此的狼狈……多滑稽啊……
已经……无法再奔跑了吗？
不想放弃……不想放弃……
那自由的风啊，如今已经无法再拥抱它了
不想就这样放弃……
这是我，这是我最后一次比赛了啊！
动起来，动起来啊！！！！
铁咩！！！！！！
继承了少女夙愿的轮椅，在特定情况下能够爆发出奇迹</t>
  </si>
  <si>
    <t>描述:
庄严而肃穆的战甲，如今在其之上覆盖着一层薄薄的冰晶。
奔驰战场的骏马，现在却只剩下灵与骨，以及那空洞的眼眶。
恐惧，从内心滋生，胆怯，使得无法紧握自己的武器，拼命的想要呐喊出声，张开嘴却只能感受到连灵魂都冻结的冰冷无力</t>
  </si>
  <si>
    <t>效果：
［执念］二阶效果（绿色200）：花费一个主动动作，使乘坐者移动200m。</t>
  </si>
  <si>
    <t>外形叙述：两侧装有轮子可以帮助替代行走的铁质椅子
两侧的扶手进行了细微的调整，似乎是为了可以进行更好的调整车轮
靠背上散发的淡淡清香似乎说明了它曾经的主人来过的痕迹，不过在经过一次轮回之后，这最后的痕迹也会被你的气味所抹去</t>
  </si>
  <si>
    <t>效果:
［死魂之路］（400紫色）：出力属性*20的飞行高度。
［亡魂守护］可花费3750/7500/11250积分提供2/4/6的基础防护，增加150/300/450的防护耗点。
［死亡凝结］可花费2500/5000/7500/10000/12500积分提供20/40/60/80/100结构强度，增加100/200/300/400/500的结构耗点。
［嗜血本能］可花费2500/5000/7500/10000/12500积分提供20/40/60/80/100/载具出力，增加100/200/300/400/500/的出力耗点。
［负能核心］可花费3750/7500/11250积分提供150/300/450能量值，增加150/300/450的能量耗点。</t>
  </si>
  <si>
    <t>外形叙述：漆黑的铠甲之上附着着永不融化的薄冰，看起来如同从冰川之中走出的军队。在其中心，有着一个苍白为骨架，寒霜为血肉，猩红火焰为灵魂的巨龙，背部竖立着一个由寒冰打造的王座。
亡魂在马蹄之下悲鸣，死亡的声音在靠近，巨龙的咆哮已然降临。</t>
  </si>
  <si>
    <t>制作人：梦游（效果）草丛（文本）</t>
  </si>
  <si>
    <t>简介/描述:联邦最新系列机甲：MX系列当中的佼佼者，十台赋名机甲之一。在正常情况下，可以由六名王牌机师进行联合操控；但是其本身也保留了在紧急情况下由单个机师进行操控的能力，只是这样的操作方式会为机师带来极大的负荷。</t>
  </si>
  <si>
    <t>效果:【外骨骼机甲】（300蓝色）：角色可以在驾驶该载具的情况下直接使用载具的结构强度与出力替换自身的壮硕值与爆发力进行判定或是对抗，且角色可以在驾驶该载具的同时执行角色自身的所拥有的[技艺体系]的技能，但角色将无法在战斗中自主脱离载具。
【火箭推进器】（100黑色）：该机甲能够飞行至多其载具出力*5的高度，飞行速度等于移动速度/2。
【共同驾驶】（600橙色）：该载具可选择由至多6人共同驾驶，同时分摊其耗点以使其不至于序列限制。在分摊耗点时，在两人驾驶时，每个角色的资历以其本身资历的0.7进行计算（向下取整）。在三人以上时，每个角色的资历以其本身资历的一半进行计算（向下取整）。</t>
  </si>
  <si>
    <t>立绘/外形叙述：银白色的机甲，省略了大量不必要的构建，其设计一眼便能看出完全为速度而生。具备特殊的防护层和结构设计，能够支持机甲在全速运转下以五倍音速进行高速移动，舍弃了不必要的防护构件，故而其核心战斗方式便是在最短时间内结束战斗而后凭借速度远离。</t>
  </si>
  <si>
    <t>立绘/外形叙述：黑色的机甲，有着极其巨大的体型，持有重型盾牌，夸张的护甲构建为其带来了极度强横的生存能力。正如其名字一般，作为联邦王牌机甲当中的盾而存在。</t>
  </si>
  <si>
    <t>大型盾</t>
  </si>
  <si>
    <t>两轮摩托</t>
  </si>
  <si>
    <t>效果：
【基础性能】（400紫色）：该装备为载具【MX联邦之盾】的配套装备。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</si>
  <si>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简介/注释：MX联邦之盾的配套盾牌。正如其名字一样，守护的不仅是机甲师，更是身后星系联邦的千亿子民。</t>
  </si>
  <si>
    <t>效果：
【基础性能】：该武器为载具【MX雷神】的搭配武器。
【击破】（600橙色）：该武器能够击破12级的防御等级，即使未能击破也能够削减300点来自防御等级的减伤。</t>
  </si>
  <si>
    <t>简介/注释：MX雷神的配套武器。所有放弃了的非必要负重都附加到了武器上，在MX雷神所能赋予的强大动能之下，能够达成宛若天基武器一般的杀伤力。</t>
  </si>
  <si>
    <t>简介/描述:
ES社与克诺诺斯的交易内容其一便是关于新能源的探索与利用，ES社一直在研发能够利用宇宙间漂浮的光粒来做到光子化以适配超高速移动的科技，目前这项计划尚未对外公开，能够知道的只有他们开发了一辆看上去平平无奇的非卖品摩托车。</t>
  </si>
  <si>
    <t>立绘/外形叙述：黑色的盾牌，厚重，坚实是它的代名词，没有过多的电子元件，但是使用的材料据说是地核外围开采出的奇异金属为主材形成的合金。</t>
  </si>
  <si>
    <t>立绘/外形叙述：银白色的机械长矛，呈流线型，没有任何多余的部件，尖端有着大量的电子元件，其作用尚且不明。</t>
  </si>
  <si>
    <t>效果:
[光子跃迁]：载具中储存的游星粒子能够令载具与驾驶者本身在一定程度上提供无法想象的马力，搭配复合式的展开式轮胎能够做到空中行驶。
该载具能够做到在空中行驶，高度无限制。</t>
  </si>
  <si>
    <t>制作人：灰（2997260872）</t>
  </si>
  <si>
    <t>大型外空飞行器</t>
  </si>
  <si>
    <t>生体机甲</t>
  </si>
  <si>
    <t>简介/描述:巨像(Colossus)是《群星》启示录DLC中针对行星的超级武器。庞大的巨像是原版游戏中最大的舰船。巨像有多种不同的外观。它仅拥有一个"W"武器槽位,可选择5种不同的武器。不同的武器会产生不同的效果。其中最著名的"地爆天星"可以直接爆破一颗行星。每次攻击都会消耗较长的时间。</t>
  </si>
  <si>
    <t>简介/描述:动画《新世纪福音战士（新世纪エヴァンゲリオン）》中的一部机体。
驾驶员是第三适格者碇真嗣。
初号机装甲为紫色涂装，是首次投入实战的EVA，EVA战斗测试模拟型。
它与驾驶员碇真嗣之间存在的奇妙关系以及在暴走时所发挥出的令人惊讶的战斗力尤其引人注目。
歼灭第十四使徒之后亦完好地保存了下来的初号机，在剧场版中亦加入了战斗，是EVA系列的核心机种，人类补完计划的重要组成部分。
由碇源堂一直将其与其它两机分开处理且格外的重视，说明它很重要。
EVA就是所谓的“终极泛用人型决战兵器”，一种巨大的人形兵器，是使徒的复制品（初号机是Lilith的复制品）。
与使徒们同样具“A.T.FIELD”。因为是从使徒复制而成，因而有使徒般毁灭性的战斗能力，同时也是生物科技与精密电子机械组合而成的产物。
但是，实质上仍然属于生物的范畴。在作品中提及的EVANGELION共有十四台，但只有EVANGELION初号机是才是“人类补完计划”的最重要组成环节。
EVA的表面皮肤并非是先天生长出来的，而是后面由人类加上去的，实际并不是皮肤也不是葛城美里所说的保护EVA的装甲，而是抑制EVA真正的可怕力量的拘束器。
EVA的暴走是指EVA失控并自行行动的状态，通常会自行向敌人发起攻击。暴走是令初号机迥异于其他EVA的原因之一，似乎每次都是为了救真嗣而暴走。暴走时初号机的攻击模式会完全改变，用拳头及AT力场战斗。速度会有大幅的提升，而且也抛弃了人的形态。攻击变得残暴，主要攻击使徒的要害—核心。其中与夜天使的战斗更令夜天使的身体四分五裂，血流成河。
关于暴走的原因，一般认为是初号机体内的碇唯灵魂为保护真嗣而引起的。
在电视版中总共暴走了三次，该三次的战斗的对象分别为第三使徒水天使，第十二使徒夜天使及第十四使徒力天使。当中暴走目的都是为了保护驾驶员碇真嗣。在第一次的暴走中，初号机表现出娴熟的战斗技巧，而且懂得攻击使徒的核心（当时是初号机第一次的战斗），似乎显示EVA也有自我的思维。第三次的暴走令初号机的行动模式恢复到野兽般的状态，以绝对压倒性的力量下杀死了实力极为强劲的力天使，战斗中初号机将使徒的手臂接在自己的胳膊上，通过自己的细胞再生使使徒的身体长成自己的手，并吞噬了力天使的S2机关。
在剧场版《The End of Evangelion》中，由于真嗣的情绪极度波动、初号机再度发生暴走，并最终引发了第三次冲击。
EVA零号机在试验中也发生过暴走，通常被视为零号机状态不稳定的证据之一。
新剧场版《序》中初号机与TV版一样发生了暴走，新剧场版《破》的最后，初号机的左手被使徒毁掉，觉醒后由“A T Field”幻化出一条手臂，身体原本的荧光绿部分也由绿色变化成红色，头部也出现了象征神的光环，在拯救出绫波丽的灵魂后，丽的灵魂与初号机融为一体，继而引发“类第三次冲击”，这次事件被称为“初号机的觉醒"之后在被从月球而来的EVA六号机停止后，手臂和光环消失。至于觉醒与暴走有何不同还有待考察。
新剧场版Q中，初号机被Wille作为战舰的能源使用。Wille的主要防御作战兵器为WUNDER：以初号机为动力源建造的空中战舰。舰长葛城美里，副舰长赤木律子。由葛城美里主导，赤木律子技术指导和构造，加持良治是组织计划和建造的负责人之一。Wille的目的是消灭EVA，彻底阻止冲击和补完。隶属Wille的明日香和玛丽分别驾驶着EVA02（改）和EVA08展开了"US作战"，最终成功夺回了被NERV封印在卫星轨道上的EVA初号机。</t>
  </si>
  <si>
    <t>【地爆天星】：在充能90天后发射。
发射的热能流能够加热行星大气，并引爆行星核心，此举将彻底的毁灭星球的地壳构造。 最后，一个相对较小的冲击波会将行星炸得四分五裂。
该载具具备外空间飞行能力。</t>
  </si>
  <si>
    <t>效果:
[AT力场]（600橙色）：在任何情况下，当初号机所受到的伤害结算后低于其结构强度*1时，则视为该次攻击伤害及其附带效果无效。当双方皆具备AT力场时，则双方AT立场效果，无论其具体属性，相互抵消。
[可进化机体]：你每支付2500积分，即可提升结构耗点/出力耗点/能量耗点100点。 
[暴走]（600橙色）：当初号机的载具耐久低于其耐久上限的3/4时，每次受到伤害，都将有百分之50的几率（ra50大于50）暴走，暴走状态下每次攻击将从场上无差别随机rd选择，暴走状态下初号机的所有主动防御，被动防御，主动闪避，被动闪避对抗具备一次额外重骰机会，暴走状态下无法使用武器，暴走状态下攻击伤害为载具出力*6，暴走状态持续一回合。</t>
  </si>
  <si>
    <t>制作人：罪初《Stellaris》</t>
  </si>
  <si>
    <t>制作人：罪初《新世纪福音战士》</t>
  </si>
  <si>
    <t>枪</t>
  </si>
  <si>
    <t>非自动武器</t>
  </si>
  <si>
    <t>能量炮</t>
  </si>
  <si>
    <t>效果：
[基础性能]：该武器为载具[初号机]的专属武器。
[破甲]（600橙色）：你的攻击能够击破12级的防御等级，即使未能击破也能够削减300点来自防御等级的减伤。
[弑神之枪]（600橙色）：仅当对于载具发起攻击时，你每回合的首次攻击能够附带其结构强度*3的伤害。</t>
  </si>
  <si>
    <t>简介/注释：人类获得了智慧之果，可以形成智慧文明。因为没有足够的A.T.Field，无法维持统一的形体，便化成分散的形体——人类。生命之树就此瓦解。剩余的部分根须，便化成了朗基努斯枪，而在此之中，朗基努斯枪也就是后来的“弑神之枪”，唯一可以直接穿过A.T.Field并有效杀伤使徒的武器，在后来的剧场版中有其复制品出现（复制品拥有同等的破坏力但是不能参与补完计划的仪式）并成为EVA量产机第一武器，而明日香的EVA二号机也毁于量产机的长枪之下。</t>
  </si>
  <si>
    <t>效果：该武器为钢铁侠战衣Mark2的配套武器。
【能量切割】（200绿色）：你能够击破4级的防御等级，即使未能击破也能够削减100点来自防御等级的减伤。</t>
  </si>
  <si>
    <t>简介/注释：Mark2搭载的掌心炮，具备近距离内射击的能力。</t>
  </si>
  <si>
    <t>立绘/外形叙述：搭载在战衣的手心当中，在外的体现仅仅是一个蓝色的圈而已。</t>
  </si>
  <si>
    <t>制作人：(二创作品请在此表明出处)</t>
  </si>
  <si>
    <t>制作人：罪初《钢铁侠》</t>
  </si>
  <si>
    <t>外骨骼</t>
  </si>
  <si>
    <t>简介/描述:Mark2是第一套斯塔克工业级别的战甲，也是之后所有钢铁战甲原型机。主要用于测试、探索装甲各方面性能。出现于电影《钢铁侠》和《钢铁侠2》中。钢铁侠首次在空中自由飞翔。装甲颜色为原始颜色--钢银色。Mark2是第一个能够实现持续飞行的装甲，它的手部和靴子能同时释放电弧脉冲，制造超声波使装甲可以飞行或高速飞行。与Mark1相比，Mark2的性能和动力都有所提升。因为是试用型装甲，
Mark2只具备飞行和掌心炮的功能。战甲内部加入了人工智能贾维斯和全息投影HUD，直接迈进智能操作的第一步。
电弧释放装置是Mark2一个重要组成部分，当装甲飞行或悬停时达到稳定装甲作用。同时Mark2腿部和背后有内置的副翼和襟翼，以增加飞行稳定性，这些设计特征在更高版本装甲里变得更隐蔽、性能更好。Mark2搭载贾维斯操作系统，可进行目标扫描，全球定位系统以及提供使用者生命体征数据。缺点是因材质问题，装甲在高海拔地区会出现结冰现象，从而导致整个装甲系统崩溃（这个问题在Mark3的装甲设计中已经解决）。</t>
  </si>
  <si>
    <t>效果:【飞行载具】（100黑色）：该载具具备飞行能力，飞行速度等于移动速度/2，飞行高度为出力属性*5</t>
  </si>
  <si>
    <t>机械爪</t>
  </si>
  <si>
    <t>封闭式外骨骼</t>
  </si>
  <si>
    <t>效果：该装备为载具[Freddy FazBear]的配套武器。
[切割]一阶效果（黑色100）：能够破开铁栅门或同等级的防御建筑。</t>
  </si>
  <si>
    <t>简介/注释：来自鳄鱼蒙哥马利的强化装备，能够轻易击破铁栅门，自然也能撕碎一切肉体生命。</t>
  </si>
  <si>
    <t>简介/描述:
“全能型单兵外骨骼装甲”
弗莱迪超级披萨商场中的看板玩具，由先进的装甲、发声系统以及智能核心组成，赋予了玩具自我意识以及内部容纳的空间。一次意外事件使得其余机械玩具智能失控，因意外被夜间留在商场中的小男孩格雷遭到他们的追杀。但在弗莱迪的帮助下，最终格雷避开了管理员的搜查，而其他玩具不可避免地被损毁了，他们的代表性部件被用来升级了弗莱迪的设备。
【你会没事的，大明星。我相信你可以做得到。】</t>
  </si>
  <si>
    <t>立绘/外形叙述：绿色的手爪，由金属外壳和特质爪尖构成，看起来具有一定的破坏力。</t>
  </si>
  <si>
    <t>效果:
[外骨骼动力结构]一阶效果（黑色100）:角色可以在驾驶该载具的情况下利用载具的结构强度与出力替换自身的壮硕值与爆发力进行判定或是对抗，且角色可以在驾驶该载具的同时执行角色自身的动作。
[罗茜之眼]二阶效果（绿色200）：可以透视墙壁并看到最多100m范围内的所有信号源（包含生物信号，电子元器件信号，但过于微小的信号将会被自动过滤，同时当生物信号来源处于潜行状态时需进行潜行对抗），可以输出至外部设备。
[奇卡之喙]一阶效果（黑色100）：穿戴时能够转译并模仿绝大多数生物的语言（此处语言包含以声波交流的方式，无法模拟信息素交流等其他种类的交流方式），包括非智慧生物。</t>
  </si>
  <si>
    <t>制作人：白糖-《FNAF:安全漏洞》</t>
  </si>
  <si>
    <t>制作人：白糖-《FNAF：安全漏洞》</t>
  </si>
  <si>
    <t>泛用型试作MS</t>
  </si>
  <si>
    <t>半自动武器</t>
  </si>
  <si>
    <t>[光束炮]</t>
  </si>
  <si>
    <t>简介/描述:
正义女神高达机体编号GNY-001
第一世代的0高达发展型，为第二世代高达的一号机
作为第2代高达,本机外表上是由第1代O高达和第3代高达EXIA的特征融合而成,另因为独有的一些设计部位,所以个性十足. 正义女神高达主要用追加武器的使用测试，除了标准装备的GN光束枪和GN护盾之外，更加有GN光束炮和试作GN剑这样的特殊武器。经过其各种开发运用测试后，正义女神上得到的好成绩会运用到预定实战的第三代高达，同时开发代号“七剑”的格斗战用机体能天使更是以正义女神为基础而设计。</t>
  </si>
  <si>
    <t>效果：
[载具用武器]：【高达00系列】专属武器，这个效果可以为这把武器提供200点任意抵点。
护甲击破（600）：可以击破12级护甲
能量充能（100）：可消耗载具的能量为其充能增加伤害，每20点能量为武器增加10D5的伤害</t>
  </si>
  <si>
    <t>简介/注释：天人所研发的高出力枪械，将GN粒子在枪管内部浓缩后发射巨大的粒子光束，可消耗机体内部的GN粒子提升其威力</t>
  </si>
  <si>
    <t xml:space="preserve">效果：
[载具用武器]：【高达00系列】专属武器，这个效果可以为这把武器提供200点任意抵点。
护甲击破（600）：可以击破12级护甲
双管（300）：引导4ap之后，每1ap并且消耗载具30能量进行射击，此射击额外增加一次武器伤害的计算
</t>
  </si>
  <si>
    <t>简介/注释：天人所研发的高出力枪械，相对原型GN炮的不同，其可以同时发射两道粒子束，对敌人造成毁灭性的打击</t>
  </si>
  <si>
    <t>效果:【世代升级】当你拥有0高达时你可以花费两者相减的资历数*25的积分来购买这台载具，如需退化同样需要支付两者相减的资历数*25的积分
【飞行载具】（300）飞行速度等于移动速度，飞行高度为出力属性*15
【GN太阳炉】（400）每战斗回合的结束阶段恢复12点能量值/且日常每小时恢复24点能量值
【高达】（350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</si>
  <si>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制作人：敬之《机动战士高达00P》</t>
  </si>
  <si>
    <t>制作人：敬之《机动战士高达00》)</t>
  </si>
  <si>
    <t>制作人：敬之《机动战士高达00》</t>
  </si>
  <si>
    <t>[GN盾牌]</t>
  </si>
  <si>
    <t>近程热兵器</t>
  </si>
  <si>
    <t>中柄武器</t>
  </si>
  <si>
    <t>[光束剑]</t>
  </si>
  <si>
    <t>全自动武器</t>
  </si>
  <si>
    <t>[光束步枪]</t>
  </si>
  <si>
    <t>效果：果：
如拥有GN盾牌（试作型）可以花费资历差值*25的积分进行升级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武具强化（300）：为盾牌基础防御增加9d5</t>
  </si>
  <si>
    <t>简介/注释：
由GN盾牌（试作型）升级而来的护盾，大大的提升了其防御性</t>
  </si>
  <si>
    <t>效果：
如拥有GN光束军刀试作型则可以花费资历差值*25的积分进行升级
[载具用武器]：【高达00系列】专属武器，这个效果可以为这把武器提供200点任意抵点。
护甲击破（600）：可以击破12级护甲</t>
  </si>
  <si>
    <t xml:space="preserve">简介/注释：高达标准装备的格斗用武器原型，为了以示区别而没有在名字加上“GN”。不是实体而是纯粹由粒子束够成的军刀。
</t>
  </si>
  <si>
    <t xml:space="preserve">效果：
如拥有GN光束步枪试作型则可以花费资历差值*25的积分进行升级
[载具用武器]：【高达00系列】专属武器，这个效果可以为这把武器提供200点任意抵点。
护甲击破（600）：可以击破12级护甲
</t>
  </si>
  <si>
    <t>简介/注释：将GN粒子以集束的形式发射的枪械。
改良后的GN光束步枪皆搭载了GN电容器，更加泛用化，但重量也加重</t>
  </si>
  <si>
    <t>效果：
配套装备：需与GN大型盾牌共同使用
[载具用武器]：【高达00系列】专属武器，这个效果可以为这把武器提供200点任意抵点。
护甲击破（600）：可以击破12级护甲
充能炮击（500）：需引导6AP，消耗载具30能量发射一次三次武器骰的光束射线</t>
  </si>
  <si>
    <t>简介/注释：天人所研发的超高出力歼灭光束武器，但因其充能时间过长以及威力太大导致战斗溢出而被废弃</t>
  </si>
  <si>
    <t>[实体剑]</t>
  </si>
  <si>
    <t>效果：
[载具用插件]：正义女神高达专属装备
使用后正义女神高达名字改为正义女神—天鹅
[飞行机动强化]（300）：为正义女神的飞行载具增加300点耗点，飞行速度等于移动速度，飞行高度无限制
[出力上升]（600）：为正义女神提供额外30点出力
[全力爆发模式]（600）：消耗机体的一半能量，以一个瞬发动作发动，进行超高速移动，当一个判定失败时，可进行重骰，取其中最大值作为最终数值，最多可重骰三次，此模式持续3回合</t>
  </si>
  <si>
    <t>简介/注释：本装备是由天人组织的伊安·瓦斯提于正式武力介入前开发。因当时GN粒子储存与释放技术尚未成熟，本机无法稳定达到当初的设计指标，通过试制、增装如原型GN盾牌或原型GN高能米加发射器等装备依然无法解决问题，经数次测试后暂停开发。
试验装备的名字原本是由Veda所推荐的「试作型雪崩装备(Proto AvalungGear)」，但在仅有一次的稳定性能的测试记录中，伊安目睹了正义女神于漆黑宇宙中奔驰的飞快而美丽的姿态，于是将名字变更为含有白鸟之意的「雪崩装备天鹅(Avalung Gear Cygnus)」 。
在那之后，由伊安弟子雪琳·海德将此装备连同GN双阔剑一同完成。但是因为装备机正义女神高达F型是红色机体，于是完成后的装备去除了「天鹅(Cygnus)」字眼。</t>
  </si>
  <si>
    <t>效果：果：
配套装备：需与原型GN高能米加发射器共同使用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
盾牌充能（200）：为原型GN高能米加发射器的充能减少2ap的引导</t>
  </si>
  <si>
    <t>简介/注释：内藏GN电容器的大型盾牌，可为在充能原型GN高能米加发射器的高达进行掩护并且为机体分担一部分能量消耗，盾牌覆盖范围为全身</t>
  </si>
  <si>
    <t>效果：
[载具用武器]：【正义女神高达】专属武器，这个效果可以为这把武器提供200点任意抵点。
护甲击破（600）：可以击破12级护甲</t>
  </si>
  <si>
    <t>简介/注释：
装载在正义女神高达的左臂，是一把实体剑，其创作初心为天人为未来的高达战做准备，可切割开GN立场，目前还处于试作型并未完善。</t>
  </si>
  <si>
    <t xml:space="preserve">立绘/外形叙述：
</t>
  </si>
  <si>
    <t>泛用型MS</t>
  </si>
  <si>
    <t>效果：[载具用武器]：【高达00系列】专属武器，这个效果可以为这把武器提供200点任意抵点。
护甲击破（300）：可以击破6级护甲</t>
  </si>
  <si>
    <t>简介/注释：高达标准装备的格斗用武器原型，为了以示区别而没有在名字加上“GN”。不是实体而是纯粹由粒子束够成的军刀。
后来的高达皆至少配备两把粒子束军刀(智天使高达例外)，0高达只配备一把在背包右侧。
由于「O高达」是天人首部试作机，其「GN光束军刀」仍处于实验阶段，所以其破坏力与GN粒子凝聚力等方面均无法与第二、三、四代机体比较</t>
  </si>
  <si>
    <t>简介/描述:0高达（全名是GN-000 GUNDAM 0/オーガンダム/O高达），动力装置是GN太阳炉（GN Drive）天人组织为武力介入而制造的第一台高达，被称为第一世代机体。这个阶段中太阳炉作为引擎单元、光束兵器携带的高达基本系统已完成。</t>
  </si>
  <si>
    <t xml:space="preserve">效果：[载具用武器]：【高达00系列】专属武器，这个效果可以为这把武器提供200点任意抵点。
护甲击破（300）：可以击破6级护甲
</t>
  </si>
  <si>
    <t>简介/注释：将GN粒子以集束的形式发射的枪械。
由于是最早期开发而成，并没有像后来其它高达的GN粒子束步枪皆搭载了GN电容器，因此能源完全依赖本体的GN-Drive，但较轻盈。
由于「O高达」是天人首部试作机，其「GN光束步枪」仍处于实验阶段，所以其破坏力与射程等方面均无法与第二、三、四代机体比较</t>
  </si>
  <si>
    <t>效果:【飞行载具】（100）飞行速度等于移动速度/2，飞行高度为出力属性*5
【GN太阳炉】（200）每战斗回合的结束阶段恢复6点能量值/且日常每小时恢复18点能量值
【高达】（200）：角色可以在驾驶该载具的情况下直接使用载具的结构强度与出力替换自身的壮硕值与爆发力进行判定或是对抗，但角色将无法在战斗中自主脱离载具。这个效果的耗点将由载具在添加这个效果前的品质决定。从[黑色]消耗50点开始，品质每提升一级需要消耗额外的50点。</t>
  </si>
  <si>
    <t>[中型盾]</t>
  </si>
  <si>
    <t>效果：
【基础性能】（400紫色）：该装备为载具【高达00系列】的配套装备。
可以使角色在每次成功防御时，在原本的防御成功的伤害减免基础上享受额外的相当于自身[结构强度*2]的伤害减免，当角色同时拥有多个该词条效果时，只取其中耗点最高的效果生效，其余的视作被覆盖。</t>
  </si>
  <si>
    <t>简介/注释：利用高强度的E-碳钢制成的盾牌，并且能产生GN力场。
与后来的高达配备的盾牌相比，GN力场生成装置较大且较笨重，因此0高达有时会为了提高机动性而不配备盾牌。
由于「O高达」是天人首部试作机，其「GN盾牌」仍处于实验阶段，所以其防御力等方面均无法与第二、三、四代机体比较。</t>
  </si>
  <si>
    <t>中型战车类地面载具</t>
  </si>
  <si>
    <t>电浆炮</t>
  </si>
  <si>
    <t>简介/描述:穿冲攻城坦克是帝国用以取代弧光攻城坦克的替代品，后者在过去的战斗中有着广泛应用，但却已不能适应新时期的作战需要。弧光攻城坦克最早是作为防御型安全火炮，有两种模式：一种是具备移动能力的坦克模式，另一种则是静止的远程攻城模式。这种双模式所带来的灵活性使其大获成功。全新的穿冲攻城坦克则具有更强的生存能力，配备增大且加固的机炮和车身。新式机炮还使其在坦克模式下拥有升级版的武器套组，使穿冲攻城坦克能在野外战场上更好地保护自己。尽管与上一代相比成本有所增加，但更为通用的特性却显得物有所值。</t>
  </si>
  <si>
    <t>效果：
[基础性能]：本武器为载具【攻城坦克】的配套武器。
[攻城模式]六阶效果（橙色600）：在【突袭模式】下，本武器可以击破8级的护甲等级，同时攻击力耗点上升200点；在【攻城模式】下，武器的载弹耗点降低至0点，射程耗点上升至150点，最远射程提升至1000m，但将无法攻击100m以内的目标；同时该武器的通常攻击会造成20m半径的溅射伤害，并且在攻击造成了有效伤害后赋予目标[燃烧3]debuff。</t>
  </si>
  <si>
    <t>简介/注释：闪烁着幽幽蓝光的双子加农炮，复杂的机械结构可以延展变形为超远程轰炸电浆炮。</t>
  </si>
  <si>
    <t>效果:
[攻城模式]四阶效果（紫色400）：攻城坦克可以耗费一个回合中的所有ap变换为攻城模式。在攻城模式下，攻城坦克将无法移动，机动补正和灵活补正下降到0点，同时耐久和保护补正上升到2点。</t>
  </si>
  <si>
    <t>制作人：白糖--《星际争霸II》</t>
  </si>
  <si>
    <t>大型外空间飞行器</t>
  </si>
  <si>
    <t>激光武器</t>
  </si>
  <si>
    <t>效果：
[基础性能]：该护盾为载具[焚天神兵]的专属护盾。
[护盾偏转]（600橙色）：当防御成功时，焚天神兵额外获得相当于结构强度*2的减伤。</t>
  </si>
  <si>
    <t>简介/注释：暗物质护盾，对于天灾帝国而言属于最基本的运用，也是最实用的科技之一。</t>
  </si>
  <si>
    <t>简介/描述:恒星的光辉照耀敌人太久了，可惜它们再也见不到这种启迪之光了。</t>
  </si>
  <si>
    <t>效果：
[基础性能]：快子光矛为载具[焚天神兵]的专属武器；快子光矛在发射时将附带焚天神兵结构强度*1的伤害。</t>
  </si>
  <si>
    <t>简介/注释：原本是安装在泰坦和战列舰上的主要武器，如今也出现在了焚天神兵之上。</t>
  </si>
  <si>
    <t>效果:
[全能机体]：焚天神兵额外获得两点自由分配的补正。
[暗物质反应堆]：焚天神兵具备每天恢复200点额外能量值的能力，且免除其基础耗能。
[再生舰体]：焚天神兵具备在受损的情况下，以600/天的速度自我修复的能力。
[星爆器]：通过巨大的能量引爆并彻底摧毁恒星，以达成制造黑洞的目的。
在充能45天后释放，恒星将被引爆，将恒星系内的所有物质星球击碎，成为粉碎星球。
恒星将会转变为黑洞。
这将使得恒星系内几乎所有的生物和舰船毁灭，而焚天神兵将会通过暂时的超空间跳跃幸免。
[恒星系航行]：焚天神兵具备无上限距离飞行的能力，但是其质量注定其无法在行星大气层内飞行。其飞行速度等于载具速度。
同时，焚天神兵具备通过超空间航道穿梭恒星系的能力。
[自律核心]：该词条可以赋予搭载这个效果的载具在一定的命令下自律行动的效果，并使得载具在自律行动的情况下以60点的固定数值进行协调、精神、反应、眷顾判定，在这个效果的耗点达到400点或以上时可以使得载具拥有一定程度上的独立智能，可以理解其他角色下达的指令（一般由购买载具的玩家进行扮演，但在必要时主持人也可以代替该玩家执行操作）。</t>
  </si>
  <si>
    <t>制作人：罪初《stellaris》</t>
  </si>
  <si>
    <t>小型外空间飞行器</t>
  </si>
  <si>
    <t>[下拉]</t>
  </si>
  <si>
    <t>简介/描述:通常出现在主宰和焚天神兵，或是恒星基地上的舰载机。具备短途作战的能力。</t>
  </si>
  <si>
    <t xml:space="preserve">效果:
[基础性能]：舰载机为焚天神兵的搭载载具，能够从焚天神兵处进行充能。
[外空间飞行]：舰载机具备无高度上限飞行的能力，飞行速度为载具速度。
</t>
  </si>
  <si>
    <t>技能名称</t>
  </si>
  <si>
    <t>秘术卫士</t>
  </si>
  <si>
    <t>技能体系</t>
  </si>
  <si>
    <t>法术体系</t>
  </si>
  <si>
    <t>荒坟之剑</t>
  </si>
  <si>
    <t>长剑</t>
  </si>
  <si>
    <t>荒坟之盾</t>
  </si>
  <si>
    <t>圆盾</t>
  </si>
  <si>
    <t>角色种族</t>
  </si>
  <si>
    <t>骸骨构造体</t>
  </si>
  <si>
    <t>种族大类</t>
  </si>
  <si>
    <t>构造体</t>
  </si>
  <si>
    <t>简介/描述:死灵法师的术式作用在亡骸的意志上，可以更加方便的驱动他们的行动用于掩护自己</t>
  </si>
  <si>
    <t>10D5+10</t>
  </si>
  <si>
    <t>壮硕值</t>
  </si>
  <si>
    <t>壮硕耗点</t>
  </si>
  <si>
    <t>5D5+3</t>
  </si>
  <si>
    <t>爆发力</t>
  </si>
  <si>
    <t>爆发耗点</t>
  </si>
  <si>
    <t>协调性</t>
  </si>
  <si>
    <t>协调耗点</t>
  </si>
  <si>
    <t>精神力</t>
  </si>
  <si>
    <t>精神耗点</t>
  </si>
  <si>
    <t>效果:亡骸卫士在进行援护时防御判定结果+45</t>
  </si>
  <si>
    <t>效果：无</t>
  </si>
  <si>
    <t>简介/注释：与亡骸卫士一同出现的破旧圆盾，用以提供最基础的防护。</t>
  </si>
  <si>
    <t>反应力</t>
  </si>
  <si>
    <t>反应耗点</t>
  </si>
  <si>
    <t>简介/注释：与亡骸卫士一同出现的生锈长剑，用以提供最基础的武装。</t>
  </si>
  <si>
    <t>眷顾值</t>
  </si>
  <si>
    <t>装备耗点</t>
  </si>
  <si>
    <t>防御等级</t>
  </si>
  <si>
    <t>防御耗点</t>
  </si>
  <si>
    <t>体力上限</t>
  </si>
  <si>
    <t>当前体力</t>
  </si>
  <si>
    <t>能量上限</t>
  </si>
  <si>
    <t>当前能量</t>
  </si>
  <si>
    <t>技能耗点</t>
  </si>
  <si>
    <t>生命上限</t>
  </si>
  <si>
    <t>当前生命</t>
  </si>
  <si>
    <t>AP上限</t>
  </si>
  <si>
    <t>简介/描述:</t>
  </si>
  <si>
    <t>立绘/外形叙述：边框歪歪扭扭，其中破损不堪的大号圆盾，但经过死灵法师术式的强化，防御力意外的还算不错。</t>
  </si>
  <si>
    <t>总资历值</t>
  </si>
  <si>
    <t>立绘/外形叙述：满是锈迹与缺口的破旧长剑，也就勉强能被称之为是武器</t>
  </si>
  <si>
    <t>生物等级</t>
  </si>
  <si>
    <t>一星</t>
  </si>
  <si>
    <t>挑战等级</t>
  </si>
  <si>
    <t>立绘/外形叙述：由死灵法术所驱动着的人形骨架，除去手中所持的一把长剑外与盾牌并无什么特殊之处。</t>
  </si>
  <si>
    <t>效果:</t>
  </si>
  <si>
    <t>秘术之矢</t>
  </si>
  <si>
    <t>荒坟之弓</t>
  </si>
  <si>
    <t>长弓</t>
  </si>
  <si>
    <t>简介/描述:死灵法师的术式作用在亡骸的箭矢上，可以一定程度的修正这些不死的弓手的射击精度不足的问题</t>
  </si>
  <si>
    <t>远程冷兵器</t>
  </si>
  <si>
    <t>弓</t>
  </si>
  <si>
    <t>15D5</t>
  </si>
  <si>
    <t>效果:亡骸弓手的远程攻击将会抑制目标角色15点被动闪避与防御判定值</t>
  </si>
  <si>
    <t>简介/注释：与骸骨弓手一同出现的长弓，每次拉弓时其中的术式便会自动生成一根箭矢。</t>
  </si>
  <si>
    <t>立绘/外形叙述：由死灵法术所驱动着的人形骨架，除去手中所持的一把长弓外并无什么特殊之处。</t>
  </si>
  <si>
    <t>立绘/外形叙述：外表像是经过了长期使用且没有保养的长弓，但好在意外的结实。</t>
  </si>
  <si>
    <t>亡骸之爪</t>
  </si>
  <si>
    <t>爪</t>
  </si>
  <si>
    <t>血肉魔像</t>
  </si>
  <si>
    <t>40D5+40</t>
  </si>
  <si>
    <t>简介/注释：亡骸魔像用于攻击的“武器”，由经过魔力强化的骸骨构成，借由魔像的蛮力可以造成恐怖的杀伤。</t>
  </si>
  <si>
    <t>立绘/外形叙述：由刺破表皮的锐利白骨所形成的“武器”，不会有人想被这个东西击中的。</t>
  </si>
  <si>
    <t>二星</t>
  </si>
  <si>
    <t>立绘/外形叙述：由无数的腐败尸体粗暴的缝合在一起的巨大人形傀儡，它的双臂末端有着数根粗壮的尖刺，体表还有着不少尖锐的白骨刺破表皮延伸至体外，显得格外狰狞。</t>
  </si>
  <si>
    <t>立绘/外形叙述：
调律者忠诚的伙伴，智力约等于8岁儿童，忠诚无条件地服从主人的一切命令</t>
  </si>
  <si>
    <t>蛇眼浆果*3</t>
    <phoneticPr fontId="17" type="noConversion"/>
  </si>
  <si>
    <t>回复体力</t>
    <phoneticPr fontId="17" type="noConversion"/>
  </si>
  <si>
    <t>续骨丹*3</t>
    <phoneticPr fontId="17" type="noConversion"/>
  </si>
  <si>
    <t>小血瓶</t>
    <phoneticPr fontId="17" type="noConversion"/>
  </si>
  <si>
    <t>龙纹果*3</t>
    <phoneticPr fontId="17" type="noConversion"/>
  </si>
  <si>
    <t>不稳定回血</t>
    <phoneticPr fontId="17" type="noConversion"/>
  </si>
  <si>
    <t>冰灵果*3</t>
    <phoneticPr fontId="17" type="noConversion"/>
  </si>
  <si>
    <t>小魔力瓶</t>
    <phoneticPr fontId="17" type="noConversion"/>
  </si>
  <si>
    <t>聚灵丹*3</t>
    <phoneticPr fontId="17" type="noConversion"/>
  </si>
  <si>
    <t>稍微大一点的魔力瓶</t>
    <phoneticPr fontId="17" type="noConversion"/>
  </si>
  <si>
    <t>月灵丹*3</t>
    <phoneticPr fontId="17" type="noConversion"/>
  </si>
  <si>
    <t>回复体力量较高</t>
    <phoneticPr fontId="17" type="noConversion"/>
  </si>
  <si>
    <t>阴阳玄龙丹*3</t>
    <phoneticPr fontId="17" type="noConversion"/>
  </si>
  <si>
    <t>稳定回血</t>
    <phoneticPr fontId="17" type="noConversion"/>
  </si>
  <si>
    <t>血王丹*3</t>
    <phoneticPr fontId="17" type="noConversion"/>
  </si>
  <si>
    <t>双倍龙纹果</t>
    <phoneticPr fontId="17" type="noConversion"/>
  </si>
  <si>
    <t>暗金樟脑丸*3</t>
    <phoneticPr fontId="17" type="noConversion"/>
  </si>
  <si>
    <t>大体力药</t>
    <phoneticPr fontId="17" type="noConversion"/>
  </si>
  <si>
    <t>昊元丹*3</t>
    <phoneticPr fontId="17" type="noConversion"/>
  </si>
  <si>
    <t>三倍冰灵果</t>
    <phoneticPr fontId="17" type="noConversion"/>
  </si>
  <si>
    <t>混元塑骨丹*3</t>
    <phoneticPr fontId="17" type="noConversion"/>
  </si>
  <si>
    <t>大血瓶</t>
    <phoneticPr fontId="17" type="noConversion"/>
  </si>
  <si>
    <t>长生丹*3</t>
    <phoneticPr fontId="17" type="noConversion"/>
  </si>
  <si>
    <t>三倍龙纹果</t>
    <phoneticPr fontId="17" type="noConversion"/>
  </si>
  <si>
    <t>饺子*3</t>
    <phoneticPr fontId="17" type="noConversion"/>
  </si>
  <si>
    <t>为什么cue我</t>
    <phoneticPr fontId="17" type="noConversion"/>
  </si>
  <si>
    <t>凝血喷雾溶剂*3</t>
    <phoneticPr fontId="17" type="noConversion"/>
  </si>
  <si>
    <t>瞬发回血</t>
    <phoneticPr fontId="17" type="noConversion"/>
  </si>
  <si>
    <t>希望的火柴药*3</t>
    <phoneticPr fontId="17" type="noConversion"/>
  </si>
  <si>
    <t>回血，但是接下来会还回来</t>
    <phoneticPr fontId="17" type="noConversion"/>
  </si>
  <si>
    <t>女王的蛋挞*3</t>
    <phoneticPr fontId="17" type="noConversion"/>
  </si>
  <si>
    <t>回血回能量</t>
    <phoneticPr fontId="17" type="noConversion"/>
  </si>
  <si>
    <t>神圣之愈*3</t>
    <phoneticPr fontId="17" type="noConversion"/>
  </si>
  <si>
    <t>强而有力回血药</t>
    <phoneticPr fontId="17" type="noConversion"/>
  </si>
  <si>
    <t>cacatov粪弹*3</t>
    <phoneticPr fontId="17" type="noConversion"/>
  </si>
  <si>
    <t>下三滥必备</t>
    <phoneticPr fontId="17" type="noConversion"/>
  </si>
  <si>
    <t>阔剑地雷*3</t>
    <phoneticPr fontId="17" type="noConversion"/>
  </si>
  <si>
    <t>地雷战</t>
    <phoneticPr fontId="17" type="noConversion"/>
  </si>
  <si>
    <t>单兵霰射炸药*3</t>
    <phoneticPr fontId="17" type="noConversion"/>
  </si>
  <si>
    <t>穿墙炸药</t>
    <phoneticPr fontId="17" type="noConversion"/>
  </si>
  <si>
    <t>电磁脉冲手榴弹*3</t>
    <phoneticPr fontId="17" type="noConversion"/>
  </si>
  <si>
    <t>电子报废</t>
    <phoneticPr fontId="17" type="noConversion"/>
  </si>
  <si>
    <t>手榴弹*3</t>
    <phoneticPr fontId="17" type="noConversion"/>
  </si>
  <si>
    <t>经典不必多说</t>
    <phoneticPr fontId="17" type="noConversion"/>
  </si>
  <si>
    <t>伏特加*3</t>
    <phoneticPr fontId="17" type="noConversion"/>
  </si>
  <si>
    <t>甚至可以喝</t>
    <phoneticPr fontId="17" type="noConversion"/>
  </si>
  <si>
    <t>九煞雷符*3</t>
    <phoneticPr fontId="17" type="noConversion"/>
  </si>
  <si>
    <t>只打灵体</t>
    <phoneticPr fontId="17" type="noConversion"/>
  </si>
  <si>
    <t>邪水*3</t>
    <phoneticPr fontId="17" type="noConversion"/>
  </si>
  <si>
    <t>玷污神圣</t>
    <phoneticPr fontId="17" type="noConversion"/>
  </si>
  <si>
    <t>矿工炸弹*3</t>
    <phoneticPr fontId="17" type="noConversion"/>
  </si>
  <si>
    <t>黄金矿工</t>
    <phoneticPr fontId="17" type="noConversion"/>
  </si>
  <si>
    <t>雷管*3</t>
    <phoneticPr fontId="17" type="noConversion"/>
  </si>
  <si>
    <t>大楼破坏者</t>
    <phoneticPr fontId="17" type="noConversion"/>
  </si>
  <si>
    <t>白银审判*3</t>
    <phoneticPr fontId="17" type="noConversion"/>
  </si>
  <si>
    <t>燃烧弹</t>
    <phoneticPr fontId="17" type="noConversion"/>
  </si>
  <si>
    <t>特种炸弹x3</t>
    <phoneticPr fontId="17" type="noConversion"/>
  </si>
  <si>
    <t>Killer Queen</t>
    <phoneticPr fontId="17" type="noConversion"/>
  </si>
  <si>
    <t>紫烟*3</t>
    <phoneticPr fontId="17" type="noConversion"/>
  </si>
  <si>
    <t>某种意义上即死</t>
    <phoneticPr fontId="17" type="noConversion"/>
  </si>
  <si>
    <t>TNT*3</t>
    <phoneticPr fontId="17" type="noConversion"/>
  </si>
  <si>
    <t>比雷管高一点</t>
    <phoneticPr fontId="17" type="noConversion"/>
  </si>
  <si>
    <t>C4*3</t>
    <phoneticPr fontId="17" type="noConversion"/>
  </si>
  <si>
    <t>反坦克</t>
    <phoneticPr fontId="17" type="noConversion"/>
  </si>
  <si>
    <t>CL-20*3</t>
    <phoneticPr fontId="17" type="noConversion"/>
  </si>
  <si>
    <t>炸药里面最高</t>
    <phoneticPr fontId="17" type="noConversion"/>
  </si>
  <si>
    <t>【毁灭风暴】卷轴*3</t>
    <phoneticPr fontId="17" type="noConversion"/>
  </si>
  <si>
    <t>超级魔法AOE</t>
    <phoneticPr fontId="17" type="noConversion"/>
  </si>
  <si>
    <t>【次元之刃】卷轴*3</t>
    <phoneticPr fontId="17" type="noConversion"/>
  </si>
  <si>
    <t>战略核弹</t>
    <phoneticPr fontId="17" type="noConversion"/>
  </si>
  <si>
    <t>比小男孩大一点吧</t>
    <phoneticPr fontId="17" type="noConversion"/>
  </si>
  <si>
    <t>复活币</t>
    <phoneticPr fontId="17" type="noConversion"/>
  </si>
  <si>
    <t>不可购买</t>
    <phoneticPr fontId="17" type="noConversion"/>
  </si>
  <si>
    <t>水片*5</t>
    <phoneticPr fontId="17" type="noConversion"/>
  </si>
  <si>
    <t>不喝水</t>
    <phoneticPr fontId="17" type="noConversion"/>
  </si>
  <si>
    <t>兵粮丸*5</t>
    <phoneticPr fontId="17" type="noConversion"/>
  </si>
  <si>
    <t>不吃饭</t>
    <phoneticPr fontId="17" type="noConversion"/>
  </si>
  <si>
    <t>草莓纯净水*3</t>
    <phoneticPr fontId="17" type="noConversion"/>
  </si>
  <si>
    <t>解除燃烧I效果的水</t>
    <phoneticPr fontId="17" type="noConversion"/>
  </si>
  <si>
    <t>透视贴*3</t>
    <phoneticPr fontId="17" type="noConversion"/>
  </si>
  <si>
    <t>有限制透视</t>
    <phoneticPr fontId="17" type="noConversion"/>
  </si>
  <si>
    <t>辟谷丹*3</t>
    <phoneticPr fontId="17" type="noConversion"/>
  </si>
  <si>
    <t>解饿又解渴</t>
    <phoneticPr fontId="17" type="noConversion"/>
  </si>
  <si>
    <t>万能轮回世界金钱</t>
    <phoneticPr fontId="17" type="noConversion"/>
  </si>
  <si>
    <t>全世界通用</t>
    <phoneticPr fontId="17" type="noConversion"/>
  </si>
  <si>
    <t>转性药剂</t>
    <phoneticPr fontId="17" type="noConversion"/>
  </si>
  <si>
    <t>不好形容</t>
    <phoneticPr fontId="17" type="noConversion"/>
  </si>
  <si>
    <t>卡萨斯红刀*3</t>
    <phoneticPr fontId="17" type="noConversion"/>
  </si>
  <si>
    <t>流血</t>
    <phoneticPr fontId="17" type="noConversion"/>
  </si>
  <si>
    <t>焦炭松脂*3</t>
    <phoneticPr fontId="17" type="noConversion"/>
  </si>
  <si>
    <t>燃烧</t>
    <phoneticPr fontId="17" type="noConversion"/>
  </si>
  <si>
    <t>黄金松脂*3</t>
    <phoneticPr fontId="17" type="noConversion"/>
  </si>
  <si>
    <t>额外能量伤害</t>
    <phoneticPr fontId="17" type="noConversion"/>
  </si>
  <si>
    <t>人松脂*3</t>
    <phoneticPr fontId="17" type="noConversion"/>
  </si>
  <si>
    <t>灵击</t>
    <phoneticPr fontId="17" type="noConversion"/>
  </si>
  <si>
    <t>轮回坏声音2019中秋DVD纪念带</t>
    <phoneticPr fontId="17" type="noConversion"/>
  </si>
  <si>
    <t>好听到失聪</t>
    <phoneticPr fontId="17" type="noConversion"/>
  </si>
  <si>
    <t>小黄鸭卡通立体皂*3</t>
    <phoneticPr fontId="17" type="noConversion"/>
  </si>
  <si>
    <t>我爱洗澡皮肤好好</t>
    <phoneticPr fontId="17" type="noConversion"/>
  </si>
  <si>
    <t>翻译魔芋</t>
    <phoneticPr fontId="17" type="noConversion"/>
  </si>
  <si>
    <t>由google提供</t>
    <phoneticPr fontId="17" type="noConversion"/>
  </si>
  <si>
    <t>魔力棱镜*3</t>
    <phoneticPr fontId="17" type="noConversion"/>
  </si>
  <si>
    <t>储存能量</t>
    <phoneticPr fontId="17" type="noConversion"/>
  </si>
  <si>
    <t>刺激型兴奋剂*3</t>
    <phoneticPr fontId="17" type="noConversion"/>
  </si>
  <si>
    <t>比赛禁止使用</t>
    <phoneticPr fontId="17" type="noConversion"/>
  </si>
  <si>
    <t>现化符*3</t>
    <phoneticPr fontId="17" type="noConversion"/>
  </si>
  <si>
    <t>将灵体非灵体化</t>
    <phoneticPr fontId="17" type="noConversion"/>
  </si>
  <si>
    <t>表白信（伪）</t>
    <phoneticPr fontId="17" type="noConversion"/>
  </si>
  <si>
    <t>圣经咏唱</t>
    <phoneticPr fontId="17" type="noConversion"/>
  </si>
  <si>
    <t>龙吟草莓制作包</t>
    <phoneticPr fontId="17" type="noConversion"/>
  </si>
  <si>
    <t>龙吟</t>
    <phoneticPr fontId="17" type="noConversion"/>
  </si>
  <si>
    <t>血精*3</t>
    <phoneticPr fontId="17" type="noConversion"/>
  </si>
  <si>
    <t>喝后掉精神对抗值</t>
    <phoneticPr fontId="17" type="noConversion"/>
  </si>
  <si>
    <t>特化草莓盆栽</t>
    <phoneticPr fontId="17" type="noConversion"/>
  </si>
  <si>
    <t>早安草莓人</t>
    <phoneticPr fontId="17" type="noConversion"/>
  </si>
  <si>
    <t>草莓庄园养料*3</t>
    <phoneticPr fontId="17" type="noConversion"/>
  </si>
  <si>
    <t>种自己必备</t>
    <phoneticPr fontId="17" type="noConversion"/>
  </si>
  <si>
    <t>太阳灯</t>
    <phoneticPr fontId="17" type="noConversion"/>
  </si>
  <si>
    <t>晚安草莓人</t>
    <phoneticPr fontId="17" type="noConversion"/>
  </si>
  <si>
    <t>祛邪肥皂*3</t>
    <phoneticPr fontId="17" type="noConversion"/>
  </si>
  <si>
    <t>驱散2个效果</t>
    <phoneticPr fontId="17" type="noConversion"/>
  </si>
  <si>
    <t>一封遗书[附积分]</t>
    <phoneticPr fontId="17" type="noConversion"/>
  </si>
  <si>
    <t>死后留个念想</t>
    <phoneticPr fontId="17" type="noConversion"/>
  </si>
  <si>
    <t>一封遗书[附遗物]</t>
    <phoneticPr fontId="17" type="noConversion"/>
  </si>
  <si>
    <t>稀有魔力棱镜*3</t>
    <phoneticPr fontId="17" type="noConversion"/>
  </si>
  <si>
    <t>储存更多能量</t>
    <phoneticPr fontId="17" type="noConversion"/>
  </si>
  <si>
    <t>初见</t>
    <phoneticPr fontId="17" type="noConversion"/>
  </si>
  <si>
    <t>人生若只如初见</t>
    <phoneticPr fontId="17" type="noConversion"/>
  </si>
  <si>
    <t>同仙酒*3</t>
    <phoneticPr fontId="17" type="noConversion"/>
  </si>
  <si>
    <t>细胞分裂剂Ⅰ型*3</t>
    <phoneticPr fontId="17" type="noConversion"/>
  </si>
  <si>
    <t>断肢恢复</t>
    <phoneticPr fontId="17" type="noConversion"/>
  </si>
  <si>
    <t>神奇的橡皮泥</t>
    <phoneticPr fontId="17" type="noConversion"/>
  </si>
  <si>
    <t>能变成各种样子</t>
    <phoneticPr fontId="17" type="noConversion"/>
  </si>
  <si>
    <t>不明糖晶*3</t>
    <phoneticPr fontId="17" type="noConversion"/>
  </si>
  <si>
    <t>能量充能模块I型*3</t>
    <phoneticPr fontId="17" type="noConversion"/>
  </si>
  <si>
    <t>万能充电模块</t>
    <phoneticPr fontId="17" type="noConversion"/>
  </si>
  <si>
    <t>处男妙药*3</t>
    <phoneticPr fontId="17" type="noConversion"/>
  </si>
  <si>
    <t>能不能别和处男一样</t>
    <phoneticPr fontId="17" type="noConversion"/>
  </si>
  <si>
    <t>生命灵药*3</t>
    <phoneticPr fontId="17" type="noConversion"/>
  </si>
  <si>
    <t>燃烧心火换攻击力</t>
    <phoneticPr fontId="17" type="noConversion"/>
  </si>
  <si>
    <t>核爆炸牌辣椒粉*3</t>
    <phoneticPr fontId="17" type="noConversion"/>
  </si>
  <si>
    <t>史高维尔指数超过220000</t>
    <phoneticPr fontId="17" type="noConversion"/>
  </si>
  <si>
    <t>音速起子</t>
    <phoneticPr fontId="17" type="noConversion"/>
  </si>
  <si>
    <t>开锁工具</t>
    <phoneticPr fontId="17" type="noConversion"/>
  </si>
  <si>
    <t>时间静止怀表</t>
    <phoneticPr fontId="17" type="noConversion"/>
  </si>
  <si>
    <t>真由理的怀表怎么又停了</t>
    <phoneticPr fontId="17" type="noConversion"/>
  </si>
  <si>
    <t>愚人口香糖CT味</t>
    <phoneticPr fontId="17" type="noConversion"/>
  </si>
  <si>
    <t>咀嚼后会说反话</t>
    <phoneticPr fontId="17" type="noConversion"/>
  </si>
  <si>
    <t>亡骸精粹</t>
    <phoneticPr fontId="17" type="noConversion"/>
  </si>
  <si>
    <t>死灵法专用腐乳</t>
    <phoneticPr fontId="17" type="noConversion"/>
  </si>
  <si>
    <t>末影珍珠*3</t>
    <phoneticPr fontId="17" type="noConversion"/>
  </si>
  <si>
    <t>传送</t>
    <phoneticPr fontId="17" type="noConversion"/>
  </si>
  <si>
    <t>封符.与世隔绝的小世界*3</t>
    <phoneticPr fontId="17" type="noConversion"/>
  </si>
  <si>
    <t>嗯，不想杀怕麻烦可以这样</t>
    <phoneticPr fontId="17" type="noConversion"/>
  </si>
  <si>
    <t>命运碎片</t>
    <phoneticPr fontId="17" type="noConversion"/>
  </si>
  <si>
    <t>改背景</t>
    <phoneticPr fontId="17" type="noConversion"/>
  </si>
  <si>
    <t>定身符*3</t>
    <phoneticPr fontId="17" type="noConversion"/>
  </si>
  <si>
    <t>概率眩晕</t>
    <phoneticPr fontId="17" type="noConversion"/>
  </si>
  <si>
    <t>洗练药水</t>
    <phoneticPr fontId="17" type="noConversion"/>
  </si>
  <si>
    <t>抹削特质</t>
    <phoneticPr fontId="17" type="noConversion"/>
  </si>
  <si>
    <t>BE收束器</t>
    <phoneticPr fontId="17" type="noConversion"/>
  </si>
  <si>
    <t>未曾设想的道路</t>
    <phoneticPr fontId="17" type="noConversion"/>
  </si>
  <si>
    <t>洗练药水II型</t>
    <phoneticPr fontId="17" type="noConversion"/>
  </si>
  <si>
    <t>概率重新分配属性</t>
    <phoneticPr fontId="17" type="noConversion"/>
  </si>
  <si>
    <t>万能钥匙</t>
    <phoneticPr fontId="17" type="noConversion"/>
  </si>
  <si>
    <t>全能开锁</t>
    <phoneticPr fontId="17" type="noConversion"/>
  </si>
  <si>
    <t>悲酥清风*3</t>
    <phoneticPr fontId="17" type="noConversion"/>
  </si>
  <si>
    <t>吸入会麻痹</t>
    <phoneticPr fontId="17" type="noConversion"/>
  </si>
  <si>
    <t>能量充能模块II型*3</t>
    <phoneticPr fontId="17" type="noConversion"/>
  </si>
  <si>
    <t>万能充电模块II</t>
    <phoneticPr fontId="17" type="noConversion"/>
  </si>
  <si>
    <t>序列强化器</t>
    <phoneticPr fontId="17" type="noConversion"/>
  </si>
  <si>
    <t>积分买基础属性</t>
    <phoneticPr fontId="17" type="noConversion"/>
  </si>
  <si>
    <t>序列突破器</t>
    <phoneticPr fontId="17" type="noConversion"/>
  </si>
  <si>
    <t>积分突破属性框架</t>
    <phoneticPr fontId="17" type="noConversion"/>
  </si>
  <si>
    <t>幽冥精粹</t>
    <phoneticPr fontId="17" type="noConversion"/>
  </si>
  <si>
    <t>感应符*3</t>
    <phoneticPr fontId="17" type="noConversion"/>
  </si>
  <si>
    <t>探查环境</t>
    <phoneticPr fontId="17" type="noConversion"/>
  </si>
  <si>
    <t>重铸之章</t>
    <phoneticPr fontId="17" type="noConversion"/>
  </si>
  <si>
    <t>百分百抹削特质</t>
    <phoneticPr fontId="17" type="noConversion"/>
  </si>
  <si>
    <t>空白卷轴*3</t>
    <phoneticPr fontId="17" type="noConversion"/>
  </si>
  <si>
    <t>储存法术</t>
    <phoneticPr fontId="17" type="noConversion"/>
  </si>
  <si>
    <t>寒云浆*3</t>
    <phoneticPr fontId="17" type="noConversion"/>
  </si>
  <si>
    <t>抗高温</t>
    <phoneticPr fontId="17" type="noConversion"/>
  </si>
  <si>
    <t>世界晶*3</t>
    <phoneticPr fontId="17" type="noConversion"/>
  </si>
  <si>
    <t>提供能量</t>
    <phoneticPr fontId="17" type="noConversion"/>
  </si>
  <si>
    <t>【黑钰守护铠甲】卷轴*3</t>
    <phoneticPr fontId="17" type="noConversion"/>
  </si>
  <si>
    <t>超级护甲卷轴</t>
    <phoneticPr fontId="17" type="noConversion"/>
  </si>
  <si>
    <t>万能胚胎</t>
    <phoneticPr fontId="17" type="noConversion"/>
  </si>
  <si>
    <t>能够融合装备</t>
    <phoneticPr fontId="17" type="noConversion"/>
  </si>
  <si>
    <t>混沌道果*3</t>
    <phoneticPr fontId="17" type="noConversion"/>
  </si>
  <si>
    <t>过去之匙</t>
    <phoneticPr fontId="17" type="noConversion"/>
  </si>
  <si>
    <t>回到过去</t>
    <phoneticPr fontId="17" type="noConversion"/>
  </si>
  <si>
    <t>仙天宝书*3</t>
    <phoneticPr fontId="17" type="noConversion"/>
  </si>
  <si>
    <t>究极保命道具</t>
    <phoneticPr fontId="17" type="noConversion"/>
  </si>
  <si>
    <t>闭路对讲机</t>
    <phoneticPr fontId="17" type="noConversion"/>
  </si>
  <si>
    <t>为什么不考虑用印痕呢？</t>
    <phoneticPr fontId="17" type="noConversion"/>
  </si>
  <si>
    <t>魔力手电筒</t>
    <phoneticPr fontId="17" type="noConversion"/>
  </si>
  <si>
    <t>能量驱动手电筒</t>
    <phoneticPr fontId="17" type="noConversion"/>
  </si>
  <si>
    <t>夜麻的烧烤架</t>
    <phoneticPr fontId="17" type="noConversion"/>
  </si>
  <si>
    <t>烧烤架</t>
    <phoneticPr fontId="17" type="noConversion"/>
  </si>
  <si>
    <t>舞会面具</t>
    <phoneticPr fontId="17" type="noConversion"/>
  </si>
  <si>
    <t>挡挡脸吧</t>
    <phoneticPr fontId="17" type="noConversion"/>
  </si>
  <si>
    <t>火把</t>
    <phoneticPr fontId="17" type="noConversion"/>
  </si>
  <si>
    <t>字面意义上的火把</t>
    <phoneticPr fontId="17" type="noConversion"/>
  </si>
  <si>
    <t>狐狸面具</t>
    <phoneticPr fontId="17" type="noConversion"/>
  </si>
  <si>
    <t>多功能瑞士军刀</t>
    <phoneticPr fontId="17" type="noConversion"/>
  </si>
  <si>
    <t>功能远比你想得多（点头）</t>
    <phoneticPr fontId="17" type="noConversion"/>
  </si>
  <si>
    <t>墨镜</t>
    <phoneticPr fontId="17" type="noConversion"/>
  </si>
  <si>
    <t>调律者大明星</t>
    <phoneticPr fontId="17" type="noConversion"/>
  </si>
  <si>
    <t>绳子*10m</t>
    <phoneticPr fontId="17" type="noConversion"/>
  </si>
  <si>
    <t>字面意义上的绳子</t>
    <phoneticPr fontId="17" type="noConversion"/>
  </si>
  <si>
    <t>表</t>
    <phoneticPr fontId="17" type="noConversion"/>
  </si>
  <si>
    <t>字面意义上的表</t>
    <phoneticPr fontId="17" type="noConversion"/>
  </si>
  <si>
    <t>无尽烟盒</t>
    <phoneticPr fontId="17" type="noConversion"/>
  </si>
  <si>
    <t>抽不完的烟</t>
    <phoneticPr fontId="17" type="noConversion"/>
  </si>
  <si>
    <t>一包面粉</t>
    <phoneticPr fontId="17" type="noConversion"/>
  </si>
  <si>
    <t>字面意义上的面粉</t>
    <phoneticPr fontId="17" type="noConversion"/>
  </si>
  <si>
    <t>万能手机</t>
    <phoneticPr fontId="17" type="noConversion"/>
  </si>
  <si>
    <t>只要有信号就可以用的手机</t>
    <phoneticPr fontId="17" type="noConversion"/>
  </si>
  <si>
    <t>血迹笔</t>
    <phoneticPr fontId="17" type="noConversion"/>
  </si>
  <si>
    <t>吓唬人（指队友）</t>
    <phoneticPr fontId="17" type="noConversion"/>
  </si>
  <si>
    <t>打火机</t>
    <phoneticPr fontId="17" type="noConversion"/>
  </si>
  <si>
    <t>字面意义上的打火机</t>
    <phoneticPr fontId="17" type="noConversion"/>
  </si>
  <si>
    <t>魔鬼之镜</t>
    <phoneticPr fontId="17" type="noConversion"/>
  </si>
  <si>
    <t>自带丑颜</t>
    <phoneticPr fontId="17" type="noConversion"/>
  </si>
  <si>
    <t>天使之镜</t>
    <phoneticPr fontId="17" type="noConversion"/>
  </si>
  <si>
    <t>自带美颜</t>
    <phoneticPr fontId="17" type="noConversion"/>
  </si>
  <si>
    <t>神奇的万能食物</t>
    <phoneticPr fontId="17" type="noConversion"/>
  </si>
  <si>
    <t>吃饱饱才有力气干涉世界</t>
    <phoneticPr fontId="17" type="noConversion"/>
  </si>
  <si>
    <t>一包纸巾</t>
    <phoneticPr fontId="17" type="noConversion"/>
  </si>
  <si>
    <t>字面意义上的纸巾</t>
    <phoneticPr fontId="17" type="noConversion"/>
  </si>
  <si>
    <t>神奇调味箱</t>
    <phoneticPr fontId="17" type="noConversion"/>
  </si>
  <si>
    <t>字面意义上的万能调味包</t>
    <phoneticPr fontId="17" type="noConversion"/>
  </si>
  <si>
    <t>巫毒人偶</t>
    <phoneticPr fontId="17" type="noConversion"/>
  </si>
  <si>
    <t>或许有用？</t>
    <phoneticPr fontId="17" type="noConversion"/>
  </si>
  <si>
    <t>简易发信器</t>
    <phoneticPr fontId="17" type="noConversion"/>
  </si>
  <si>
    <t>很简易的发信器</t>
    <phoneticPr fontId="17" type="noConversion"/>
  </si>
  <si>
    <t>无限之衣柜</t>
    <phoneticPr fontId="17" type="noConversion"/>
  </si>
  <si>
    <t>无限の衣服</t>
    <phoneticPr fontId="17" type="noConversion"/>
  </si>
  <si>
    <t>好好学习包包</t>
    <phoneticPr fontId="17" type="noConversion"/>
  </si>
  <si>
    <t>好好学习，天天向上</t>
    <phoneticPr fontId="17" type="noConversion"/>
  </si>
  <si>
    <t>奇怪的矿物包裹</t>
    <phoneticPr fontId="17" type="noConversion"/>
  </si>
  <si>
    <t>也许有用？</t>
    <phoneticPr fontId="17" type="noConversion"/>
  </si>
  <si>
    <t>小❤闹❤钟</t>
    <phoneticPr fontId="17" type="noConversion"/>
  </si>
  <si>
    <t>魔幻现实主义的接收器</t>
    <phoneticPr fontId="17" type="noConversion"/>
  </si>
  <si>
    <t>接收器</t>
    <phoneticPr fontId="17" type="noConversion"/>
  </si>
  <si>
    <t>无壤生花</t>
    <phoneticPr fontId="17" type="noConversion"/>
  </si>
  <si>
    <t>画风</t>
    <phoneticPr fontId="17" type="noConversion"/>
  </si>
  <si>
    <t>万能发卡</t>
    <phoneticPr fontId="17" type="noConversion"/>
  </si>
  <si>
    <t>鬼族的酒壶</t>
    <phoneticPr fontId="17" type="noConversion"/>
  </si>
  <si>
    <t>清水变清酒</t>
    <phoneticPr fontId="17" type="noConversion"/>
  </si>
  <si>
    <t>盗贼工具</t>
    <phoneticPr fontId="17" type="noConversion"/>
  </si>
  <si>
    <t>制毒工具</t>
    <phoneticPr fontId="17" type="noConversion"/>
  </si>
  <si>
    <t>文书伪造工具</t>
    <phoneticPr fontId="17" type="noConversion"/>
  </si>
  <si>
    <t>草药工具</t>
    <phoneticPr fontId="17" type="noConversion"/>
  </si>
  <si>
    <t>制图工具</t>
    <phoneticPr fontId="17" type="noConversion"/>
  </si>
  <si>
    <t>易容工具</t>
    <phoneticPr fontId="17" type="noConversion"/>
  </si>
  <si>
    <t>一盒火柴</t>
    <phoneticPr fontId="17" type="noConversion"/>
  </si>
  <si>
    <t>字面意义上的火柴</t>
    <phoneticPr fontId="17" type="noConversion"/>
  </si>
  <si>
    <t>民用基础版双人家居移动厨房</t>
    <phoneticPr fontId="17" type="noConversion"/>
  </si>
  <si>
    <t>小心吓到别人</t>
    <phoneticPr fontId="17" type="noConversion"/>
  </si>
  <si>
    <t>野外炊具</t>
    <phoneticPr fontId="17" type="noConversion"/>
  </si>
  <si>
    <t>野餐必备</t>
    <phoneticPr fontId="17" type="noConversion"/>
  </si>
  <si>
    <t>奇怪的木料包裹</t>
    <phoneticPr fontId="17" type="noConversion"/>
  </si>
  <si>
    <t>奇怪的金属包裹</t>
    <phoneticPr fontId="17" type="noConversion"/>
  </si>
  <si>
    <t>狗哨</t>
    <phoneticPr fontId="17" type="noConversion"/>
  </si>
  <si>
    <t>反坦克犬或许有可行性</t>
    <phoneticPr fontId="17" type="noConversion"/>
  </si>
  <si>
    <t>一箱神奇的万能食材</t>
    <phoneticPr fontId="17" type="noConversion"/>
  </si>
  <si>
    <t>烹饪好手的选择</t>
    <phoneticPr fontId="17" type="noConversion"/>
  </si>
  <si>
    <t>自欺欺人食材箱</t>
    <phoneticPr fontId="17" type="noConversion"/>
  </si>
  <si>
    <t>吃啥都像米其林三星</t>
    <phoneticPr fontId="17" type="noConversion"/>
  </si>
  <si>
    <t>永不脱手2000</t>
    <phoneticPr fontId="17" type="noConversion"/>
  </si>
  <si>
    <t>隔空取物！</t>
    <phoneticPr fontId="17" type="noConversion"/>
  </si>
  <si>
    <t>反话香包</t>
    <phoneticPr fontId="17" type="noConversion"/>
  </si>
  <si>
    <t>闻到后说反话</t>
    <phoneticPr fontId="17" type="noConversion"/>
  </si>
  <si>
    <t>BGM播放器</t>
    <phoneticPr fontId="17" type="noConversion"/>
  </si>
  <si>
    <t>也许放点音乐也不错？</t>
    <phoneticPr fontId="17" type="noConversion"/>
  </si>
  <si>
    <t>仙乐奏器</t>
    <phoneticPr fontId="17" type="noConversion"/>
  </si>
  <si>
    <t>变换乐器</t>
    <phoneticPr fontId="17" type="noConversion"/>
  </si>
  <si>
    <t>防止攻入装置*3</t>
    <phoneticPr fontId="17" type="noConversion"/>
  </si>
  <si>
    <t>EDD mounted,let them come</t>
    <phoneticPr fontId="17" type="noConversion"/>
  </si>
  <si>
    <t>附魔绳子*10m</t>
    <phoneticPr fontId="17" type="noConversion"/>
  </si>
  <si>
    <t>活化绳</t>
    <phoneticPr fontId="17" type="noConversion"/>
  </si>
  <si>
    <t>灵视相机</t>
    <phoneticPr fontId="17" type="noConversion"/>
  </si>
  <si>
    <t>能拍出来，但可不能杀死鬼</t>
    <phoneticPr fontId="17" type="noConversion"/>
  </si>
  <si>
    <t>观梦镜</t>
    <phoneticPr fontId="17" type="noConversion"/>
  </si>
  <si>
    <t>很难用到的玩具</t>
    <phoneticPr fontId="17" type="noConversion"/>
  </si>
  <si>
    <t>油纸伞</t>
    <phoneticPr fontId="17" type="noConversion"/>
  </si>
  <si>
    <t>狂风暴雨也吹不倒我的小红伞</t>
    <phoneticPr fontId="17" type="noConversion"/>
  </si>
  <si>
    <t>奇怪的化学试剂包裹</t>
    <phoneticPr fontId="17" type="noConversion"/>
  </si>
  <si>
    <t>一本普通的书</t>
    <phoneticPr fontId="17" type="noConversion"/>
  </si>
  <si>
    <t>内容由你定</t>
    <phoneticPr fontId="17" type="noConversion"/>
  </si>
  <si>
    <t>神奇的厨具套装</t>
    <phoneticPr fontId="17" type="noConversion"/>
  </si>
  <si>
    <t>没人能阻止生活人做饭</t>
    <phoneticPr fontId="17" type="noConversion"/>
  </si>
  <si>
    <t>医疗急救箱</t>
    <phoneticPr fontId="17" type="noConversion"/>
  </si>
  <si>
    <t>简单包扎</t>
    <phoneticPr fontId="17" type="noConversion"/>
  </si>
  <si>
    <t>多功能野战手术器械箱</t>
    <phoneticPr fontId="17" type="noConversion"/>
  </si>
  <si>
    <t>救命要紧</t>
    <phoneticPr fontId="17" type="noConversion"/>
  </si>
  <si>
    <t>不那么简易的发信器</t>
    <phoneticPr fontId="17" type="noConversion"/>
  </si>
  <si>
    <t>并不简易，但比较精细</t>
    <phoneticPr fontId="17" type="noConversion"/>
  </si>
  <si>
    <t>“天眼”</t>
    <phoneticPr fontId="17" type="noConversion"/>
  </si>
  <si>
    <t>自动扫描并生成全景图</t>
    <phoneticPr fontId="17" type="noConversion"/>
  </si>
  <si>
    <t>永不停滞的备忘集</t>
    <phoneticPr fontId="17" type="noConversion"/>
  </si>
  <si>
    <t>作家们都很想要</t>
    <phoneticPr fontId="17" type="noConversion"/>
  </si>
  <si>
    <t>永续的汽油瓶</t>
    <phoneticPr fontId="17" type="noConversion"/>
  </si>
  <si>
    <t>快进到垄断任务世界燃料市场</t>
    <phoneticPr fontId="17" type="noConversion"/>
  </si>
  <si>
    <t>蠽先生的青春</t>
    <phoneticPr fontId="17" type="noConversion"/>
  </si>
  <si>
    <t>溜大了</t>
    <phoneticPr fontId="17" type="noConversion"/>
  </si>
  <si>
    <t>便携式引力场发射器</t>
    <phoneticPr fontId="17" type="noConversion"/>
  </si>
  <si>
    <t>奇奇怪怪</t>
    <phoneticPr fontId="17" type="noConversion"/>
  </si>
  <si>
    <t>人造引力装置·经济版</t>
    <phoneticPr fontId="17" type="noConversion"/>
  </si>
  <si>
    <t>也很奇怪</t>
    <phoneticPr fontId="17" type="noConversion"/>
  </si>
  <si>
    <t>神乐奏器</t>
    <phoneticPr fontId="17" type="noConversion"/>
  </si>
  <si>
    <t>强力乐器</t>
    <phoneticPr fontId="17" type="noConversion"/>
  </si>
  <si>
    <t>复用型车床</t>
    <phoneticPr fontId="17" type="noConversion"/>
  </si>
  <si>
    <t>顾名思义</t>
    <phoneticPr fontId="17" type="noConversion"/>
  </si>
  <si>
    <t>全自动悬浮眼睛</t>
    <phoneticPr fontId="17" type="noConversion"/>
  </si>
  <si>
    <t>插眼</t>
    <phoneticPr fontId="17" type="noConversion"/>
  </si>
  <si>
    <t>曲寂万籁</t>
    <phoneticPr fontId="17" type="noConversion"/>
  </si>
  <si>
    <t>超级乐器</t>
    <phoneticPr fontId="17" type="noConversion"/>
  </si>
  <si>
    <t>贪婪之珠</t>
    <phoneticPr fontId="17" type="noConversion"/>
  </si>
  <si>
    <t>七罪狱王插件</t>
    <phoneticPr fontId="17" type="noConversion"/>
  </si>
  <si>
    <t>强欲之珠</t>
    <phoneticPr fontId="17" type="noConversion"/>
  </si>
  <si>
    <t>色欲之珠</t>
    <phoneticPr fontId="17" type="noConversion"/>
  </si>
  <si>
    <t>怠惰之珠</t>
    <phoneticPr fontId="17" type="noConversion"/>
  </si>
  <si>
    <t>暴食之珠</t>
    <phoneticPr fontId="17" type="noConversion"/>
  </si>
  <si>
    <t>嫉妒之珠</t>
    <phoneticPr fontId="17" type="noConversion"/>
  </si>
  <si>
    <t>法术核心：火焰（未注魔）</t>
    <phoneticPr fontId="17" type="noConversion"/>
  </si>
  <si>
    <t>法师护手插件-燃烧2</t>
    <phoneticPr fontId="17" type="noConversion"/>
  </si>
  <si>
    <t>法术核心：震击（未注魔）</t>
    <phoneticPr fontId="17" type="noConversion"/>
  </si>
  <si>
    <t>法师护手插件-麻痹1</t>
    <phoneticPr fontId="17" type="noConversion"/>
  </si>
  <si>
    <t>法术核心：寒霜（未注魔）</t>
    <phoneticPr fontId="17" type="noConversion"/>
  </si>
  <si>
    <t>法师护手插件-冻伤1</t>
    <phoneticPr fontId="17" type="noConversion"/>
  </si>
  <si>
    <t>法术核心：岩精之诅咒（未注魔）</t>
    <phoneticPr fontId="17" type="noConversion"/>
  </si>
  <si>
    <t>法师护手插件-流血2</t>
    <phoneticPr fontId="17" type="noConversion"/>
  </si>
  <si>
    <t>法术核心：仙域传送（未注魔）</t>
    <phoneticPr fontId="17" type="noConversion"/>
  </si>
  <si>
    <t>法师护手插件-引导传送400米</t>
    <phoneticPr fontId="17" type="noConversion"/>
  </si>
  <si>
    <t>法术核心：升腾（未注魔）</t>
    <phoneticPr fontId="17" type="noConversion"/>
  </si>
  <si>
    <t>法师护手插件-主动位移600米</t>
    <phoneticPr fontId="17" type="noConversion"/>
  </si>
  <si>
    <t>法术核心：闪烁（未注魔）</t>
    <phoneticPr fontId="17" type="noConversion"/>
  </si>
  <si>
    <t>法师护手插件-瞬发传送60米</t>
    <phoneticPr fontId="17" type="noConversion"/>
  </si>
  <si>
    <t>法术核心：末影裂痕（未注魔）</t>
    <phoneticPr fontId="17" type="noConversion"/>
  </si>
  <si>
    <t>法师护手插件-储物空间400</t>
    <phoneticPr fontId="17" type="noConversion"/>
  </si>
  <si>
    <t>法术核心：法师战锤（未注魔）</t>
    <phoneticPr fontId="17" type="noConversion"/>
  </si>
  <si>
    <t>法师护手插件-调重加攻15d5</t>
    <phoneticPr fontId="17" type="noConversion"/>
  </si>
  <si>
    <t>法术核心：元始（未注魔）</t>
    <phoneticPr fontId="17" type="noConversion"/>
  </si>
  <si>
    <t>法师护手插件-加120平A</t>
    <phoneticPr fontId="17" type="noConversion"/>
  </si>
  <si>
    <t>法术核心：解离（未注魔）</t>
    <phoneticPr fontId="17" type="noConversion"/>
  </si>
  <si>
    <t>法师护手插件-破12甲</t>
    <phoneticPr fontId="17" type="noConversion"/>
  </si>
  <si>
    <t>法术核心：能量球（未注魔）</t>
    <phoneticPr fontId="17" type="noConversion"/>
  </si>
  <si>
    <t>法师护手插件-技能普攻+180</t>
    <phoneticPr fontId="17" type="noConversion"/>
  </si>
  <si>
    <t>法术核心：冰之心（未注魔）</t>
    <phoneticPr fontId="17" type="noConversion"/>
  </si>
  <si>
    <t>法师护手插件-主动缓速4</t>
    <phoneticPr fontId="17" type="noConversion"/>
  </si>
  <si>
    <t>法术核心：邪术（未注魔）</t>
    <phoneticPr fontId="17" type="noConversion"/>
  </si>
  <si>
    <t>法师护手插件-主动恐惧4</t>
    <phoneticPr fontId="17" type="noConversion"/>
  </si>
  <si>
    <t>法术核心：腐化风暴（未注魔）</t>
    <phoneticPr fontId="17" type="noConversion"/>
  </si>
  <si>
    <t>法师护手插件-打体力3d4</t>
    <phoneticPr fontId="17" type="noConversion"/>
  </si>
  <si>
    <t>法术核心：腐化波动（未注魔）</t>
    <phoneticPr fontId="17" type="noConversion"/>
  </si>
  <si>
    <t>法师护手插件-打能量3d4</t>
    <phoneticPr fontId="17" type="noConversion"/>
  </si>
  <si>
    <t>法术核心：魔力碎片（未注魔）</t>
    <phoneticPr fontId="17" type="noConversion"/>
  </si>
  <si>
    <t>法师护手插件-技能打7</t>
    <phoneticPr fontId="17" type="noConversion"/>
  </si>
  <si>
    <t>法术核心：愈合（未注魔）</t>
    <phoneticPr fontId="17" type="noConversion"/>
  </si>
  <si>
    <t>法师护手插件-群奶400</t>
    <phoneticPr fontId="17" type="noConversion"/>
  </si>
  <si>
    <t>法术核心：守护（未注魔）</t>
    <phoneticPr fontId="17" type="noConversion"/>
  </si>
  <si>
    <t>法师护手插件-免伤200</t>
    <phoneticPr fontId="17" type="noConversion"/>
  </si>
  <si>
    <t>法术核心：护盾（未注魔）</t>
    <phoneticPr fontId="17" type="noConversion"/>
  </si>
  <si>
    <t>法师护手插件-群体护盾300</t>
    <phoneticPr fontId="17" type="noConversion"/>
  </si>
  <si>
    <t>法术核心：咒波净化（未注魔）</t>
    <phoneticPr fontId="17" type="noConversion"/>
  </si>
  <si>
    <t>法师护手插件-驱散2效果</t>
    <phoneticPr fontId="17" type="noConversion"/>
  </si>
  <si>
    <t>法术核心：经验（未注魔）</t>
    <phoneticPr fontId="17" type="noConversion"/>
  </si>
  <si>
    <t>法师护手插件-高速神言</t>
    <phoneticPr fontId="17" type="noConversion"/>
  </si>
  <si>
    <t>法术核心：扭曲（未注魔）</t>
    <phoneticPr fontId="17" type="noConversion"/>
  </si>
  <si>
    <t>法师护手插件-被动闪避</t>
    <phoneticPr fontId="17" type="noConversion"/>
  </si>
  <si>
    <t>法术核心：AE工具箱（未注魔）</t>
    <phoneticPr fontId="17" type="noConversion"/>
  </si>
  <si>
    <t>法师护手插件-变形工具</t>
    <phoneticPr fontId="17" type="noConversion"/>
  </si>
  <si>
    <t>愤怒之珠</t>
    <phoneticPr fontId="17" type="noConversion"/>
  </si>
  <si>
    <t>法术核心：火焰</t>
    <phoneticPr fontId="17" type="noConversion"/>
  </si>
  <si>
    <t>法师护手插件-燃烧5</t>
    <phoneticPr fontId="17" type="noConversion"/>
  </si>
  <si>
    <t>法术核心：震击</t>
    <phoneticPr fontId="17" type="noConversion"/>
  </si>
  <si>
    <t>法师护手插件-麻痹4</t>
    <phoneticPr fontId="17" type="noConversion"/>
  </si>
  <si>
    <t>法术核心：寒霜</t>
    <phoneticPr fontId="17" type="noConversion"/>
  </si>
  <si>
    <t>法师护手插件-冻伤4</t>
    <phoneticPr fontId="17" type="noConversion"/>
  </si>
  <si>
    <t>法术核心：岩精之诅咒</t>
    <phoneticPr fontId="17" type="noConversion"/>
  </si>
  <si>
    <t>法师护手插件-流血5</t>
    <phoneticPr fontId="17" type="noConversion"/>
  </si>
  <si>
    <t>法术核心：仙域传送</t>
    <phoneticPr fontId="17" type="noConversion"/>
  </si>
  <si>
    <t>法师护手插件-引导传送1000米</t>
    <phoneticPr fontId="17" type="noConversion"/>
  </si>
  <si>
    <t>法术核心：升腾</t>
    <phoneticPr fontId="17" type="noConversion"/>
  </si>
  <si>
    <t>法师护手插件-主动位移900米</t>
    <phoneticPr fontId="17" type="noConversion"/>
  </si>
  <si>
    <t>法术核心：闪烁</t>
    <phoneticPr fontId="17" type="noConversion"/>
  </si>
  <si>
    <t>法师护手插件-瞬发传送120米</t>
    <phoneticPr fontId="17" type="noConversion"/>
  </si>
  <si>
    <t>法术核心：末影裂痕</t>
    <phoneticPr fontId="17" type="noConversion"/>
  </si>
  <si>
    <t>法师护手插件-储物空间1000</t>
    <phoneticPr fontId="17" type="noConversion"/>
  </si>
  <si>
    <t>法术核心：法师战锤</t>
    <phoneticPr fontId="17" type="noConversion"/>
  </si>
  <si>
    <t>法师护手插件-调重加攻30d5</t>
    <phoneticPr fontId="17" type="noConversion"/>
  </si>
  <si>
    <t>法术核心：元始</t>
    <phoneticPr fontId="17" type="noConversion"/>
  </si>
  <si>
    <t>法师护手插件-加240平A</t>
    <phoneticPr fontId="17" type="noConversion"/>
  </si>
  <si>
    <t>法术核心：解离</t>
    <phoneticPr fontId="17" type="noConversion"/>
  </si>
  <si>
    <t>法师护手插件-破12甲致命3</t>
    <phoneticPr fontId="17" type="noConversion"/>
  </si>
  <si>
    <t>法术核心：能量球</t>
    <phoneticPr fontId="17" type="noConversion"/>
  </si>
  <si>
    <t>法师护手插件-技能普攻+360</t>
    <phoneticPr fontId="17" type="noConversion"/>
  </si>
  <si>
    <t>法术核心：冰之心</t>
    <phoneticPr fontId="17" type="noConversion"/>
  </si>
  <si>
    <t>法师护手插件-主动缓速10</t>
    <phoneticPr fontId="17" type="noConversion"/>
  </si>
  <si>
    <t>法术核心：邪术</t>
    <phoneticPr fontId="17" type="noConversion"/>
  </si>
  <si>
    <t>法师护手插件-主动恐惧10</t>
    <phoneticPr fontId="17" type="noConversion"/>
  </si>
  <si>
    <t>法术核心：腐化风暴</t>
    <phoneticPr fontId="17" type="noConversion"/>
  </si>
  <si>
    <t>法师护手插件-打体力6d4</t>
    <phoneticPr fontId="17" type="noConversion"/>
  </si>
  <si>
    <t>法术核心：腐化波动</t>
    <phoneticPr fontId="17" type="noConversion"/>
  </si>
  <si>
    <t>法师护手插件-打能量6d4</t>
    <phoneticPr fontId="17" type="noConversion"/>
  </si>
  <si>
    <t>法术核心：魔力碎片</t>
    <phoneticPr fontId="17" type="noConversion"/>
  </si>
  <si>
    <t>法师护手插件-技能打13</t>
    <phoneticPr fontId="17" type="noConversion"/>
  </si>
  <si>
    <t>法术核心：愈合</t>
    <phoneticPr fontId="17" type="noConversion"/>
  </si>
  <si>
    <t>法师护手插件-群奶1000</t>
    <phoneticPr fontId="17" type="noConversion"/>
  </si>
  <si>
    <t>法术核心：守护</t>
    <phoneticPr fontId="17" type="noConversion"/>
  </si>
  <si>
    <t>法师护手插件-免伤600</t>
    <phoneticPr fontId="17" type="noConversion"/>
  </si>
  <si>
    <t>法术核心：护盾</t>
    <phoneticPr fontId="17" type="noConversion"/>
  </si>
  <si>
    <t>法师护手插件-群体护盾900</t>
    <phoneticPr fontId="17" type="noConversion"/>
  </si>
  <si>
    <t>法术核心：咒波净化</t>
    <phoneticPr fontId="17" type="noConversion"/>
  </si>
  <si>
    <t>法师护手插件-驱散5效果</t>
    <phoneticPr fontId="17" type="noConversion"/>
  </si>
  <si>
    <t>法术核心：经验</t>
    <phoneticPr fontId="17" type="noConversion"/>
  </si>
  <si>
    <t>法术核心：扭曲</t>
    <phoneticPr fontId="17" type="noConversion"/>
  </si>
  <si>
    <t>法术核心：AE工具箱</t>
    <phoneticPr fontId="17" type="noConversion"/>
  </si>
  <si>
    <t>亵渎之牌-门</t>
    <phoneticPr fontId="17" type="noConversion"/>
  </si>
  <si>
    <t>首先你得有黑之书</t>
    <phoneticPr fontId="17" type="noConversion"/>
  </si>
  <si>
    <t>亵渎之牌-愚者</t>
    <phoneticPr fontId="17" type="noConversion"/>
  </si>
  <si>
    <t>亵渎之牌-暴君</t>
    <phoneticPr fontId="17" type="noConversion"/>
  </si>
  <si>
    <t>亵渎之牌-错误</t>
    <phoneticPr fontId="17" type="noConversion"/>
  </si>
  <si>
    <t>亵渎之牌-黄昏巨人</t>
    <phoneticPr fontId="17" type="noConversion"/>
  </si>
  <si>
    <t>亵渎之牌-空想家</t>
    <phoneticPr fontId="17" type="noConversion"/>
  </si>
  <si>
    <t>蒙哥马利之爪</t>
    <phoneticPr fontId="17" type="noConversion"/>
  </si>
  <si>
    <t>Freddy FazBear载具武器</t>
    <phoneticPr fontId="17" type="noConversion"/>
  </si>
  <si>
    <t>掌心炮</t>
    <phoneticPr fontId="17" type="noConversion"/>
  </si>
  <si>
    <t>钢铁侠战衣载具武器</t>
    <phoneticPr fontId="17" type="noConversion"/>
  </si>
  <si>
    <t>虚假的胜利 真实的“友情”</t>
    <phoneticPr fontId="17" type="noConversion"/>
  </si>
  <si>
    <t>传送轮椅，要啥自行车</t>
    <phoneticPr fontId="17" type="noConversion"/>
  </si>
  <si>
    <t>六眼魔神</t>
    <phoneticPr fontId="17" type="noConversion"/>
  </si>
  <si>
    <t>帅气的摩托车谁不爱呢</t>
    <phoneticPr fontId="17" type="noConversion"/>
  </si>
  <si>
    <t>浮空飞车</t>
    <phoneticPr fontId="17" type="noConversion"/>
  </si>
  <si>
    <t>会飞的车捏</t>
    <phoneticPr fontId="17" type="noConversion"/>
  </si>
  <si>
    <t>链锯剑</t>
    <phoneticPr fontId="17" type="noConversion"/>
  </si>
  <si>
    <t>【危险流浪者】载具武器</t>
    <phoneticPr fontId="17" type="noConversion"/>
  </si>
  <si>
    <t>雷神之矛</t>
    <phoneticPr fontId="17" type="noConversion"/>
  </si>
  <si>
    <t>【MX雷神】载具武器</t>
    <phoneticPr fontId="17" type="noConversion"/>
  </si>
  <si>
    <t>联邦之盾</t>
    <phoneticPr fontId="17" type="noConversion"/>
  </si>
  <si>
    <t>【MX联邦之盾】载具护盾</t>
    <phoneticPr fontId="17" type="noConversion"/>
  </si>
  <si>
    <t>外骨骼装具</t>
    <phoneticPr fontId="17" type="noConversion"/>
  </si>
  <si>
    <t>流浪地球同款</t>
    <phoneticPr fontId="17" type="noConversion"/>
  </si>
  <si>
    <t>GN光束军刀（试作型）</t>
    <phoneticPr fontId="17" type="noConversion"/>
  </si>
  <si>
    <t>高达武器</t>
    <phoneticPr fontId="17" type="noConversion"/>
  </si>
  <si>
    <t>GN光束步枪（试作型）</t>
    <phoneticPr fontId="17" type="noConversion"/>
  </si>
  <si>
    <t>T-34</t>
    <phoneticPr fontId="17" type="noConversion"/>
  </si>
  <si>
    <t>苏维埃钢铁洪流</t>
    <phoneticPr fontId="17" type="noConversion"/>
  </si>
  <si>
    <t>GN盾牌（试作型）</t>
    <phoneticPr fontId="17" type="noConversion"/>
  </si>
  <si>
    <t>高达装备</t>
    <phoneticPr fontId="17" type="noConversion"/>
  </si>
  <si>
    <t>钢铁侠战衣Mark2</t>
    <phoneticPr fontId="17" type="noConversion"/>
  </si>
  <si>
    <t>iron man</t>
    <phoneticPr fontId="17" type="noConversion"/>
  </si>
  <si>
    <t>原型GN剑</t>
    <phoneticPr fontId="17" type="noConversion"/>
  </si>
  <si>
    <t>穿冲震击炮</t>
    <phoneticPr fontId="17" type="noConversion"/>
  </si>
  <si>
    <t>高达武器（划，攻城坦克武器</t>
    <phoneticPr fontId="17" type="noConversion"/>
  </si>
  <si>
    <t>暗物质护盾</t>
    <phoneticPr fontId="17" type="noConversion"/>
  </si>
  <si>
    <t>究极护盾</t>
    <phoneticPr fontId="17" type="noConversion"/>
  </si>
  <si>
    <t>快雀</t>
    <phoneticPr fontId="17" type="noConversion"/>
  </si>
  <si>
    <t>反重力摩托</t>
    <phoneticPr fontId="17" type="noConversion"/>
  </si>
  <si>
    <t>Freddy FazBear</t>
    <phoneticPr fontId="17" type="noConversion"/>
  </si>
  <si>
    <t>玩具机甲</t>
    <phoneticPr fontId="17" type="noConversion"/>
  </si>
  <si>
    <t>GN光束军刀</t>
    <phoneticPr fontId="17" type="noConversion"/>
  </si>
  <si>
    <t>攻城坦克</t>
    <phoneticPr fontId="17" type="noConversion"/>
  </si>
  <si>
    <t>星际争霸</t>
    <phoneticPr fontId="17" type="noConversion"/>
  </si>
  <si>
    <t>GN大型盾牌</t>
    <phoneticPr fontId="17" type="noConversion"/>
  </si>
  <si>
    <t>GN光束步枪</t>
    <phoneticPr fontId="17" type="noConversion"/>
  </si>
  <si>
    <t>沉陆之矢</t>
    <phoneticPr fontId="17" type="noConversion"/>
  </si>
  <si>
    <t>【“命运”】载具武器</t>
    <phoneticPr fontId="17" type="noConversion"/>
  </si>
  <si>
    <t>O高达</t>
    <phoneticPr fontId="17" type="noConversion"/>
  </si>
  <si>
    <t>高达</t>
    <phoneticPr fontId="17" type="noConversion"/>
  </si>
  <si>
    <t>原型GN炮</t>
    <phoneticPr fontId="17" type="noConversion"/>
  </si>
  <si>
    <t>GN基础盾牌</t>
    <phoneticPr fontId="17" type="noConversion"/>
  </si>
  <si>
    <t>死亡骑士团</t>
    <phoneticPr fontId="17" type="noConversion"/>
  </si>
  <si>
    <t>可升级的亡灵军团</t>
    <phoneticPr fontId="17" type="noConversion"/>
  </si>
  <si>
    <t>舰载机</t>
    <phoneticPr fontId="17" type="noConversion"/>
  </si>
  <si>
    <t>不买也行</t>
    <phoneticPr fontId="17" type="noConversion"/>
  </si>
  <si>
    <t>双管GN炮</t>
    <phoneticPr fontId="17" type="noConversion"/>
  </si>
  <si>
    <t>力场发生器</t>
    <phoneticPr fontId="17" type="noConversion"/>
  </si>
  <si>
    <t>【“命运”】载具护盾</t>
    <phoneticPr fontId="17" type="noConversion"/>
  </si>
  <si>
    <t>原型GN高能米加发射器</t>
    <phoneticPr fontId="17" type="noConversion"/>
  </si>
  <si>
    <t>试作型雪崩装备-天鹅</t>
    <phoneticPr fontId="17" type="noConversion"/>
  </si>
  <si>
    <t>朗基努斯枪</t>
    <phoneticPr fontId="17" type="noConversion"/>
  </si>
  <si>
    <t>初号机载具武器</t>
    <phoneticPr fontId="17" type="noConversion"/>
  </si>
  <si>
    <t>帝国主力外空护卫舰</t>
    <phoneticPr fontId="17" type="noConversion"/>
  </si>
  <si>
    <t>大飞船</t>
    <phoneticPr fontId="17" type="noConversion"/>
  </si>
  <si>
    <t>正义女神高达</t>
    <phoneticPr fontId="17" type="noConversion"/>
  </si>
  <si>
    <t>苍穹</t>
    <phoneticPr fontId="17" type="noConversion"/>
  </si>
  <si>
    <t>宇宙摩托</t>
    <phoneticPr fontId="17" type="noConversion"/>
  </si>
  <si>
    <t>危险流浪者</t>
    <phoneticPr fontId="17" type="noConversion"/>
  </si>
  <si>
    <t>我们之间存在通感</t>
    <phoneticPr fontId="17" type="noConversion"/>
  </si>
  <si>
    <t>沉陆</t>
    <phoneticPr fontId="17" type="noConversion"/>
  </si>
  <si>
    <t>初号机</t>
    <phoneticPr fontId="17" type="noConversion"/>
  </si>
  <si>
    <t>好用，但是费妈</t>
    <phoneticPr fontId="17" type="noConversion"/>
  </si>
  <si>
    <t>快子光矛</t>
    <phoneticPr fontId="17" type="noConversion"/>
  </si>
  <si>
    <t>射程很远</t>
    <phoneticPr fontId="17" type="noConversion"/>
  </si>
  <si>
    <t>“命运”</t>
    <phoneticPr fontId="17" type="noConversion"/>
  </si>
  <si>
    <t>我们的征途是星辰大海！</t>
    <phoneticPr fontId="17" type="noConversion"/>
  </si>
  <si>
    <t>MX雷神</t>
    <phoneticPr fontId="17" type="noConversion"/>
  </si>
  <si>
    <t>多人协同，速度机甲</t>
    <phoneticPr fontId="17" type="noConversion"/>
  </si>
  <si>
    <t>MX联邦之盾</t>
    <phoneticPr fontId="17" type="noConversion"/>
  </si>
  <si>
    <t>多人协同，防御机甲</t>
    <phoneticPr fontId="17" type="noConversion"/>
  </si>
  <si>
    <t>巨像</t>
    <phoneticPr fontId="17" type="noConversion"/>
  </si>
  <si>
    <t>击碎了星球：-5000（+1/年）</t>
    <phoneticPr fontId="17" type="noConversion"/>
  </si>
  <si>
    <t>焚天神兵</t>
    <phoneticPr fontId="17" type="noConversion"/>
  </si>
  <si>
    <t>恒星的启迪之光已经笼罩敌人太久了
（这个作者怎么还没被枪毙）</t>
    <phoneticPr fontId="17" type="noConversion"/>
  </si>
  <si>
    <r>
      <t>[遮风挡雨]一阶效果（黑色100）：占用武器位将不受到如雷雨天、下雪天等恶劣天气下附加的异常状态效果（具体由主持人判断该效果能否生效）</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r>
      <rPr>
        <sz val="11"/>
        <color rgb="FFFFFFFF"/>
        <rFont val="宋体"/>
        <family val="3"/>
        <charset val="134"/>
      </rPr>
      <t xml:space="preserve">
</t>
    </r>
    <r>
      <rPr>
        <sz val="11"/>
        <color rgb="FFFFFFFF"/>
        <rFont val="Arial"/>
        <family val="2"/>
      </rPr>
      <t xml:space="preserve">	</t>
    </r>
  </si>
  <si>
    <r>
      <t>小</t>
    </r>
    <r>
      <rPr>
        <sz val="11"/>
        <color rgb="FFFFFFFF"/>
        <rFont val="Segoe UI Symbol"/>
        <family val="2"/>
      </rPr>
      <t>❤</t>
    </r>
    <r>
      <rPr>
        <sz val="11"/>
        <color rgb="FFFFFFFF"/>
        <rFont val="宋体"/>
        <family val="3"/>
        <charset val="134"/>
      </rPr>
      <t>闹</t>
    </r>
    <r>
      <rPr>
        <sz val="11"/>
        <color rgb="FFFFFFFF"/>
        <rFont val="Segoe UI Symbol"/>
        <family val="2"/>
      </rPr>
      <t>❤</t>
    </r>
    <r>
      <rPr>
        <sz val="11"/>
        <color rgb="FFFFFFFF"/>
        <rFont val="宋体"/>
        <family val="3"/>
        <charset val="134"/>
      </rPr>
      <t>钟</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</si>
</sst>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charset val="134"/>
      <scheme val="minor"/>
    </font>
    <font>
      <sz val="11"/>
      <color rgb="FFFFFFFF"/>
      <name val="宋体"/>
      <family val="3"/>
      <charset val="134"/>
    </font>
    <font>
      <sz val="11"/>
      <color theme="0"/>
      <name val="宋体"/>
      <family val="3"/>
      <charset val="134"/>
    </font>
    <font>
      <sz val="11"/>
      <color theme="0"/>
      <name val="宋体"/>
      <family val="3"/>
      <charset val="134"/>
      <scheme val="minor"/>
    </font>
    <font>
      <sz val="11"/>
      <color rgb="FF000000"/>
      <name val="宋体"/>
      <family val="3"/>
      <charset val="134"/>
    </font>
    <font>
      <sz val="11"/>
      <color rgb="FFFFFFFF"/>
      <name val="宋体"/>
      <family val="3"/>
      <charset val="134"/>
      <scheme val="minor"/>
    </font>
    <font>
      <sz val="11"/>
      <color indexed="9"/>
      <name val="宋体"/>
      <family val="3"/>
      <charset val="134"/>
    </font>
    <font>
      <sz val="11"/>
      <name val="宋体"/>
      <family val="3"/>
      <charset val="134"/>
    </font>
    <font>
      <sz val="11"/>
      <color rgb="FFFFFFFF"/>
      <name val="等线"/>
      <family val="3"/>
      <charset val="134"/>
    </font>
    <font>
      <sz val="11"/>
      <color indexed="8"/>
      <name val="宋体"/>
      <family val="3"/>
      <charset val="134"/>
    </font>
    <font>
      <sz val="11"/>
      <color theme="1"/>
      <name val="宋体"/>
      <family val="3"/>
      <charset val="134"/>
    </font>
    <font>
      <i/>
      <sz val="11"/>
      <color theme="0"/>
      <name val="宋体"/>
      <family val="3"/>
      <charset val="134"/>
      <scheme val="minor"/>
    </font>
    <font>
      <sz val="11"/>
      <name val="宋体"/>
      <family val="3"/>
      <charset val="134"/>
      <scheme val="minor"/>
    </font>
    <font>
      <sz val="11"/>
      <color theme="1"/>
      <name val="宋体"/>
      <family val="3"/>
      <charset val="134"/>
      <scheme val="minor"/>
    </font>
    <font>
      <u/>
      <sz val="11"/>
      <color rgb="FF0000FF"/>
      <name val="宋体"/>
      <family val="3"/>
      <charset val="134"/>
      <scheme val="minor"/>
    </font>
    <font>
      <sz val="11"/>
      <color rgb="FFFFFFFF"/>
      <name val="Arial"/>
      <family val="2"/>
    </font>
    <font>
      <sz val="11"/>
      <color rgb="FFFFFFFF"/>
      <name val="Segoe UI Symbol"/>
      <family val="2"/>
    </font>
    <font>
      <sz val="9"/>
      <name val="宋体"/>
      <family val="3"/>
      <charset val="134"/>
      <scheme val="minor"/>
    </font>
    <font>
      <sz val="11"/>
      <color theme="0"/>
      <name val="宋体"/>
      <family val="3"/>
      <charset val="134"/>
      <scheme val="minor"/>
    </font>
  </fonts>
  <fills count="37">
    <fill>
      <patternFill patternType="none"/>
    </fill>
    <fill>
      <patternFill patternType="gray125"/>
    </fill>
    <fill>
      <patternFill patternType="solid">
        <fgColor rgb="FF000000"/>
        <bgColor indexed="64"/>
      </patternFill>
    </fill>
    <fill>
      <patternFill patternType="solid">
        <fgColor rgb="FF3F3F3F"/>
        <bgColor indexed="64"/>
      </patternFill>
    </fill>
    <fill>
      <patternFill patternType="solid">
        <fgColor rgb="FF262626"/>
        <bgColor indexed="64"/>
      </patternFill>
    </fill>
    <fill>
      <patternFill patternType="solid">
        <fgColor rgb="FF0F253F"/>
        <bgColor indexed="64"/>
      </patternFill>
    </fill>
    <fill>
      <patternFill patternType="solid">
        <fgColor rgb="FF642523"/>
        <bgColor indexed="64"/>
      </patternFill>
    </fill>
    <fill>
      <patternFill patternType="solid">
        <fgColor rgb="FF0C0C0C"/>
        <bgColor indexed="64"/>
      </patternFill>
    </fill>
    <fill>
      <patternFill patternType="solid">
        <fgColor theme="5" tint="-0.499984740745262"/>
        <bgColor indexed="64"/>
      </patternFill>
    </fill>
    <fill>
      <patternFill patternType="solid">
        <fgColor theme="3" tint="-0.499984740745262"/>
        <bgColor indexed="64"/>
      </patternFill>
    </fill>
    <fill>
      <patternFill patternType="solid">
        <fgColor theme="1"/>
        <bgColor indexed="64"/>
      </patternFill>
    </fill>
    <fill>
      <patternFill patternType="solid">
        <fgColor theme="1" tint="0.14981536301767021"/>
        <bgColor indexed="64"/>
      </patternFill>
    </fill>
    <fill>
      <patternFill patternType="solid">
        <fgColor theme="5" tint="-0.249977111117893"/>
        <bgColor indexed="64"/>
      </patternFill>
    </fill>
    <fill>
      <patternFill patternType="solid">
        <fgColor rgb="FF620000"/>
        <bgColor indexed="64"/>
      </patternFill>
    </fill>
    <fill>
      <patternFill patternType="solid">
        <fgColor rgb="FFFFC000"/>
        <bgColor indexed="64"/>
      </patternFill>
    </fill>
    <fill>
      <patternFill patternType="solid">
        <fgColor theme="1" tint="0.1498458815271462"/>
        <bgColor indexed="64"/>
      </patternFill>
    </fill>
    <fill>
      <patternFill patternType="solid">
        <fgColor theme="1" tint="0.1498764000366222"/>
        <bgColor indexed="64"/>
      </patternFill>
    </fill>
    <fill>
      <patternFill patternType="solid">
        <fgColor theme="7"/>
        <bgColor indexed="64"/>
      </patternFill>
    </fill>
    <fill>
      <patternFill patternType="solid">
        <fgColor theme="1" tint="0.14990691854609822"/>
        <bgColor indexed="64"/>
      </patternFill>
    </fill>
    <fill>
      <patternFill patternType="solid">
        <fgColor theme="1" tint="0.14993743705557422"/>
        <bgColor indexed="64"/>
      </patternFill>
    </fill>
    <fill>
      <patternFill patternType="solid">
        <fgColor theme="1" tint="0.14996795556505021"/>
        <bgColor indexed="64"/>
      </patternFill>
    </fill>
    <fill>
      <patternFill patternType="solid">
        <fgColor theme="1" tint="0.249977111117893"/>
        <bgColor indexed="64"/>
      </patternFill>
    </fill>
    <fill>
      <patternFill patternType="solid">
        <fgColor theme="1" tint="0.14975432599871821"/>
        <bgColor indexed="64"/>
      </patternFill>
    </fill>
    <fill>
      <patternFill patternType="solid">
        <fgColor rgb="FF833B0B"/>
        <bgColor indexed="64"/>
      </patternFill>
    </fill>
    <fill>
      <patternFill patternType="solid">
        <fgColor rgb="FF212934"/>
        <bgColor indexed="64"/>
      </patternFill>
    </fill>
    <fill>
      <patternFill patternType="solid">
        <fgColor rgb="FFFFBF00"/>
        <bgColor indexed="64"/>
      </patternFill>
    </fill>
    <fill>
      <patternFill patternType="solid">
        <fgColor theme="8" tint="-0.499984740745262"/>
        <bgColor indexed="64"/>
      </patternFill>
    </fill>
    <fill>
      <patternFill patternType="solid">
        <fgColor theme="6"/>
        <bgColor indexed="64"/>
      </patternFill>
    </fill>
    <fill>
      <patternFill patternType="solid">
        <fgColor theme="0" tint="-0.34998626667073579"/>
        <bgColor indexed="64"/>
      </patternFill>
    </fill>
    <fill>
      <patternFill patternType="solid">
        <fgColor theme="1" tint="4.9989318521683403E-2"/>
        <bgColor indexed="64"/>
      </patternFill>
    </fill>
    <fill>
      <patternFill patternType="solid">
        <fgColor theme="9" tint="-0.249977111117893"/>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rgb="FFC00000"/>
        <bgColor indexed="64"/>
      </patternFill>
    </fill>
    <fill>
      <patternFill patternType="solid">
        <fgColor theme="7" tint="-0.249977111117893"/>
        <bgColor indexed="64"/>
      </patternFill>
    </fill>
    <fill>
      <patternFill patternType="solid">
        <fgColor rgb="FF7030A0"/>
        <bgColor indexed="64"/>
      </patternFill>
    </fill>
    <fill>
      <patternFill patternType="solid">
        <fgColor theme="0" tint="-0.24994659260841701"/>
        <bgColor indexed="64"/>
      </patternFill>
    </fill>
  </fills>
  <borders count="50">
    <border>
      <left/>
      <right/>
      <top/>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medium">
        <color auto="1"/>
      </left>
      <right/>
      <top style="thin">
        <color auto="1"/>
      </top>
      <bottom/>
      <diagonal/>
    </border>
    <border>
      <left style="medium">
        <color auto="1"/>
      </left>
      <right/>
      <top/>
      <bottom/>
      <diagonal/>
    </border>
    <border>
      <left style="medium">
        <color auto="1"/>
      </left>
      <right/>
      <top/>
      <bottom style="thin">
        <color auto="1"/>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style="thin">
        <color auto="1"/>
      </left>
      <right/>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diagonal/>
    </border>
    <border>
      <left style="thin">
        <color auto="1"/>
      </left>
      <right style="medium">
        <color auto="1"/>
      </right>
      <top style="thin">
        <color auto="1"/>
      </top>
      <bottom style="medium">
        <color auto="1"/>
      </bottom>
      <diagonal/>
    </border>
    <border>
      <left/>
      <right style="medium">
        <color auto="1"/>
      </right>
      <top/>
      <bottom/>
      <diagonal/>
    </border>
    <border>
      <left/>
      <right style="thin">
        <color auto="1"/>
      </right>
      <top/>
      <bottom/>
      <diagonal/>
    </border>
    <border>
      <left/>
      <right style="medium">
        <color auto="1"/>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style="thin">
        <color auto="1"/>
      </top>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bottom style="thin">
        <color auto="1"/>
      </bottom>
      <diagonal/>
    </border>
    <border>
      <left/>
      <right style="medium">
        <color auto="1"/>
      </right>
      <top/>
      <bottom style="medium">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thin">
        <color auto="1"/>
      </right>
      <top style="medium">
        <color auto="1"/>
      </top>
      <bottom style="thin">
        <color auto="1"/>
      </bottom>
      <diagonal/>
    </border>
    <border>
      <left/>
      <right style="thin">
        <color auto="1"/>
      </right>
      <top style="thin">
        <color auto="1"/>
      </top>
      <bottom style="medium">
        <color auto="1"/>
      </bottom>
      <diagonal/>
    </border>
  </borders>
  <cellStyleXfs count="5">
    <xf numFmtId="0" fontId="0" fillId="0" borderId="0">
      <alignment vertical="center"/>
    </xf>
    <xf numFmtId="0" fontId="14" fillId="0" borderId="0" applyNumberFormat="0" applyFill="0" applyBorder="0" applyAlignment="0" applyProtection="0">
      <alignment vertical="center"/>
    </xf>
    <xf numFmtId="0" fontId="3" fillId="27" borderId="0" applyNumberFormat="0" applyBorder="0" applyAlignment="0" applyProtection="0">
      <alignment vertical="center"/>
    </xf>
    <xf numFmtId="0" fontId="13" fillId="0" borderId="0">
      <alignment vertical="center"/>
    </xf>
    <xf numFmtId="0" fontId="13" fillId="36" borderId="0"/>
  </cellStyleXfs>
  <cellXfs count="534">
    <xf numFmtId="0" fontId="0" fillId="0" borderId="0" xfId="0">
      <alignment vertical="center"/>
    </xf>
    <xf numFmtId="0" fontId="0" fillId="0" borderId="0" xfId="0" applyFo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1" fillId="3" borderId="2" xfId="0" applyFont="1" applyFill="1" applyBorder="1" applyAlignment="1">
      <alignment horizontal="right" vertical="center"/>
    </xf>
    <xf numFmtId="0" fontId="1" fillId="2" borderId="3" xfId="0" applyFont="1" applyFill="1" applyBorder="1" applyAlignment="1">
      <alignment vertical="center"/>
    </xf>
    <xf numFmtId="0" fontId="1" fillId="3" borderId="4" xfId="0" applyFont="1" applyFill="1" applyBorder="1" applyAlignment="1">
      <alignment vertical="center"/>
    </xf>
    <xf numFmtId="0" fontId="1" fillId="2" borderId="4" xfId="0" applyFont="1" applyFill="1" applyBorder="1" applyAlignment="1">
      <alignment vertical="center"/>
    </xf>
    <xf numFmtId="0" fontId="1" fillId="5" borderId="4" xfId="0" applyFont="1" applyFill="1" applyBorder="1" applyAlignment="1">
      <alignment horizontal="right" vertical="center"/>
    </xf>
    <xf numFmtId="0" fontId="1" fillId="6" borderId="4" xfId="0" applyFont="1" applyFill="1" applyBorder="1" applyAlignment="1">
      <alignment vertical="center"/>
    </xf>
    <xf numFmtId="0" fontId="1" fillId="3" borderId="4" xfId="0" applyFont="1" applyFill="1" applyBorder="1" applyAlignment="1">
      <alignment horizontal="right" vertical="center"/>
    </xf>
    <xf numFmtId="0" fontId="1" fillId="5" borderId="4" xfId="0" applyFont="1" applyFill="1" applyBorder="1" applyAlignment="1">
      <alignment vertical="center"/>
    </xf>
    <xf numFmtId="0" fontId="1" fillId="2" borderId="17" xfId="0" applyFont="1" applyFill="1" applyBorder="1" applyAlignment="1">
      <alignment vertical="center"/>
    </xf>
    <xf numFmtId="0" fontId="1" fillId="3" borderId="18" xfId="0" applyFont="1" applyFill="1" applyBorder="1" applyAlignment="1">
      <alignment vertical="center"/>
    </xf>
    <xf numFmtId="0" fontId="1" fillId="2" borderId="18" xfId="0" applyFont="1" applyFill="1" applyBorder="1" applyAlignment="1">
      <alignment vertical="center"/>
    </xf>
    <xf numFmtId="0" fontId="1" fillId="8" borderId="4" xfId="0" applyFont="1" applyFill="1" applyBorder="1" applyAlignment="1">
      <alignment horizontal="center" vertical="center"/>
    </xf>
    <xf numFmtId="0" fontId="1" fillId="5" borderId="0" xfId="0" applyFont="1" applyFill="1" applyAlignment="1">
      <alignment vertical="center"/>
    </xf>
    <xf numFmtId="0" fontId="1" fillId="2" borderId="19" xfId="0" applyFont="1" applyFill="1" applyBorder="1" applyAlignment="1">
      <alignment vertical="center"/>
    </xf>
    <xf numFmtId="0" fontId="1" fillId="5" borderId="20" xfId="0" applyFont="1" applyFill="1" applyBorder="1" applyAlignment="1">
      <alignment vertical="center"/>
    </xf>
    <xf numFmtId="0" fontId="1" fillId="2" borderId="20" xfId="0" applyFont="1" applyFill="1" applyBorder="1" applyAlignment="1">
      <alignment vertical="center"/>
    </xf>
    <xf numFmtId="0" fontId="1" fillId="6" borderId="21" xfId="0" applyFont="1" applyFill="1" applyBorder="1" applyAlignment="1">
      <alignment vertical="center"/>
    </xf>
    <xf numFmtId="0" fontId="1" fillId="9" borderId="22" xfId="0" applyFont="1" applyFill="1" applyBorder="1" applyAlignment="1">
      <alignment horizontal="center" vertical="center"/>
    </xf>
    <xf numFmtId="0" fontId="1" fillId="3" borderId="2" xfId="0" applyFont="1" applyFill="1" applyBorder="1" applyAlignment="1">
      <alignment vertical="center"/>
    </xf>
    <xf numFmtId="0" fontId="2" fillId="8" borderId="23" xfId="0" applyFont="1" applyFill="1" applyBorder="1" applyAlignment="1">
      <alignment horizontal="center" vertical="center"/>
    </xf>
    <xf numFmtId="0" fontId="1" fillId="6" borderId="23" xfId="0" applyFont="1" applyFill="1" applyBorder="1" applyAlignment="1">
      <alignment vertical="center"/>
    </xf>
    <xf numFmtId="0" fontId="1" fillId="3" borderId="23" xfId="0" applyFont="1" applyFill="1" applyBorder="1" applyAlignment="1">
      <alignment vertical="center"/>
    </xf>
    <xf numFmtId="0" fontId="1" fillId="5" borderId="25" xfId="0" applyFont="1" applyFill="1" applyBorder="1" applyAlignment="1">
      <alignment vertical="center"/>
    </xf>
    <xf numFmtId="0" fontId="1" fillId="6" borderId="25" xfId="0" applyFont="1" applyFill="1" applyBorder="1" applyAlignment="1">
      <alignment vertical="center"/>
    </xf>
    <xf numFmtId="0" fontId="1" fillId="9" borderId="23" xfId="0" applyFont="1" applyFill="1" applyBorder="1" applyAlignment="1">
      <alignment horizontal="center" vertical="center"/>
    </xf>
    <xf numFmtId="0" fontId="1" fillId="5" borderId="23" xfId="0" applyFont="1" applyFill="1" applyBorder="1" applyAlignment="1">
      <alignment vertical="center"/>
    </xf>
    <xf numFmtId="0" fontId="1" fillId="2" borderId="33" xfId="0" applyFont="1" applyFill="1" applyBorder="1" applyAlignment="1">
      <alignment vertical="center"/>
    </xf>
    <xf numFmtId="0" fontId="1" fillId="6" borderId="34" xfId="0" applyFont="1" applyFill="1" applyBorder="1" applyAlignment="1">
      <alignment vertical="center"/>
    </xf>
    <xf numFmtId="0" fontId="1" fillId="8" borderId="35" xfId="0" applyFont="1" applyFill="1" applyBorder="1" applyAlignment="1">
      <alignment vertical="center"/>
    </xf>
    <xf numFmtId="0" fontId="3" fillId="10" borderId="3" xfId="0" applyFont="1" applyFill="1" applyBorder="1" applyAlignment="1">
      <alignment vertical="center"/>
    </xf>
    <xf numFmtId="0" fontId="3" fillId="11" borderId="4" xfId="0" applyFont="1" applyFill="1" applyBorder="1" applyAlignment="1">
      <alignment vertical="center"/>
    </xf>
    <xf numFmtId="0" fontId="1" fillId="5" borderId="4" xfId="0" applyFont="1" applyFill="1" applyBorder="1" applyAlignment="1">
      <alignment vertical="center" wrapText="1"/>
    </xf>
    <xf numFmtId="0" fontId="2" fillId="12" borderId="4" xfId="0" applyFont="1" applyFill="1" applyBorder="1" applyAlignment="1">
      <alignment vertical="center"/>
    </xf>
    <xf numFmtId="0" fontId="3" fillId="10" borderId="4" xfId="0" applyFont="1" applyFill="1" applyBorder="1" applyAlignment="1">
      <alignment vertical="center"/>
    </xf>
    <xf numFmtId="0" fontId="1" fillId="13" borderId="4" xfId="0" applyFont="1" applyFill="1" applyBorder="1" applyAlignment="1">
      <alignment vertical="center"/>
    </xf>
    <xf numFmtId="0" fontId="1" fillId="14" borderId="4" xfId="0" applyFont="1" applyFill="1" applyBorder="1">
      <alignment vertical="center"/>
    </xf>
    <xf numFmtId="0" fontId="3" fillId="15" borderId="4" xfId="0" applyFont="1" applyFill="1" applyBorder="1" applyAlignment="1">
      <alignment vertical="center"/>
    </xf>
    <xf numFmtId="0" fontId="2" fillId="8" borderId="4" xfId="0" applyFont="1" applyFill="1" applyBorder="1" applyAlignment="1">
      <alignment vertical="center"/>
    </xf>
    <xf numFmtId="0" fontId="1" fillId="2" borderId="3" xfId="0" applyFont="1" applyFill="1" applyBorder="1">
      <alignment vertical="center"/>
    </xf>
    <xf numFmtId="0" fontId="1" fillId="2" borderId="4" xfId="0" applyFont="1" applyFill="1" applyBorder="1">
      <alignment vertical="center"/>
    </xf>
    <xf numFmtId="0" fontId="1" fillId="6" borderId="4" xfId="0" applyFont="1" applyFill="1" applyBorder="1">
      <alignment vertical="center"/>
    </xf>
    <xf numFmtId="0" fontId="3" fillId="10" borderId="3" xfId="0" applyFont="1" applyFill="1" applyBorder="1">
      <alignment vertical="center"/>
    </xf>
    <xf numFmtId="0" fontId="1" fillId="5" borderId="4" xfId="0" applyFont="1" applyFill="1" applyBorder="1">
      <alignment vertical="center"/>
    </xf>
    <xf numFmtId="0" fontId="3" fillId="16" borderId="4" xfId="0" applyFont="1" applyFill="1" applyBorder="1">
      <alignment vertical="center"/>
    </xf>
    <xf numFmtId="0" fontId="2" fillId="8" borderId="4" xfId="0" applyFont="1" applyFill="1" applyBorder="1">
      <alignment vertical="center"/>
    </xf>
    <xf numFmtId="0" fontId="3" fillId="10" borderId="4" xfId="0" applyFont="1" applyFill="1" applyBorder="1">
      <alignment vertical="center"/>
    </xf>
    <xf numFmtId="0" fontId="1" fillId="13" borderId="4" xfId="0" applyFont="1" applyFill="1" applyBorder="1">
      <alignment vertical="center"/>
    </xf>
    <xf numFmtId="0" fontId="1" fillId="2" borderId="1" xfId="0" applyFont="1" applyFill="1" applyBorder="1">
      <alignment vertical="center"/>
    </xf>
    <xf numFmtId="0" fontId="1" fillId="3" borderId="2" xfId="0" applyFont="1" applyFill="1" applyBorder="1">
      <alignment vertical="center"/>
    </xf>
    <xf numFmtId="0" fontId="1" fillId="2" borderId="2" xfId="0" applyFont="1" applyFill="1" applyBorder="1">
      <alignment vertical="center"/>
    </xf>
    <xf numFmtId="0" fontId="1" fillId="8" borderId="35" xfId="0" applyFont="1" applyFill="1" applyBorder="1">
      <alignment vertical="center"/>
    </xf>
    <xf numFmtId="0" fontId="1" fillId="2" borderId="17" xfId="0" applyFont="1" applyFill="1" applyBorder="1">
      <alignment vertical="center"/>
    </xf>
    <xf numFmtId="0" fontId="1" fillId="3" borderId="18" xfId="0" applyFont="1" applyFill="1" applyBorder="1">
      <alignment vertical="center"/>
    </xf>
    <xf numFmtId="0" fontId="1" fillId="5" borderId="0" xfId="0" applyFont="1" applyFill="1">
      <alignment vertical="center"/>
    </xf>
    <xf numFmtId="0" fontId="1" fillId="6" borderId="23" xfId="0" applyFont="1" applyFill="1" applyBorder="1">
      <alignment vertical="center"/>
    </xf>
    <xf numFmtId="0" fontId="1" fillId="3" borderId="23" xfId="0" applyFont="1" applyFill="1" applyBorder="1">
      <alignment vertical="center"/>
    </xf>
    <xf numFmtId="0" fontId="1" fillId="2" borderId="19" xfId="0" applyFont="1" applyFill="1" applyBorder="1">
      <alignment vertical="center"/>
    </xf>
    <xf numFmtId="0" fontId="1" fillId="5" borderId="20" xfId="0" applyFont="1" applyFill="1" applyBorder="1">
      <alignment vertical="center"/>
    </xf>
    <xf numFmtId="0" fontId="1" fillId="2" borderId="20" xfId="0" applyFont="1" applyFill="1" applyBorder="1">
      <alignment vertical="center"/>
    </xf>
    <xf numFmtId="0" fontId="1" fillId="5" borderId="25" xfId="0" applyFont="1" applyFill="1" applyBorder="1">
      <alignment vertical="center"/>
    </xf>
    <xf numFmtId="0" fontId="1" fillId="6" borderId="25" xfId="0" applyFont="1" applyFill="1" applyBorder="1">
      <alignment vertical="center"/>
    </xf>
    <xf numFmtId="0" fontId="1" fillId="6" borderId="21" xfId="0" applyFont="1" applyFill="1" applyBorder="1">
      <alignment vertical="center"/>
    </xf>
    <xf numFmtId="0" fontId="1" fillId="6" borderId="4" xfId="0" applyFont="1" applyFill="1" applyBorder="1" applyAlignment="1">
      <alignment horizontal="right" vertical="top"/>
    </xf>
    <xf numFmtId="0" fontId="3" fillId="15" borderId="4" xfId="0" applyFont="1" applyFill="1" applyBorder="1">
      <alignment vertical="center"/>
    </xf>
    <xf numFmtId="0" fontId="1" fillId="2" borderId="18" xfId="0" applyFont="1" applyFill="1" applyBorder="1">
      <alignment vertical="center"/>
    </xf>
    <xf numFmtId="0" fontId="1" fillId="3" borderId="4" xfId="0" applyFont="1" applyFill="1" applyBorder="1">
      <alignment vertical="center"/>
    </xf>
    <xf numFmtId="0" fontId="1" fillId="17" borderId="4" xfId="0" applyFont="1" applyFill="1" applyBorder="1">
      <alignment vertical="center"/>
    </xf>
    <xf numFmtId="0" fontId="1" fillId="5" borderId="23" xfId="0" applyFont="1" applyFill="1" applyBorder="1">
      <alignment vertical="center"/>
    </xf>
    <xf numFmtId="0" fontId="1" fillId="2" borderId="33" xfId="0" applyFont="1" applyFill="1" applyBorder="1">
      <alignment vertical="center"/>
    </xf>
    <xf numFmtId="0" fontId="1" fillId="6" borderId="34" xfId="0" applyFont="1" applyFill="1" applyBorder="1">
      <alignment vertical="center"/>
    </xf>
    <xf numFmtId="0" fontId="3" fillId="18" borderId="4" xfId="0" applyFont="1" applyFill="1" applyBorder="1">
      <alignment vertical="center"/>
    </xf>
    <xf numFmtId="0" fontId="1" fillId="13" borderId="4" xfId="0" applyFont="1" applyFill="1" applyBorder="1" applyAlignment="1">
      <alignment horizontal="right" vertical="top"/>
    </xf>
    <xf numFmtId="0" fontId="1" fillId="3" borderId="4" xfId="0" applyFont="1" applyFill="1" applyBorder="1" applyAlignment="1">
      <alignment horizontal="right" vertical="top"/>
    </xf>
    <xf numFmtId="0" fontId="2" fillId="6" borderId="4" xfId="0" applyFont="1" applyFill="1" applyBorder="1">
      <alignment vertical="center"/>
    </xf>
    <xf numFmtId="0" fontId="2" fillId="10" borderId="3" xfId="0" applyFont="1" applyFill="1" applyBorder="1">
      <alignment vertical="center"/>
    </xf>
    <xf numFmtId="0" fontId="2" fillId="10" borderId="4" xfId="0" applyFont="1" applyFill="1" applyBorder="1">
      <alignment vertical="center"/>
    </xf>
    <xf numFmtId="0" fontId="1" fillId="5" borderId="4" xfId="0" applyFont="1" applyFill="1" applyBorder="1" applyAlignment="1">
      <alignment horizontal="center" vertical="center" wrapText="1"/>
    </xf>
    <xf numFmtId="0" fontId="2" fillId="8" borderId="4" xfId="0" applyFont="1" applyFill="1" applyBorder="1" applyAlignment="1">
      <alignment horizontal="center" vertical="center"/>
    </xf>
    <xf numFmtId="0" fontId="1" fillId="10" borderId="4" xfId="0" applyFont="1" applyFill="1" applyBorder="1">
      <alignment vertical="center"/>
    </xf>
    <xf numFmtId="0" fontId="5" fillId="2" borderId="17" xfId="0" applyFont="1" applyFill="1" applyBorder="1">
      <alignment vertical="center"/>
    </xf>
    <xf numFmtId="0" fontId="5" fillId="2" borderId="18" xfId="0" applyFont="1" applyFill="1" applyBorder="1">
      <alignment vertical="center"/>
    </xf>
    <xf numFmtId="0" fontId="5" fillId="2" borderId="3" xfId="0" applyFont="1" applyFill="1" applyBorder="1">
      <alignment vertical="center"/>
    </xf>
    <xf numFmtId="0" fontId="5" fillId="5" borderId="4" xfId="0" applyFont="1" applyFill="1" applyBorder="1" applyAlignment="1">
      <alignment horizontal="right" vertical="center"/>
    </xf>
    <xf numFmtId="0" fontId="5" fillId="2" borderId="4" xfId="0" applyFont="1" applyFill="1" applyBorder="1">
      <alignment vertical="center"/>
    </xf>
    <xf numFmtId="0" fontId="5" fillId="6" borderId="4" xfId="0" applyFont="1" applyFill="1" applyBorder="1">
      <alignment vertical="center"/>
    </xf>
    <xf numFmtId="0" fontId="5" fillId="5" borderId="4" xfId="0" applyFont="1" applyFill="1" applyBorder="1">
      <alignment vertical="center"/>
    </xf>
    <xf numFmtId="0" fontId="3" fillId="19" borderId="4" xfId="0" applyFont="1" applyFill="1" applyBorder="1">
      <alignment vertical="center"/>
    </xf>
    <xf numFmtId="0" fontId="5" fillId="5" borderId="4" xfId="0" applyFont="1" applyFill="1" applyBorder="1" applyAlignment="1">
      <alignment vertical="center" wrapText="1"/>
    </xf>
    <xf numFmtId="0" fontId="2" fillId="19" borderId="4" xfId="0" applyFont="1" applyFill="1" applyBorder="1">
      <alignment vertical="center"/>
    </xf>
    <xf numFmtId="0" fontId="3" fillId="8" borderId="4" xfId="0" applyFont="1" applyFill="1" applyBorder="1">
      <alignment vertical="center"/>
    </xf>
    <xf numFmtId="0" fontId="5" fillId="13" borderId="4" xfId="0" applyFont="1" applyFill="1" applyBorder="1">
      <alignment vertical="center"/>
    </xf>
    <xf numFmtId="0" fontId="5" fillId="3" borderId="4" xfId="0" applyFont="1" applyFill="1" applyBorder="1" applyAlignment="1">
      <alignment horizontal="right" vertical="center"/>
    </xf>
    <xf numFmtId="0" fontId="3" fillId="19" borderId="4" xfId="0" applyFont="1" applyFill="1" applyBorder="1" applyAlignment="1">
      <alignment vertical="center"/>
    </xf>
    <xf numFmtId="0" fontId="1" fillId="17" borderId="4" xfId="0" applyFont="1" applyFill="1" applyBorder="1" applyAlignment="1">
      <alignment vertical="center"/>
    </xf>
    <xf numFmtId="0" fontId="1" fillId="2" borderId="42" xfId="0" applyFont="1" applyFill="1" applyBorder="1" applyAlignment="1">
      <alignment vertical="center"/>
    </xf>
    <xf numFmtId="0" fontId="1" fillId="3" borderId="43" xfId="0" applyFont="1" applyFill="1" applyBorder="1" applyAlignment="1">
      <alignment vertical="center"/>
    </xf>
    <xf numFmtId="0" fontId="1" fillId="2" borderId="38" xfId="0" applyFont="1" applyFill="1" applyBorder="1" applyAlignment="1">
      <alignment vertical="center"/>
    </xf>
    <xf numFmtId="0" fontId="1" fillId="6" borderId="44" xfId="0" applyFont="1" applyFill="1" applyBorder="1" applyAlignment="1">
      <alignment vertical="center"/>
    </xf>
    <xf numFmtId="0" fontId="1" fillId="5" borderId="4" xfId="0" applyFont="1" applyFill="1" applyBorder="1" applyAlignment="1">
      <alignment horizontal="left" vertical="center"/>
    </xf>
    <xf numFmtId="0" fontId="1" fillId="8" borderId="35" xfId="0" applyFont="1" applyFill="1" applyBorder="1" applyAlignment="1">
      <alignment horizontal="center" vertical="center"/>
    </xf>
    <xf numFmtId="0" fontId="3" fillId="20" borderId="4" xfId="0" applyFont="1" applyFill="1" applyBorder="1" applyAlignment="1">
      <alignment vertical="center"/>
    </xf>
    <xf numFmtId="0" fontId="1" fillId="2" borderId="42" xfId="0" applyNumberFormat="1" applyFont="1" applyFill="1" applyBorder="1" applyAlignment="1" applyProtection="1">
      <alignment vertical="center"/>
    </xf>
    <xf numFmtId="0" fontId="1" fillId="3" borderId="43" xfId="0" applyNumberFormat="1" applyFont="1" applyFill="1" applyBorder="1" applyAlignment="1" applyProtection="1">
      <alignment vertical="center"/>
    </xf>
    <xf numFmtId="0" fontId="1" fillId="2" borderId="1" xfId="0" applyNumberFormat="1" applyFont="1" applyFill="1" applyBorder="1" applyAlignment="1" applyProtection="1">
      <alignment vertical="center"/>
    </xf>
    <xf numFmtId="0" fontId="1" fillId="2" borderId="38" xfId="0" applyNumberFormat="1" applyFont="1" applyFill="1" applyBorder="1" applyAlignment="1" applyProtection="1">
      <alignment vertical="center"/>
    </xf>
    <xf numFmtId="0" fontId="1" fillId="3" borderId="23" xfId="0" applyNumberFormat="1" applyFont="1" applyFill="1" applyBorder="1" applyAlignment="1" applyProtection="1">
      <alignment vertical="center"/>
    </xf>
    <xf numFmtId="0" fontId="1" fillId="6" borderId="44" xfId="0" applyNumberFormat="1" applyFont="1" applyFill="1" applyBorder="1" applyAlignment="1" applyProtection="1">
      <alignment vertical="center"/>
    </xf>
    <xf numFmtId="0" fontId="1" fillId="2" borderId="17" xfId="0" applyNumberFormat="1" applyFont="1" applyFill="1" applyBorder="1" applyAlignment="1" applyProtection="1">
      <alignment vertical="center"/>
    </xf>
    <xf numFmtId="0" fontId="1" fillId="2" borderId="27" xfId="0" applyNumberFormat="1" applyFont="1" applyFill="1" applyBorder="1" applyAlignment="1" applyProtection="1">
      <alignment vertical="center"/>
    </xf>
    <xf numFmtId="0" fontId="1" fillId="2" borderId="48" xfId="0" applyNumberFormat="1" applyFont="1" applyFill="1" applyBorder="1" applyAlignment="1" applyProtection="1">
      <alignment vertical="center"/>
    </xf>
    <xf numFmtId="0" fontId="1" fillId="2" borderId="42" xfId="0" applyFont="1" applyFill="1" applyBorder="1">
      <alignment vertical="center"/>
    </xf>
    <xf numFmtId="0" fontId="1" fillId="3" borderId="43" xfId="0" applyFont="1" applyFill="1" applyBorder="1" applyAlignment="1">
      <alignment horizontal="center" vertical="center"/>
    </xf>
    <xf numFmtId="0" fontId="1" fillId="2" borderId="38" xfId="0" applyFont="1" applyFill="1" applyBorder="1">
      <alignment vertical="center"/>
    </xf>
    <xf numFmtId="0" fontId="1" fillId="6" borderId="44" xfId="0" applyFont="1" applyFill="1" applyBorder="1">
      <alignment vertical="center"/>
    </xf>
    <xf numFmtId="0" fontId="1" fillId="3" borderId="5" xfId="0" applyNumberFormat="1" applyFont="1" applyFill="1" applyBorder="1" applyAlignment="1" applyProtection="1">
      <alignment vertical="center"/>
    </xf>
    <xf numFmtId="0" fontId="1" fillId="3" borderId="43" xfId="0" applyFont="1" applyFill="1" applyBorder="1" applyAlignment="1">
      <alignment horizontal="right" vertical="center"/>
    </xf>
    <xf numFmtId="0" fontId="1" fillId="3" borderId="43" xfId="0" applyFont="1" applyFill="1" applyBorder="1">
      <alignment vertical="center"/>
    </xf>
    <xf numFmtId="0" fontId="3" fillId="21" borderId="43" xfId="0" applyFont="1" applyFill="1" applyBorder="1" applyAlignment="1">
      <alignment vertical="center"/>
    </xf>
    <xf numFmtId="0" fontId="6" fillId="3" borderId="43" xfId="0" applyFont="1" applyFill="1" applyBorder="1" applyAlignment="1">
      <alignment vertical="center"/>
    </xf>
    <xf numFmtId="0" fontId="1" fillId="3" borderId="5" xfId="0" applyFont="1" applyFill="1" applyBorder="1" applyAlignment="1">
      <alignment vertical="center"/>
    </xf>
    <xf numFmtId="0" fontId="1" fillId="3" borderId="39" xfId="0" applyFont="1" applyFill="1" applyBorder="1" applyAlignment="1">
      <alignment vertical="center"/>
    </xf>
    <xf numFmtId="0" fontId="1" fillId="3" borderId="40" xfId="0" applyFont="1" applyFill="1" applyBorder="1" applyAlignment="1">
      <alignment vertical="center"/>
    </xf>
    <xf numFmtId="0" fontId="1" fillId="3" borderId="41" xfId="0" applyFont="1" applyFill="1" applyBorder="1" applyAlignment="1">
      <alignment vertical="center"/>
    </xf>
    <xf numFmtId="0" fontId="3" fillId="10" borderId="42" xfId="0" applyFont="1" applyFill="1" applyBorder="1" applyAlignment="1">
      <alignment vertical="center"/>
    </xf>
    <xf numFmtId="0" fontId="3" fillId="10" borderId="1" xfId="0" applyFont="1" applyFill="1" applyBorder="1" applyAlignment="1">
      <alignment vertical="center"/>
    </xf>
    <xf numFmtId="0" fontId="3" fillId="10" borderId="38" xfId="0" applyFont="1" applyFill="1" applyBorder="1" applyAlignment="1">
      <alignment vertical="center"/>
    </xf>
    <xf numFmtId="0" fontId="3" fillId="21" borderId="23" xfId="0" applyFont="1" applyFill="1" applyBorder="1" applyAlignment="1">
      <alignment vertical="center"/>
    </xf>
    <xf numFmtId="0" fontId="3" fillId="8" borderId="44" xfId="0" applyFont="1" applyFill="1" applyBorder="1" applyAlignment="1">
      <alignment vertical="center"/>
    </xf>
    <xf numFmtId="0" fontId="3" fillId="10" borderId="17" xfId="0" applyFont="1" applyFill="1" applyBorder="1" applyAlignment="1">
      <alignment vertical="center"/>
    </xf>
    <xf numFmtId="0" fontId="8" fillId="2" borderId="27" xfId="0" applyFont="1" applyFill="1" applyBorder="1" applyAlignment="1">
      <alignment vertical="center"/>
    </xf>
    <xf numFmtId="0" fontId="8" fillId="2" borderId="1" xfId="0" applyFont="1" applyFill="1" applyBorder="1" applyAlignment="1">
      <alignment vertical="center"/>
    </xf>
    <xf numFmtId="0" fontId="8" fillId="2" borderId="38" xfId="0" applyFont="1" applyFill="1" applyBorder="1" applyAlignment="1">
      <alignment vertical="center"/>
    </xf>
    <xf numFmtId="0" fontId="8" fillId="3" borderId="23" xfId="0" applyFont="1" applyFill="1" applyBorder="1" applyAlignment="1">
      <alignment vertical="center"/>
    </xf>
    <xf numFmtId="0" fontId="8" fillId="23" borderId="44" xfId="0" applyFont="1" applyFill="1" applyBorder="1" applyAlignment="1">
      <alignment vertical="center"/>
    </xf>
    <xf numFmtId="0" fontId="8" fillId="2" borderId="48" xfId="0" applyFont="1" applyFill="1" applyBorder="1" applyAlignment="1">
      <alignment vertical="center"/>
    </xf>
    <xf numFmtId="0" fontId="1" fillId="2" borderId="42" xfId="3" applyNumberFormat="1" applyFont="1" applyFill="1" applyBorder="1" applyAlignment="1" applyProtection="1">
      <alignment vertical="center"/>
    </xf>
    <xf numFmtId="0" fontId="1" fillId="3" borderId="43" xfId="3" applyNumberFormat="1" applyFont="1" applyFill="1" applyBorder="1" applyAlignment="1" applyProtection="1">
      <alignment vertical="center"/>
    </xf>
    <xf numFmtId="0" fontId="1" fillId="2" borderId="1" xfId="3" applyNumberFormat="1" applyFont="1" applyFill="1" applyBorder="1" applyAlignment="1" applyProtection="1">
      <alignment vertical="center"/>
    </xf>
    <xf numFmtId="0" fontId="1" fillId="2" borderId="38" xfId="3" applyNumberFormat="1" applyFont="1" applyFill="1" applyBorder="1" applyAlignment="1" applyProtection="1">
      <alignment vertical="center"/>
    </xf>
    <xf numFmtId="0" fontId="1" fillId="3" borderId="23" xfId="3" applyNumberFormat="1" applyFont="1" applyFill="1" applyBorder="1" applyAlignment="1" applyProtection="1">
      <alignment vertical="center"/>
    </xf>
    <xf numFmtId="0" fontId="1" fillId="6" borderId="44" xfId="3" applyNumberFormat="1" applyFont="1" applyFill="1" applyBorder="1" applyAlignment="1" applyProtection="1">
      <alignment vertical="center"/>
    </xf>
    <xf numFmtId="0" fontId="1" fillId="2" borderId="17" xfId="3" applyNumberFormat="1" applyFont="1" applyFill="1" applyBorder="1" applyAlignment="1" applyProtection="1">
      <alignment vertical="center"/>
    </xf>
    <xf numFmtId="0" fontId="1" fillId="2" borderId="27" xfId="0" applyFont="1" applyFill="1" applyBorder="1" applyAlignment="1">
      <alignment vertical="center"/>
    </xf>
    <xf numFmtId="0" fontId="3" fillId="21" borderId="5" xfId="0" applyFont="1" applyFill="1" applyBorder="1" applyAlignment="1">
      <alignment vertical="center"/>
    </xf>
    <xf numFmtId="0" fontId="1" fillId="2" borderId="48" xfId="0" applyFont="1" applyFill="1" applyBorder="1" applyAlignment="1">
      <alignment vertical="center"/>
    </xf>
    <xf numFmtId="0" fontId="3" fillId="10" borderId="27" xfId="0" applyFont="1" applyFill="1" applyBorder="1" applyAlignment="1">
      <alignment vertical="center"/>
    </xf>
    <xf numFmtId="0" fontId="3" fillId="10" borderId="48" xfId="0" applyFont="1" applyFill="1" applyBorder="1" applyAlignment="1">
      <alignment vertical="center"/>
    </xf>
    <xf numFmtId="0" fontId="6" fillId="2" borderId="42" xfId="0" applyNumberFormat="1" applyFont="1" applyFill="1" applyBorder="1" applyAlignment="1" applyProtection="1">
      <alignment vertical="center"/>
    </xf>
    <xf numFmtId="0" fontId="6" fillId="3" borderId="43" xfId="0" applyNumberFormat="1" applyFont="1" applyFill="1" applyBorder="1" applyAlignment="1" applyProtection="1">
      <alignment vertical="center"/>
    </xf>
    <xf numFmtId="0" fontId="6" fillId="2" borderId="1" xfId="0" applyNumberFormat="1" applyFont="1" applyFill="1" applyBorder="1" applyAlignment="1" applyProtection="1">
      <alignment vertical="center"/>
    </xf>
    <xf numFmtId="0" fontId="3" fillId="10" borderId="42" xfId="3" applyFont="1" applyFill="1" applyBorder="1" applyAlignment="1">
      <alignment vertical="center"/>
    </xf>
    <xf numFmtId="0" fontId="3" fillId="21" borderId="43" xfId="3" applyFont="1" applyFill="1" applyBorder="1" applyAlignment="1">
      <alignment vertical="center"/>
    </xf>
    <xf numFmtId="0" fontId="6" fillId="2" borderId="38" xfId="0" applyNumberFormat="1" applyFont="1" applyFill="1" applyBorder="1" applyAlignment="1" applyProtection="1">
      <alignment vertical="center"/>
    </xf>
    <xf numFmtId="0" fontId="6" fillId="3" borderId="23" xfId="0" applyNumberFormat="1" applyFont="1" applyFill="1" applyBorder="1" applyAlignment="1" applyProtection="1">
      <alignment vertical="center"/>
    </xf>
    <xf numFmtId="0" fontId="6" fillId="6" borderId="44" xfId="0" applyNumberFormat="1" applyFont="1" applyFill="1" applyBorder="1" applyAlignment="1" applyProtection="1">
      <alignment vertical="center"/>
    </xf>
    <xf numFmtId="0" fontId="3" fillId="8" borderId="44" xfId="3" applyFont="1" applyFill="1" applyBorder="1" applyAlignment="1">
      <alignment vertical="center"/>
    </xf>
    <xf numFmtId="0" fontId="6" fillId="2" borderId="17" xfId="0" applyNumberFormat="1" applyFont="1" applyFill="1" applyBorder="1" applyAlignment="1" applyProtection="1">
      <alignment vertical="center"/>
    </xf>
    <xf numFmtId="0" fontId="3" fillId="10" borderId="17" xfId="3" applyFont="1" applyFill="1" applyBorder="1" applyAlignment="1">
      <alignment vertical="center"/>
    </xf>
    <xf numFmtId="0" fontId="6" fillId="2" borderId="42" xfId="3" applyFont="1" applyFill="1" applyBorder="1" applyAlignment="1">
      <alignment vertical="center"/>
    </xf>
    <xf numFmtId="0" fontId="6" fillId="3" borderId="43" xfId="3" applyFont="1" applyFill="1" applyBorder="1" applyAlignment="1">
      <alignment vertical="center"/>
    </xf>
    <xf numFmtId="0" fontId="6" fillId="23" borderId="44" xfId="3" applyFont="1" applyFill="1" applyBorder="1" applyAlignment="1">
      <alignment vertical="center"/>
    </xf>
    <xf numFmtId="0" fontId="6" fillId="2" borderId="17" xfId="3" applyFont="1" applyFill="1" applyBorder="1" applyAlignment="1">
      <alignment vertical="center"/>
    </xf>
    <xf numFmtId="0" fontId="3" fillId="10" borderId="1" xfId="3" applyFont="1" applyFill="1" applyBorder="1" applyAlignment="1">
      <alignment vertical="center"/>
    </xf>
    <xf numFmtId="0" fontId="6" fillId="2" borderId="27" xfId="3" applyFont="1" applyFill="1" applyBorder="1" applyAlignment="1">
      <alignment vertical="center"/>
    </xf>
    <xf numFmtId="0" fontId="6" fillId="3" borderId="43" xfId="3" applyFont="1" applyFill="1" applyBorder="1" applyAlignment="1">
      <alignment vertical="center" wrapText="1"/>
    </xf>
    <xf numFmtId="0" fontId="6" fillId="2" borderId="1" xfId="3" applyFont="1" applyFill="1" applyBorder="1" applyAlignment="1">
      <alignment vertical="center"/>
    </xf>
    <xf numFmtId="0" fontId="3" fillId="10" borderId="38" xfId="3" applyFont="1" applyFill="1" applyBorder="1" applyAlignment="1">
      <alignment vertical="center"/>
    </xf>
    <xf numFmtId="0" fontId="3" fillId="21" borderId="23" xfId="3" applyFont="1" applyFill="1" applyBorder="1" applyAlignment="1">
      <alignment vertical="center"/>
    </xf>
    <xf numFmtId="0" fontId="6" fillId="2" borderId="38" xfId="3" applyFont="1" applyFill="1" applyBorder="1" applyAlignment="1">
      <alignment vertical="center"/>
    </xf>
    <xf numFmtId="0" fontId="6" fillId="3" borderId="5" xfId="3" applyFont="1" applyFill="1" applyBorder="1" applyAlignment="1">
      <alignment vertical="center"/>
    </xf>
    <xf numFmtId="0" fontId="6" fillId="6" borderId="44" xfId="3" applyFont="1" applyFill="1" applyBorder="1" applyAlignment="1">
      <alignment vertical="center"/>
    </xf>
    <xf numFmtId="0" fontId="6" fillId="2" borderId="48" xfId="3" applyFont="1" applyFill="1" applyBorder="1" applyAlignment="1">
      <alignment vertical="center"/>
    </xf>
    <xf numFmtId="0" fontId="1" fillId="2" borderId="42" xfId="0" applyFont="1" applyFill="1" applyBorder="1" applyAlignment="1">
      <alignment horizontal="left" vertical="top"/>
    </xf>
    <xf numFmtId="0" fontId="1" fillId="3" borderId="43" xfId="0" applyFont="1" applyFill="1" applyBorder="1" applyAlignment="1">
      <alignment horizontal="left" vertical="top"/>
    </xf>
    <xf numFmtId="0" fontId="1" fillId="2" borderId="1" xfId="0" applyFont="1" applyFill="1" applyBorder="1" applyAlignment="1">
      <alignment horizontal="left" vertical="top"/>
    </xf>
    <xf numFmtId="0" fontId="1" fillId="2" borderId="38" xfId="0" applyFont="1" applyFill="1" applyBorder="1" applyAlignment="1">
      <alignment horizontal="left" vertical="top"/>
    </xf>
    <xf numFmtId="0" fontId="1" fillId="3" borderId="23" xfId="0" applyFont="1" applyFill="1" applyBorder="1" applyAlignment="1">
      <alignment horizontal="right" vertical="top"/>
    </xf>
    <xf numFmtId="0" fontId="1" fillId="6" borderId="44" xfId="0" applyFont="1" applyFill="1" applyBorder="1" applyAlignment="1">
      <alignment horizontal="right" vertical="top"/>
    </xf>
    <xf numFmtId="0" fontId="1" fillId="2" borderId="17" xfId="0" applyFont="1" applyFill="1" applyBorder="1" applyAlignment="1">
      <alignment horizontal="left" vertical="top"/>
    </xf>
    <xf numFmtId="0" fontId="1" fillId="6" borderId="44" xfId="0" applyFont="1" applyFill="1" applyBorder="1" applyAlignment="1">
      <alignment horizontal="left" vertical="top"/>
    </xf>
    <xf numFmtId="0" fontId="1" fillId="25" borderId="4" xfId="0" applyFont="1" applyFill="1" applyBorder="1" applyAlignment="1">
      <alignment vertical="center"/>
    </xf>
    <xf numFmtId="0" fontId="10" fillId="0" borderId="0" xfId="0" applyFont="1">
      <alignment vertical="center"/>
    </xf>
    <xf numFmtId="0" fontId="7" fillId="0" borderId="0" xfId="0" applyFont="1" applyFill="1" applyAlignment="1">
      <alignment vertical="center"/>
    </xf>
    <xf numFmtId="0" fontId="1" fillId="26" borderId="4" xfId="0" applyFont="1" applyFill="1" applyBorder="1" applyAlignment="1">
      <alignment vertical="center"/>
    </xf>
    <xf numFmtId="0" fontId="3" fillId="27" borderId="0" xfId="2" applyFont="1" applyBorder="1" applyAlignment="1">
      <alignment horizontal="center" vertical="center"/>
    </xf>
    <xf numFmtId="0" fontId="3" fillId="27" borderId="0" xfId="2" applyFont="1">
      <alignment vertical="center"/>
    </xf>
    <xf numFmtId="0" fontId="3" fillId="27" borderId="0" xfId="2" applyFont="1" applyFill="1" applyBorder="1">
      <alignment vertical="center"/>
    </xf>
    <xf numFmtId="0" fontId="3" fillId="27" borderId="0" xfId="2" applyFont="1" applyFill="1">
      <alignment vertical="center"/>
    </xf>
    <xf numFmtId="0" fontId="3" fillId="27" borderId="0" xfId="2" applyFont="1" applyBorder="1">
      <alignment vertical="center"/>
    </xf>
    <xf numFmtId="0" fontId="1" fillId="5" borderId="4" xfId="0" applyFont="1" applyFill="1" applyBorder="1" applyAlignment="1">
      <alignment horizontal="center" vertical="center"/>
    </xf>
    <xf numFmtId="0" fontId="1" fillId="3" borderId="5" xfId="0" applyFont="1" applyFill="1" applyBorder="1" applyAlignment="1">
      <alignment horizontal="center" vertical="center"/>
    </xf>
    <xf numFmtId="0" fontId="13" fillId="0" borderId="0" xfId="0" applyFont="1">
      <alignment vertical="center"/>
    </xf>
    <xf numFmtId="0" fontId="13" fillId="0" borderId="0" xfId="0" applyFont="1" applyAlignment="1">
      <alignment vertical="center"/>
    </xf>
    <xf numFmtId="0" fontId="13" fillId="0" borderId="0" xfId="0" applyFont="1" applyAlignment="1"/>
    <xf numFmtId="0" fontId="12" fillId="27" borderId="5" xfId="2" applyFont="1" applyBorder="1" applyAlignment="1">
      <alignment horizontal="center" vertical="center"/>
    </xf>
    <xf numFmtId="0" fontId="12" fillId="27" borderId="38" xfId="2" applyFont="1" applyBorder="1" applyAlignment="1">
      <alignment horizontal="center" vertical="center"/>
    </xf>
    <xf numFmtId="0" fontId="3" fillId="27" borderId="4" xfId="2" applyFont="1" applyBorder="1" applyAlignment="1">
      <alignment horizontal="center" vertical="center"/>
    </xf>
    <xf numFmtId="0" fontId="18" fillId="10" borderId="4" xfId="1" applyFont="1" applyFill="1" applyBorder="1" applyAlignment="1">
      <alignment horizontal="center" vertical="center"/>
    </xf>
    <xf numFmtId="0" fontId="3" fillId="10" borderId="4" xfId="2" applyFont="1" applyFill="1" applyBorder="1" applyAlignment="1">
      <alignment horizontal="center" vertical="center"/>
    </xf>
    <xf numFmtId="0" fontId="12" fillId="28" borderId="4" xfId="1" applyFont="1" applyFill="1" applyBorder="1" applyAlignment="1">
      <alignment horizontal="center" vertical="center"/>
    </xf>
    <xf numFmtId="0" fontId="12" fillId="28" borderId="37" xfId="1" applyFont="1" applyFill="1" applyBorder="1" applyAlignment="1">
      <alignment horizontal="center" vertical="center"/>
    </xf>
    <xf numFmtId="0" fontId="3" fillId="29" borderId="4" xfId="0" applyFont="1" applyFill="1" applyBorder="1" applyAlignment="1">
      <alignment horizontal="center" vertical="center"/>
    </xf>
    <xf numFmtId="0" fontId="3" fillId="10" borderId="4" xfId="0" applyFont="1" applyFill="1" applyBorder="1" applyAlignment="1">
      <alignment horizontal="center" vertical="center"/>
    </xf>
    <xf numFmtId="0" fontId="18" fillId="30" borderId="4" xfId="1" applyFont="1" applyFill="1" applyBorder="1" applyAlignment="1">
      <alignment horizontal="center" vertical="center"/>
    </xf>
    <xf numFmtId="0" fontId="3" fillId="30" borderId="4" xfId="0" applyFont="1" applyFill="1" applyBorder="1" applyAlignment="1">
      <alignment horizontal="center" vertical="center"/>
    </xf>
    <xf numFmtId="0" fontId="12" fillId="27" borderId="4" xfId="2" applyFont="1" applyBorder="1" applyAlignment="1">
      <alignment horizontal="center" vertical="center"/>
    </xf>
    <xf numFmtId="0" fontId="0" fillId="27" borderId="34" xfId="2" applyFont="1" applyBorder="1" applyAlignment="1">
      <alignment horizontal="center" vertical="center"/>
    </xf>
    <xf numFmtId="0" fontId="3" fillId="27" borderId="34" xfId="2" applyFont="1" applyBorder="1" applyAlignment="1">
      <alignment horizontal="center" vertical="center"/>
    </xf>
    <xf numFmtId="0" fontId="0" fillId="28" borderId="34" xfId="0" applyFont="1" applyFill="1" applyBorder="1" applyAlignment="1">
      <alignment horizontal="center" vertical="center"/>
    </xf>
    <xf numFmtId="0" fontId="0" fillId="28" borderId="4" xfId="0" applyFont="1" applyFill="1" applyBorder="1" applyAlignment="1">
      <alignment horizontal="center" vertical="center"/>
    </xf>
    <xf numFmtId="0" fontId="12" fillId="28" borderId="34" xfId="1" applyFont="1" applyFill="1" applyBorder="1" applyAlignment="1">
      <alignment horizontal="center" vertical="center"/>
    </xf>
    <xf numFmtId="0" fontId="12" fillId="27" borderId="7" xfId="2" applyFont="1" applyBorder="1" applyAlignment="1">
      <alignment horizontal="center" vertical="center"/>
    </xf>
    <xf numFmtId="0" fontId="12" fillId="27" borderId="24" xfId="2" applyFont="1" applyBorder="1" applyAlignment="1">
      <alignment horizontal="center" vertical="center"/>
    </xf>
    <xf numFmtId="0" fontId="12" fillId="27" borderId="34" xfId="2" applyFont="1" applyBorder="1" applyAlignment="1">
      <alignment horizontal="center" vertical="center"/>
    </xf>
    <xf numFmtId="0" fontId="3" fillId="30" borderId="4" xfId="2" applyFont="1" applyFill="1" applyBorder="1" applyAlignment="1">
      <alignment horizontal="center" vertical="center"/>
    </xf>
    <xf numFmtId="0" fontId="12" fillId="28" borderId="38" xfId="1" applyFont="1" applyFill="1" applyBorder="1" applyAlignment="1">
      <alignment horizontal="center" vertical="center"/>
    </xf>
    <xf numFmtId="0" fontId="3" fillId="32" borderId="4" xfId="2" applyFont="1" applyFill="1" applyBorder="1" applyAlignment="1">
      <alignment horizontal="center" vertical="center"/>
    </xf>
    <xf numFmtId="0" fontId="3" fillId="10" borderId="4" xfId="1" applyFont="1" applyFill="1" applyBorder="1" applyAlignment="1">
      <alignment horizontal="center" vertical="center"/>
    </xf>
    <xf numFmtId="0" fontId="3" fillId="35" borderId="4" xfId="2" applyFont="1" applyFill="1" applyBorder="1" applyAlignment="1">
      <alignment horizontal="center" vertical="center"/>
    </xf>
    <xf numFmtId="0" fontId="3" fillId="30" borderId="4" xfId="1" applyFont="1" applyFill="1" applyBorder="1" applyAlignment="1">
      <alignment horizontal="center" vertical="center"/>
    </xf>
    <xf numFmtId="0" fontId="3" fillId="34" borderId="4" xfId="2" applyFont="1" applyFill="1" applyBorder="1" applyAlignment="1">
      <alignment horizontal="center" vertical="center"/>
    </xf>
    <xf numFmtId="0" fontId="3" fillId="27" borderId="4" xfId="2" applyFont="1" applyFill="1" applyBorder="1" applyAlignment="1">
      <alignment horizontal="center" vertical="center"/>
    </xf>
    <xf numFmtId="0" fontId="0" fillId="0" borderId="4" xfId="0" applyFont="1" applyFill="1" applyBorder="1" applyAlignment="1">
      <alignment horizontal="center" vertical="center"/>
    </xf>
    <xf numFmtId="0" fontId="18" fillId="31" borderId="4" xfId="1" applyFont="1" applyFill="1" applyBorder="1" applyAlignment="1">
      <alignment horizontal="center" vertical="center"/>
    </xf>
    <xf numFmtId="0" fontId="18" fillId="35" borderId="4" xfId="1" applyFont="1" applyFill="1" applyBorder="1" applyAlignment="1">
      <alignment horizontal="center" vertical="center"/>
    </xf>
    <xf numFmtId="0" fontId="3" fillId="32" borderId="4" xfId="1" applyFont="1" applyFill="1" applyBorder="1" applyAlignment="1">
      <alignment horizontal="center" vertical="center"/>
    </xf>
    <xf numFmtId="0" fontId="18" fillId="33" borderId="4" xfId="1" applyFont="1" applyFill="1" applyBorder="1" applyAlignment="1">
      <alignment horizontal="center" vertical="center"/>
    </xf>
    <xf numFmtId="0" fontId="3" fillId="33" borderId="4" xfId="1" applyFont="1" applyFill="1" applyBorder="1" applyAlignment="1">
      <alignment horizontal="center" vertical="center"/>
    </xf>
    <xf numFmtId="0" fontId="3" fillId="27" borderId="4" xfId="1" applyFont="1" applyFill="1" applyBorder="1" applyAlignment="1">
      <alignment horizontal="center" vertical="center"/>
    </xf>
    <xf numFmtId="0" fontId="3" fillId="27" borderId="0" xfId="2" applyFont="1" applyBorder="1" applyAlignment="1">
      <alignment horizontal="center" vertical="center"/>
    </xf>
    <xf numFmtId="0" fontId="3" fillId="27" borderId="0" xfId="2" applyFont="1" applyFill="1" applyBorder="1" applyAlignment="1">
      <alignment horizontal="center" vertical="center"/>
    </xf>
    <xf numFmtId="0" fontId="18" fillId="34" borderId="4" xfId="1" applyFont="1" applyFill="1" applyBorder="1" applyAlignment="1">
      <alignment horizontal="center" vertical="center"/>
    </xf>
    <xf numFmtId="0" fontId="18" fillId="12" borderId="4" xfId="1" applyFont="1" applyFill="1" applyBorder="1" applyAlignment="1">
      <alignment horizontal="center" vertical="center"/>
    </xf>
    <xf numFmtId="0" fontId="3" fillId="27" borderId="0" xfId="2" applyFont="1" applyBorder="1">
      <alignment vertical="center"/>
    </xf>
    <xf numFmtId="0" fontId="3" fillId="32" borderId="4" xfId="0" applyFont="1" applyFill="1" applyBorder="1" applyAlignment="1">
      <alignment horizontal="center" vertical="center"/>
    </xf>
    <xf numFmtId="0" fontId="3" fillId="33" borderId="4" xfId="0" applyFont="1" applyFill="1" applyBorder="1" applyAlignment="1">
      <alignment horizontal="center" vertical="center"/>
    </xf>
    <xf numFmtId="0" fontId="11" fillId="10" borderId="0" xfId="4" applyFont="1" applyFill="1" applyAlignment="1">
      <alignment horizontal="center" vertical="center" wrapText="1"/>
    </xf>
    <xf numFmtId="0" fontId="1" fillId="5" borderId="45" xfId="0" applyFont="1" applyFill="1" applyBorder="1" applyAlignment="1">
      <alignment horizontal="center" vertical="center"/>
    </xf>
    <xf numFmtId="0" fontId="1" fillId="5" borderId="46" xfId="0" applyFont="1" applyFill="1" applyBorder="1" applyAlignment="1">
      <alignment horizontal="center" vertical="center"/>
    </xf>
    <xf numFmtId="0" fontId="1" fillId="5" borderId="47" xfId="0" applyFont="1" applyFill="1" applyBorder="1" applyAlignment="1">
      <alignment horizontal="center" vertical="center"/>
    </xf>
    <xf numFmtId="0" fontId="1" fillId="3" borderId="39" xfId="0" applyFont="1" applyFill="1" applyBorder="1" applyAlignment="1">
      <alignment horizontal="center" vertical="center"/>
    </xf>
    <xf numFmtId="0" fontId="4" fillId="3" borderId="40" xfId="0" applyFont="1" applyFill="1" applyBorder="1" applyAlignment="1">
      <alignment horizontal="center" vertical="center"/>
    </xf>
    <xf numFmtId="0" fontId="4" fillId="3" borderId="41" xfId="0" applyFont="1" applyFill="1" applyBorder="1" applyAlignment="1">
      <alignment horizontal="center" vertical="center"/>
    </xf>
    <xf numFmtId="0" fontId="1" fillId="2" borderId="10" xfId="0" applyFont="1" applyFill="1" applyBorder="1" applyAlignment="1">
      <alignment horizontal="left" vertical="top" wrapText="1"/>
    </xf>
    <xf numFmtId="0" fontId="1" fillId="2" borderId="0" xfId="0" applyFont="1" applyFill="1" applyAlignment="1">
      <alignment horizontal="left" vertical="top" wrapText="1"/>
    </xf>
    <xf numFmtId="0" fontId="1" fillId="2" borderId="26" xfId="0" applyFont="1" applyFill="1" applyBorder="1" applyAlignment="1">
      <alignment horizontal="left" vertical="top" wrapText="1"/>
    </xf>
    <xf numFmtId="0" fontId="1" fillId="2" borderId="13" xfId="0" applyFont="1" applyFill="1" applyBorder="1" applyAlignment="1">
      <alignment horizontal="left" vertical="top" wrapText="1"/>
    </xf>
    <xf numFmtId="0" fontId="1" fillId="2" borderId="14" xfId="0" applyFont="1" applyFill="1" applyBorder="1" applyAlignment="1">
      <alignment horizontal="left" vertical="top" wrapText="1"/>
    </xf>
    <xf numFmtId="0" fontId="1" fillId="2" borderId="36" xfId="0" applyFont="1" applyFill="1" applyBorder="1" applyAlignment="1">
      <alignment horizontal="left" vertical="top" wrapText="1"/>
    </xf>
    <xf numFmtId="0" fontId="1" fillId="4" borderId="17" xfId="0" applyFont="1" applyFill="1" applyBorder="1" applyAlignment="1">
      <alignment horizontal="left" vertical="top" wrapText="1"/>
    </xf>
    <xf numFmtId="0" fontId="1" fillId="4" borderId="22" xfId="0" applyFont="1" applyFill="1" applyBorder="1" applyAlignment="1">
      <alignment horizontal="left" vertical="top" wrapText="1"/>
    </xf>
    <xf numFmtId="0" fontId="1" fillId="4" borderId="3" xfId="0" applyFont="1" applyFill="1" applyBorder="1" applyAlignment="1">
      <alignment horizontal="left" vertical="top" wrapText="1"/>
    </xf>
    <xf numFmtId="0" fontId="1" fillId="4" borderId="23" xfId="0" applyFont="1" applyFill="1" applyBorder="1" applyAlignment="1">
      <alignment horizontal="left" vertical="top" wrapText="1"/>
    </xf>
    <xf numFmtId="0" fontId="1" fillId="4" borderId="19" xfId="0" applyFont="1" applyFill="1" applyBorder="1" applyAlignment="1">
      <alignment horizontal="left" vertical="top" wrapText="1"/>
    </xf>
    <xf numFmtId="0" fontId="1" fillId="4" borderId="25" xfId="0" applyFont="1" applyFill="1" applyBorder="1" applyAlignment="1">
      <alignment horizontal="left" vertical="top" wrapText="1"/>
    </xf>
    <xf numFmtId="0" fontId="1" fillId="4" borderId="0" xfId="0" applyFont="1" applyFill="1" applyAlignment="1">
      <alignment horizontal="left" vertical="top" wrapText="1"/>
    </xf>
    <xf numFmtId="0" fontId="1" fillId="4" borderId="26" xfId="0" applyFont="1" applyFill="1" applyBorder="1" applyAlignment="1">
      <alignment horizontal="left" vertical="top" wrapText="1"/>
    </xf>
    <xf numFmtId="0" fontId="1" fillId="4" borderId="10" xfId="0" applyFont="1" applyFill="1" applyBorder="1" applyAlignment="1">
      <alignment horizontal="left" vertical="top" wrapText="1"/>
    </xf>
    <xf numFmtId="0" fontId="1" fillId="4" borderId="0" xfId="0" applyFont="1" applyFill="1" applyBorder="1" applyAlignment="1">
      <alignment horizontal="left" vertical="top" wrapText="1"/>
    </xf>
    <xf numFmtId="0" fontId="1" fillId="3" borderId="40" xfId="0" applyFont="1" applyFill="1" applyBorder="1" applyAlignment="1">
      <alignment horizontal="center" vertical="center"/>
    </xf>
    <xf numFmtId="0" fontId="1" fillId="3" borderId="41" xfId="0" applyFont="1" applyFill="1" applyBorder="1" applyAlignment="1">
      <alignment horizontal="center" vertical="center"/>
    </xf>
    <xf numFmtId="0" fontId="1" fillId="4" borderId="9" xfId="0" applyFont="1" applyFill="1" applyBorder="1" applyAlignment="1">
      <alignment horizontal="left" vertical="top" wrapText="1"/>
    </xf>
    <xf numFmtId="0" fontId="1" fillId="4" borderId="32" xfId="0" applyFont="1" applyFill="1" applyBorder="1" applyAlignment="1">
      <alignment horizontal="left" vertical="top" wrapText="1"/>
    </xf>
    <xf numFmtId="0" fontId="1" fillId="4" borderId="13" xfId="0" applyFont="1" applyFill="1" applyBorder="1" applyAlignment="1">
      <alignment horizontal="left" vertical="top" wrapText="1"/>
    </xf>
    <xf numFmtId="0" fontId="1" fillId="4" borderId="36" xfId="0" applyFont="1" applyFill="1" applyBorder="1" applyAlignment="1">
      <alignment horizontal="left" vertical="top" wrapText="1"/>
    </xf>
    <xf numFmtId="0" fontId="1" fillId="2" borderId="9" xfId="0" applyFont="1" applyFill="1" applyBorder="1" applyAlignment="1">
      <alignment horizontal="left" vertical="top" wrapText="1"/>
    </xf>
    <xf numFmtId="0" fontId="1" fillId="2" borderId="7" xfId="0" applyFont="1" applyFill="1" applyBorder="1" applyAlignment="1">
      <alignment horizontal="left" vertical="top" wrapText="1"/>
    </xf>
    <xf numFmtId="0" fontId="1" fillId="2" borderId="32" xfId="0" applyFont="1" applyFill="1" applyBorder="1" applyAlignment="1">
      <alignment horizontal="left" vertical="top" wrapText="1"/>
    </xf>
    <xf numFmtId="0" fontId="1" fillId="2" borderId="0"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1" xfId="0" applyFont="1" applyFill="1" applyBorder="1" applyAlignment="1">
      <alignment horizontal="left" vertical="top" wrapText="1"/>
    </xf>
    <xf numFmtId="0" fontId="3" fillId="21" borderId="39" xfId="0" applyFont="1" applyFill="1" applyBorder="1" applyAlignment="1">
      <alignment horizontal="center" vertical="center"/>
    </xf>
    <xf numFmtId="0" fontId="13" fillId="21" borderId="40" xfId="0" applyFont="1" applyFill="1" applyBorder="1" applyAlignment="1">
      <alignment horizontal="center" vertical="center"/>
    </xf>
    <xf numFmtId="0" fontId="13" fillId="21" borderId="41" xfId="0" applyFont="1" applyFill="1" applyBorder="1" applyAlignment="1">
      <alignment horizontal="center" vertical="center"/>
    </xf>
    <xf numFmtId="0" fontId="1" fillId="2" borderId="0" xfId="0" applyFont="1" applyFill="1" applyAlignment="1">
      <alignment horizontal="center" vertical="top" wrapText="1"/>
    </xf>
    <xf numFmtId="0" fontId="1" fillId="5" borderId="45" xfId="0" applyNumberFormat="1" applyFont="1" applyFill="1" applyBorder="1" applyAlignment="1" applyProtection="1">
      <alignment horizontal="center" vertical="center"/>
    </xf>
    <xf numFmtId="0" fontId="1" fillId="5" borderId="46" xfId="0" applyNumberFormat="1" applyFont="1" applyFill="1" applyBorder="1" applyAlignment="1" applyProtection="1">
      <alignment horizontal="center" vertical="center"/>
    </xf>
    <xf numFmtId="0" fontId="1" fillId="5" borderId="47" xfId="0" applyNumberFormat="1" applyFont="1" applyFill="1" applyBorder="1" applyAlignment="1" applyProtection="1">
      <alignment horizontal="center" vertical="center"/>
    </xf>
    <xf numFmtId="0" fontId="1" fillId="5" borderId="45" xfId="0" applyFont="1" applyFill="1" applyBorder="1" applyAlignment="1">
      <alignment horizontal="center" vertical="center" wrapText="1"/>
    </xf>
    <xf numFmtId="0" fontId="1" fillId="5" borderId="46" xfId="0" applyFont="1" applyFill="1" applyBorder="1" applyAlignment="1">
      <alignment horizontal="center" vertical="center" wrapText="1"/>
    </xf>
    <xf numFmtId="0" fontId="3" fillId="9" borderId="45" xfId="0" applyFont="1" applyFill="1" applyBorder="1" applyAlignment="1">
      <alignment horizontal="center" vertical="center"/>
    </xf>
    <xf numFmtId="0" fontId="3" fillId="9" borderId="46" xfId="0" applyFont="1" applyFill="1" applyBorder="1" applyAlignment="1">
      <alignment horizontal="center" vertical="center"/>
    </xf>
    <xf numFmtId="0" fontId="3" fillId="9" borderId="47" xfId="0" applyFont="1" applyFill="1" applyBorder="1" applyAlignment="1">
      <alignment horizontal="center" vertical="center"/>
    </xf>
    <xf numFmtId="0" fontId="1" fillId="4" borderId="0" xfId="0" applyFont="1" applyFill="1" applyAlignment="1">
      <alignment horizontal="center" vertical="center" wrapText="1"/>
    </xf>
    <xf numFmtId="0" fontId="1" fillId="4" borderId="0" xfId="0" applyFont="1" applyFill="1" applyBorder="1" applyAlignment="1">
      <alignment horizontal="center" vertical="center" wrapText="1"/>
    </xf>
    <xf numFmtId="0" fontId="1" fillId="4" borderId="10" xfId="0" applyFont="1" applyFill="1" applyBorder="1" applyAlignment="1">
      <alignment horizontal="center" vertical="center" wrapText="1"/>
    </xf>
    <xf numFmtId="0" fontId="3" fillId="22" borderId="0" xfId="0" applyFont="1" applyFill="1" applyBorder="1" applyAlignment="1">
      <alignment horizontal="center" vertical="center" wrapText="1"/>
    </xf>
    <xf numFmtId="0" fontId="3" fillId="22" borderId="26" xfId="0" applyFont="1" applyFill="1" applyBorder="1" applyAlignment="1">
      <alignment horizontal="center" vertical="center" wrapText="1"/>
    </xf>
    <xf numFmtId="0" fontId="3" fillId="22" borderId="10" xfId="0" applyFont="1" applyFill="1" applyBorder="1" applyAlignment="1">
      <alignment horizontal="center" vertical="center" wrapText="1"/>
    </xf>
    <xf numFmtId="0" fontId="1" fillId="4" borderId="17" xfId="0" applyNumberFormat="1" applyFont="1" applyFill="1" applyBorder="1" applyAlignment="1" applyProtection="1">
      <alignment horizontal="center" vertical="center" wrapText="1"/>
    </xf>
    <xf numFmtId="0" fontId="1" fillId="4" borderId="22" xfId="0" applyNumberFormat="1" applyFont="1" applyFill="1" applyBorder="1" applyAlignment="1" applyProtection="1">
      <alignment horizontal="center" vertical="center" wrapText="1"/>
    </xf>
    <xf numFmtId="0" fontId="1" fillId="4" borderId="3" xfId="0" applyNumberFormat="1" applyFont="1" applyFill="1" applyBorder="1" applyAlignment="1" applyProtection="1">
      <alignment horizontal="center" vertical="center" wrapText="1"/>
    </xf>
    <xf numFmtId="0" fontId="1" fillId="4" borderId="23" xfId="0" applyNumberFormat="1" applyFont="1" applyFill="1" applyBorder="1" applyAlignment="1" applyProtection="1">
      <alignment horizontal="center" vertical="center" wrapText="1"/>
    </xf>
    <xf numFmtId="0" fontId="1" fillId="4" borderId="19" xfId="0" applyNumberFormat="1" applyFont="1" applyFill="1" applyBorder="1" applyAlignment="1" applyProtection="1">
      <alignment horizontal="center" vertical="center" wrapText="1"/>
    </xf>
    <xf numFmtId="0" fontId="1" fillId="4" borderId="25" xfId="0" applyNumberFormat="1" applyFont="1" applyFill="1" applyBorder="1" applyAlignment="1" applyProtection="1">
      <alignment horizontal="center" vertical="center" wrapText="1"/>
    </xf>
    <xf numFmtId="0" fontId="1" fillId="4" borderId="48" xfId="0" applyNumberFormat="1" applyFont="1" applyFill="1" applyBorder="1" applyAlignment="1" applyProtection="1">
      <alignment horizontal="center" vertical="center" wrapText="1"/>
    </xf>
    <xf numFmtId="0" fontId="1" fillId="4" borderId="38" xfId="0" applyNumberFormat="1" applyFont="1" applyFill="1" applyBorder="1" applyAlignment="1" applyProtection="1">
      <alignment horizontal="center" vertical="center" wrapText="1"/>
    </xf>
    <xf numFmtId="0" fontId="1" fillId="4" borderId="49" xfId="0" applyNumberFormat="1" applyFont="1" applyFill="1" applyBorder="1" applyAlignment="1" applyProtection="1">
      <alignment horizontal="center" vertical="center" wrapText="1"/>
    </xf>
    <xf numFmtId="0" fontId="1" fillId="4" borderId="17" xfId="0" applyFont="1" applyFill="1" applyBorder="1" applyAlignment="1">
      <alignment horizontal="center" vertical="center" wrapText="1"/>
    </xf>
    <xf numFmtId="0" fontId="1" fillId="4" borderId="2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4" borderId="23"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4" borderId="25" xfId="0" applyFont="1" applyFill="1" applyBorder="1" applyAlignment="1">
      <alignment horizontal="center" vertical="center" wrapText="1"/>
    </xf>
    <xf numFmtId="0" fontId="3" fillId="22" borderId="17" xfId="0" applyFont="1" applyFill="1" applyBorder="1" applyAlignment="1">
      <alignment horizontal="center" vertical="center" wrapText="1"/>
    </xf>
    <xf numFmtId="0" fontId="3" fillId="22" borderId="2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3" fillId="22" borderId="23" xfId="0" applyFont="1" applyFill="1" applyBorder="1" applyAlignment="1">
      <alignment horizontal="center" vertical="center" wrapText="1"/>
    </xf>
    <xf numFmtId="0" fontId="3" fillId="22" borderId="19" xfId="0" applyFont="1" applyFill="1" applyBorder="1" applyAlignment="1">
      <alignment horizontal="center" vertical="center" wrapText="1"/>
    </xf>
    <xf numFmtId="0" fontId="3" fillId="22" borderId="25" xfId="0" applyFont="1" applyFill="1" applyBorder="1" applyAlignment="1">
      <alignment horizontal="center" vertical="center" wrapText="1"/>
    </xf>
    <xf numFmtId="0" fontId="1" fillId="4" borderId="0" xfId="0" applyNumberFormat="1" applyFont="1" applyFill="1" applyBorder="1" applyAlignment="1" applyProtection="1">
      <alignment horizontal="center" vertical="center" wrapText="1"/>
    </xf>
    <xf numFmtId="0" fontId="1" fillId="4" borderId="26" xfId="0" applyNumberFormat="1" applyFont="1" applyFill="1" applyBorder="1" applyAlignment="1" applyProtection="1">
      <alignment horizontal="center" vertical="center" wrapText="1"/>
    </xf>
    <xf numFmtId="0" fontId="1" fillId="4" borderId="10" xfId="0" applyNumberFormat="1" applyFont="1" applyFill="1" applyBorder="1" applyAlignment="1" applyProtection="1">
      <alignment horizontal="center" vertical="center" wrapText="1"/>
    </xf>
    <xf numFmtId="0" fontId="8" fillId="24" borderId="45" xfId="0" applyFont="1" applyFill="1" applyBorder="1" applyAlignment="1">
      <alignment horizontal="center" vertical="center"/>
    </xf>
    <xf numFmtId="0" fontId="8" fillId="24" borderId="46" xfId="0" applyFont="1" applyFill="1" applyBorder="1" applyAlignment="1">
      <alignment horizontal="center" vertical="center"/>
    </xf>
    <xf numFmtId="0" fontId="8" fillId="24" borderId="47" xfId="0" applyFont="1" applyFill="1" applyBorder="1" applyAlignment="1">
      <alignment horizontal="center" vertical="center"/>
    </xf>
    <xf numFmtId="0" fontId="8" fillId="3" borderId="40" xfId="0" applyFont="1" applyFill="1" applyBorder="1" applyAlignment="1">
      <alignment horizontal="center" vertical="center"/>
    </xf>
    <xf numFmtId="0" fontId="8" fillId="3" borderId="41" xfId="0" applyFont="1" applyFill="1" applyBorder="1" applyAlignment="1">
      <alignment horizontal="center" vertical="center"/>
    </xf>
    <xf numFmtId="0" fontId="8" fillId="2" borderId="7" xfId="0" applyFont="1" applyFill="1" applyBorder="1" applyAlignment="1">
      <alignment horizontal="center" vertical="center" wrapText="1"/>
    </xf>
    <xf numFmtId="0" fontId="8" fillId="2" borderId="0" xfId="0" applyFont="1" applyFill="1" applyAlignment="1">
      <alignment horizontal="center" vertical="center" wrapText="1"/>
    </xf>
    <xf numFmtId="0" fontId="3" fillId="10" borderId="0" xfId="0" applyFont="1" applyFill="1" applyAlignment="1">
      <alignment horizontal="left" vertical="top" wrapText="1"/>
    </xf>
    <xf numFmtId="0" fontId="1" fillId="3" borderId="39" xfId="3" applyNumberFormat="1" applyFont="1" applyFill="1" applyBorder="1" applyAlignment="1" applyProtection="1">
      <alignment horizontal="center" vertical="center"/>
    </xf>
    <xf numFmtId="0" fontId="4" fillId="3" borderId="40" xfId="3" applyNumberFormat="1" applyFont="1" applyFill="1" applyBorder="1" applyAlignment="1" applyProtection="1">
      <alignment horizontal="center" vertical="center"/>
    </xf>
    <xf numFmtId="0" fontId="4" fillId="3" borderId="41" xfId="3" applyNumberFormat="1" applyFont="1" applyFill="1" applyBorder="1" applyAlignment="1" applyProtection="1">
      <alignment horizontal="center" vertical="center"/>
    </xf>
    <xf numFmtId="0" fontId="3" fillId="21" borderId="40" xfId="0" applyFont="1" applyFill="1" applyBorder="1" applyAlignment="1">
      <alignment horizontal="center" vertical="center"/>
    </xf>
    <xf numFmtId="0" fontId="1" fillId="3" borderId="39" xfId="0" applyFont="1" applyFill="1" applyBorder="1" applyAlignment="1">
      <alignment horizontal="center" vertical="center" wrapText="1"/>
    </xf>
    <xf numFmtId="0" fontId="4" fillId="3" borderId="40" xfId="0" applyFont="1" applyFill="1" applyBorder="1" applyAlignment="1">
      <alignment horizontal="center" vertical="center" wrapText="1"/>
    </xf>
    <xf numFmtId="0" fontId="6" fillId="5" borderId="45" xfId="0" applyNumberFormat="1" applyFont="1" applyFill="1" applyBorder="1" applyAlignment="1" applyProtection="1">
      <alignment horizontal="center" vertical="center"/>
    </xf>
    <xf numFmtId="0" fontId="6" fillId="5" borderId="46" xfId="0" applyNumberFormat="1" applyFont="1" applyFill="1" applyBorder="1" applyAlignment="1" applyProtection="1">
      <alignment horizontal="center" vertical="center"/>
    </xf>
    <xf numFmtId="0" fontId="6" fillId="5" borderId="47" xfId="0" applyNumberFormat="1" applyFont="1" applyFill="1" applyBorder="1" applyAlignment="1" applyProtection="1">
      <alignment horizontal="center" vertical="center"/>
    </xf>
    <xf numFmtId="0" fontId="3" fillId="9" borderId="45" xfId="3" applyFont="1" applyFill="1" applyBorder="1" applyAlignment="1">
      <alignment horizontal="center" vertical="center"/>
    </xf>
    <xf numFmtId="0" fontId="3" fillId="9" borderId="46" xfId="3" applyFont="1" applyFill="1" applyBorder="1" applyAlignment="1">
      <alignment horizontal="center" vertical="center"/>
    </xf>
    <xf numFmtId="0" fontId="3" fillId="9" borderId="47" xfId="3" applyFont="1" applyFill="1" applyBorder="1" applyAlignment="1">
      <alignment horizontal="center" vertical="center"/>
    </xf>
    <xf numFmtId="0" fontId="6" fillId="5" borderId="45" xfId="3" applyFont="1" applyFill="1" applyBorder="1" applyAlignment="1">
      <alignment horizontal="center" vertical="center"/>
    </xf>
    <xf numFmtId="0" fontId="6" fillId="5" borderId="46" xfId="3" applyFont="1" applyFill="1" applyBorder="1" applyAlignment="1">
      <alignment horizontal="center" vertical="center"/>
    </xf>
    <xf numFmtId="0" fontId="6" fillId="4" borderId="22" xfId="0" applyNumberFormat="1" applyFont="1" applyFill="1" applyBorder="1" applyAlignment="1" applyProtection="1">
      <alignment horizontal="center" vertical="center" wrapText="1"/>
    </xf>
    <xf numFmtId="0" fontId="6" fillId="4" borderId="3" xfId="0" applyNumberFormat="1" applyFont="1" applyFill="1" applyBorder="1" applyAlignment="1" applyProtection="1">
      <alignment horizontal="center" vertical="center" wrapText="1"/>
    </xf>
    <xf numFmtId="0" fontId="6" fillId="4" borderId="23" xfId="0" applyNumberFormat="1" applyFont="1" applyFill="1" applyBorder="1" applyAlignment="1" applyProtection="1">
      <alignment horizontal="center" vertical="center" wrapText="1"/>
    </xf>
    <xf numFmtId="0" fontId="6" fillId="4" borderId="19" xfId="0" applyNumberFormat="1" applyFont="1" applyFill="1" applyBorder="1" applyAlignment="1" applyProtection="1">
      <alignment horizontal="center" vertical="center" wrapText="1"/>
    </xf>
    <xf numFmtId="0" fontId="6" fillId="4" borderId="25" xfId="0" applyNumberFormat="1" applyFont="1" applyFill="1" applyBorder="1" applyAlignment="1" applyProtection="1">
      <alignment horizontal="center" vertical="center" wrapText="1"/>
    </xf>
    <xf numFmtId="0" fontId="6" fillId="4" borderId="48" xfId="3" applyFont="1" applyFill="1" applyBorder="1" applyAlignment="1">
      <alignment horizontal="center" vertical="center" wrapText="1"/>
    </xf>
    <xf numFmtId="0" fontId="6" fillId="4" borderId="22" xfId="3" applyFont="1" applyFill="1" applyBorder="1" applyAlignment="1">
      <alignment horizontal="center" vertical="center" wrapText="1"/>
    </xf>
    <xf numFmtId="0" fontId="6" fillId="4" borderId="38" xfId="3" applyFont="1" applyFill="1" applyBorder="1" applyAlignment="1">
      <alignment horizontal="center" vertical="center" wrapText="1"/>
    </xf>
    <xf numFmtId="0" fontId="6" fillId="4" borderId="23" xfId="3" applyFont="1" applyFill="1" applyBorder="1" applyAlignment="1">
      <alignment horizontal="center" vertical="center" wrapText="1"/>
    </xf>
    <xf numFmtId="0" fontId="6" fillId="4" borderId="49" xfId="3" applyFont="1" applyFill="1" applyBorder="1" applyAlignment="1">
      <alignment horizontal="center" vertical="center" wrapText="1"/>
    </xf>
    <xf numFmtId="0" fontId="6" fillId="4" borderId="25" xfId="3" applyFont="1" applyFill="1" applyBorder="1" applyAlignment="1">
      <alignment horizontal="center" vertical="center" wrapText="1"/>
    </xf>
    <xf numFmtId="0" fontId="6" fillId="4" borderId="0" xfId="0" applyNumberFormat="1" applyFont="1" applyFill="1" applyBorder="1" applyAlignment="1" applyProtection="1">
      <alignment horizontal="center" vertical="center" wrapText="1"/>
    </xf>
    <xf numFmtId="0" fontId="6" fillId="4" borderId="26" xfId="0" applyNumberFormat="1" applyFont="1" applyFill="1" applyBorder="1" applyAlignment="1" applyProtection="1">
      <alignment horizontal="center" vertical="center"/>
    </xf>
    <xf numFmtId="0" fontId="6" fillId="4" borderId="0" xfId="0" applyNumberFormat="1" applyFont="1" applyFill="1" applyBorder="1" applyAlignment="1" applyProtection="1">
      <alignment horizontal="center" vertical="center"/>
    </xf>
    <xf numFmtId="0" fontId="6" fillId="4" borderId="10" xfId="0" applyNumberFormat="1" applyFont="1" applyFill="1" applyBorder="1" applyAlignment="1" applyProtection="1">
      <alignment horizontal="center" vertical="center"/>
    </xf>
    <xf numFmtId="0" fontId="6" fillId="4" borderId="9" xfId="3" applyFont="1" applyFill="1" applyBorder="1" applyAlignment="1">
      <alignment horizontal="center" vertical="center" wrapText="1"/>
    </xf>
    <xf numFmtId="0" fontId="6" fillId="4" borderId="7" xfId="3" applyFont="1" applyFill="1" applyBorder="1" applyAlignment="1">
      <alignment horizontal="center" vertical="center" wrapText="1"/>
    </xf>
    <xf numFmtId="0" fontId="6" fillId="4" borderId="10" xfId="3" applyFont="1" applyFill="1" applyBorder="1" applyAlignment="1">
      <alignment horizontal="center" vertical="center" wrapText="1"/>
    </xf>
    <xf numFmtId="0" fontId="6" fillId="4" borderId="0" xfId="3" applyFont="1" applyFill="1" applyBorder="1" applyAlignment="1">
      <alignment horizontal="center" vertical="center" wrapText="1"/>
    </xf>
    <xf numFmtId="0" fontId="6" fillId="4" borderId="13" xfId="3" applyFont="1" applyFill="1" applyBorder="1" applyAlignment="1">
      <alignment horizontal="center" vertical="center" wrapText="1"/>
    </xf>
    <xf numFmtId="0" fontId="6" fillId="4" borderId="14" xfId="3" applyFont="1" applyFill="1" applyBorder="1" applyAlignment="1">
      <alignment horizontal="center" vertical="center" wrapText="1"/>
    </xf>
    <xf numFmtId="0" fontId="3" fillId="22" borderId="17" xfId="3" applyFont="1" applyFill="1" applyBorder="1" applyAlignment="1">
      <alignment horizontal="center" vertical="center" wrapText="1"/>
    </xf>
    <xf numFmtId="0" fontId="3" fillId="22" borderId="22" xfId="3" applyFont="1" applyFill="1" applyBorder="1" applyAlignment="1">
      <alignment horizontal="center" vertical="center" wrapText="1"/>
    </xf>
    <xf numFmtId="0" fontId="3" fillId="22" borderId="3" xfId="3" applyFont="1" applyFill="1" applyBorder="1" applyAlignment="1">
      <alignment horizontal="center" vertical="center" wrapText="1"/>
    </xf>
    <xf numFmtId="0" fontId="3" fillId="22" borderId="23" xfId="3" applyFont="1" applyFill="1" applyBorder="1" applyAlignment="1">
      <alignment horizontal="center" vertical="center" wrapText="1"/>
    </xf>
    <xf numFmtId="0" fontId="3" fillId="22" borderId="19" xfId="3" applyFont="1" applyFill="1" applyBorder="1" applyAlignment="1">
      <alignment horizontal="center" vertical="center" wrapText="1"/>
    </xf>
    <xf numFmtId="0" fontId="3" fillId="22" borderId="25" xfId="3" applyFont="1" applyFill="1" applyBorder="1" applyAlignment="1">
      <alignment horizontal="center" vertical="center" wrapText="1"/>
    </xf>
    <xf numFmtId="0" fontId="3" fillId="22" borderId="9" xfId="3" applyFont="1" applyFill="1" applyBorder="1" applyAlignment="1">
      <alignment horizontal="center" vertical="center" wrapText="1"/>
    </xf>
    <xf numFmtId="0" fontId="3" fillId="22" borderId="32" xfId="3" applyFont="1" applyFill="1" applyBorder="1" applyAlignment="1">
      <alignment horizontal="center" vertical="center" wrapText="1"/>
    </xf>
    <xf numFmtId="0" fontId="3" fillId="22" borderId="10" xfId="3" applyFont="1" applyFill="1" applyBorder="1" applyAlignment="1">
      <alignment horizontal="center" vertical="center" wrapText="1"/>
    </xf>
    <xf numFmtId="0" fontId="3" fillId="22" borderId="26" xfId="3" applyFont="1" applyFill="1" applyBorder="1" applyAlignment="1">
      <alignment horizontal="center" vertical="center" wrapText="1"/>
    </xf>
    <xf numFmtId="0" fontId="3" fillId="22" borderId="13" xfId="3" applyFont="1" applyFill="1" applyBorder="1" applyAlignment="1">
      <alignment horizontal="center" vertical="center" wrapText="1"/>
    </xf>
    <xf numFmtId="0" fontId="3" fillId="22" borderId="36" xfId="3" applyFont="1" applyFill="1" applyBorder="1" applyAlignment="1">
      <alignment horizontal="center" vertical="center" wrapText="1"/>
    </xf>
    <xf numFmtId="0" fontId="6" fillId="3" borderId="39" xfId="0" applyNumberFormat="1" applyFont="1" applyFill="1" applyBorder="1" applyAlignment="1" applyProtection="1">
      <alignment horizontal="center" vertical="center"/>
    </xf>
    <xf numFmtId="0" fontId="9" fillId="3" borderId="40" xfId="0" applyNumberFormat="1" applyFont="1" applyFill="1" applyBorder="1" applyAlignment="1" applyProtection="1">
      <alignment horizontal="center" vertical="center"/>
    </xf>
    <xf numFmtId="0" fontId="9" fillId="3" borderId="41" xfId="0" applyNumberFormat="1" applyFont="1" applyFill="1" applyBorder="1" applyAlignment="1" applyProtection="1">
      <alignment horizontal="center" vertical="center"/>
    </xf>
    <xf numFmtId="0" fontId="3" fillId="21" borderId="39" xfId="3" applyFont="1" applyFill="1" applyBorder="1" applyAlignment="1">
      <alignment horizontal="center" vertical="center"/>
    </xf>
    <xf numFmtId="0" fontId="13" fillId="21" borderId="40" xfId="3" applyFont="1" applyFill="1" applyBorder="1" applyAlignment="1">
      <alignment horizontal="center" vertical="center"/>
    </xf>
    <xf numFmtId="0" fontId="13" fillId="21" borderId="41" xfId="3" applyFont="1" applyFill="1" applyBorder="1" applyAlignment="1">
      <alignment horizontal="center" vertical="center"/>
    </xf>
    <xf numFmtId="0" fontId="6" fillId="3" borderId="40" xfId="3" applyFont="1" applyFill="1" applyBorder="1" applyAlignment="1">
      <alignment horizontal="center" vertical="center"/>
    </xf>
    <xf numFmtId="0" fontId="9" fillId="3" borderId="40" xfId="3" applyFont="1" applyFill="1" applyBorder="1" applyAlignment="1">
      <alignment horizontal="center" vertical="center"/>
    </xf>
    <xf numFmtId="0" fontId="6" fillId="24" borderId="45" xfId="3" applyFont="1" applyFill="1" applyBorder="1" applyAlignment="1">
      <alignment horizontal="center" vertical="center"/>
    </xf>
    <xf numFmtId="0" fontId="6" fillId="24" borderId="46" xfId="3" applyFont="1" applyFill="1" applyBorder="1" applyAlignment="1">
      <alignment horizontal="center" vertical="center"/>
    </xf>
    <xf numFmtId="0" fontId="6" fillId="3" borderId="39" xfId="3" applyFont="1" applyFill="1" applyBorder="1" applyAlignment="1">
      <alignment horizontal="center" vertical="center"/>
    </xf>
    <xf numFmtId="0" fontId="1" fillId="3" borderId="39" xfId="0" applyFont="1" applyFill="1" applyBorder="1" applyAlignment="1">
      <alignment horizontal="center" vertical="top"/>
    </xf>
    <xf numFmtId="0" fontId="4" fillId="3" borderId="40" xfId="0" applyFont="1" applyFill="1" applyBorder="1" applyAlignment="1">
      <alignment horizontal="center" vertical="top"/>
    </xf>
    <xf numFmtId="0" fontId="4" fillId="3" borderId="41" xfId="0" applyFont="1" applyFill="1" applyBorder="1" applyAlignment="1">
      <alignment horizontal="center" vertical="top"/>
    </xf>
    <xf numFmtId="0" fontId="3" fillId="22" borderId="17" xfId="0" applyFont="1" applyFill="1" applyBorder="1" applyAlignment="1">
      <alignment horizontal="left" vertical="center" wrapText="1"/>
    </xf>
    <xf numFmtId="0" fontId="3" fillId="22" borderId="22" xfId="0" applyFont="1" applyFill="1" applyBorder="1" applyAlignment="1">
      <alignment horizontal="left" vertical="center" wrapText="1"/>
    </xf>
    <xf numFmtId="0" fontId="3" fillId="22" borderId="3" xfId="0" applyFont="1" applyFill="1" applyBorder="1" applyAlignment="1">
      <alignment horizontal="left" vertical="center" wrapText="1"/>
    </xf>
    <xf numFmtId="0" fontId="3" fillId="22" borderId="23" xfId="0" applyFont="1" applyFill="1" applyBorder="1" applyAlignment="1">
      <alignment horizontal="left" vertical="center" wrapText="1"/>
    </xf>
    <xf numFmtId="0" fontId="3" fillId="22" borderId="19" xfId="0" applyFont="1" applyFill="1" applyBorder="1" applyAlignment="1">
      <alignment horizontal="left" vertical="center" wrapText="1"/>
    </xf>
    <xf numFmtId="0" fontId="3" fillId="22" borderId="25" xfId="0" applyFont="1" applyFill="1" applyBorder="1" applyAlignment="1">
      <alignment horizontal="left" vertical="center" wrapText="1"/>
    </xf>
    <xf numFmtId="0" fontId="1" fillId="4" borderId="26" xfId="0" applyFont="1" applyFill="1" applyBorder="1" applyAlignment="1">
      <alignment horizontal="center" vertical="center" wrapText="1"/>
    </xf>
    <xf numFmtId="0" fontId="1" fillId="2" borderId="0" xfId="0" applyNumberFormat="1" applyFont="1" applyFill="1" applyAlignment="1" applyProtection="1">
      <alignment horizontal="left" vertical="top" wrapText="1"/>
    </xf>
    <xf numFmtId="0" fontId="1" fillId="2" borderId="0" xfId="0" applyFont="1" applyFill="1" applyAlignment="1">
      <alignment horizontal="left" vertical="center" wrapText="1"/>
    </xf>
    <xf numFmtId="0" fontId="8" fillId="4" borderId="30" xfId="0" applyFont="1" applyFill="1" applyBorder="1" applyAlignment="1">
      <alignment horizontal="center" vertical="center" wrapText="1"/>
    </xf>
    <xf numFmtId="0" fontId="8" fillId="4" borderId="31" xfId="0" applyFont="1" applyFill="1" applyBorder="1" applyAlignment="1">
      <alignment horizontal="center" vertical="center" wrapText="1"/>
    </xf>
    <xf numFmtId="0" fontId="8" fillId="4" borderId="0" xfId="0" applyFont="1" applyFill="1" applyBorder="1" applyAlignment="1">
      <alignment horizontal="center" vertical="center" wrapText="1"/>
    </xf>
    <xf numFmtId="0" fontId="8" fillId="4" borderId="26" xfId="0" applyFont="1" applyFill="1" applyBorder="1" applyAlignment="1">
      <alignment horizontal="center" vertical="center" wrapText="1"/>
    </xf>
    <xf numFmtId="0" fontId="8" fillId="4" borderId="14" xfId="0" applyFont="1" applyFill="1" applyBorder="1" applyAlignment="1">
      <alignment horizontal="center" vertical="center" wrapText="1"/>
    </xf>
    <xf numFmtId="0" fontId="8" fillId="4" borderId="36" xfId="0" applyFont="1" applyFill="1" applyBorder="1" applyAlignment="1">
      <alignment horizontal="center" vertical="center" wrapText="1"/>
    </xf>
    <xf numFmtId="0" fontId="1" fillId="4" borderId="48" xfId="0" applyFont="1" applyFill="1" applyBorder="1" applyAlignment="1">
      <alignment horizontal="center" vertical="center" wrapText="1"/>
    </xf>
    <xf numFmtId="0" fontId="1" fillId="4" borderId="38" xfId="0" applyFont="1" applyFill="1" applyBorder="1" applyAlignment="1">
      <alignment horizontal="center" vertical="center" wrapText="1"/>
    </xf>
    <xf numFmtId="0" fontId="1" fillId="4" borderId="49" xfId="0" applyFont="1" applyFill="1" applyBorder="1" applyAlignment="1">
      <alignment horizontal="center" vertical="center" wrapText="1"/>
    </xf>
    <xf numFmtId="0" fontId="8" fillId="4" borderId="9" xfId="0" applyFont="1" applyFill="1" applyBorder="1" applyAlignment="1">
      <alignment horizontal="center" vertical="center" wrapText="1"/>
    </xf>
    <xf numFmtId="0" fontId="8" fillId="4" borderId="32"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3" xfId="0" applyFont="1" applyFill="1" applyBorder="1" applyAlignment="1">
      <alignment horizontal="center" vertical="center" wrapText="1"/>
    </xf>
    <xf numFmtId="0" fontId="3" fillId="22" borderId="0" xfId="0" applyFont="1" applyFill="1" applyBorder="1" applyAlignment="1">
      <alignment horizontal="center" vertical="center"/>
    </xf>
    <xf numFmtId="0" fontId="3" fillId="22" borderId="10" xfId="0" applyFont="1" applyFill="1" applyBorder="1" applyAlignment="1">
      <alignment horizontal="center" vertical="center"/>
    </xf>
    <xf numFmtId="0" fontId="1" fillId="3" borderId="39" xfId="0" applyNumberFormat="1" applyFont="1" applyFill="1" applyBorder="1" applyAlignment="1" applyProtection="1">
      <alignment horizontal="center" vertical="center"/>
    </xf>
    <xf numFmtId="0" fontId="4" fillId="3" borderId="40" xfId="0" applyNumberFormat="1" applyFont="1" applyFill="1" applyBorder="1" applyAlignment="1" applyProtection="1">
      <alignment horizontal="center" vertical="center"/>
    </xf>
    <xf numFmtId="0" fontId="4" fillId="3" borderId="41" xfId="0" applyNumberFormat="1" applyFont="1" applyFill="1" applyBorder="1" applyAlignment="1" applyProtection="1">
      <alignment horizontal="center" vertical="center"/>
    </xf>
    <xf numFmtId="0" fontId="7" fillId="3" borderId="40" xfId="0" applyFont="1" applyFill="1" applyBorder="1" applyAlignment="1">
      <alignment horizontal="center" vertical="center"/>
    </xf>
    <xf numFmtId="0" fontId="1" fillId="3" borderId="40" xfId="0" applyNumberFormat="1" applyFont="1" applyFill="1" applyBorder="1" applyAlignment="1" applyProtection="1">
      <alignment horizontal="center" vertical="center"/>
    </xf>
    <xf numFmtId="0" fontId="1" fillId="3" borderId="41" xfId="0" applyNumberFormat="1" applyFont="1" applyFill="1" applyBorder="1" applyAlignment="1" applyProtection="1">
      <alignment horizontal="center" vertical="center"/>
    </xf>
    <xf numFmtId="0" fontId="1" fillId="4" borderId="17" xfId="3" applyNumberFormat="1" applyFont="1" applyFill="1" applyBorder="1" applyAlignment="1" applyProtection="1">
      <alignment horizontal="center" vertical="center" wrapText="1"/>
    </xf>
    <xf numFmtId="0" fontId="1" fillId="4" borderId="22" xfId="3" applyNumberFormat="1" applyFont="1" applyFill="1" applyBorder="1" applyAlignment="1" applyProtection="1">
      <alignment horizontal="center" vertical="center" wrapText="1"/>
    </xf>
    <xf numFmtId="0" fontId="1" fillId="4" borderId="3" xfId="3" applyNumberFormat="1" applyFont="1" applyFill="1" applyBorder="1" applyAlignment="1" applyProtection="1">
      <alignment horizontal="center" vertical="center" wrapText="1"/>
    </xf>
    <xf numFmtId="0" fontId="1" fillId="4" borderId="23" xfId="3" applyNumberFormat="1" applyFont="1" applyFill="1" applyBorder="1" applyAlignment="1" applyProtection="1">
      <alignment horizontal="center" vertical="center" wrapText="1"/>
    </xf>
    <xf numFmtId="0" fontId="1" fillId="4" borderId="19" xfId="3" applyNumberFormat="1" applyFont="1" applyFill="1" applyBorder="1" applyAlignment="1" applyProtection="1">
      <alignment horizontal="center" vertical="center" wrapText="1"/>
    </xf>
    <xf numFmtId="0" fontId="1" fillId="4" borderId="25" xfId="3" applyNumberFormat="1" applyFont="1" applyFill="1" applyBorder="1" applyAlignment="1" applyProtection="1">
      <alignment horizontal="center" vertical="center" wrapText="1"/>
    </xf>
    <xf numFmtId="0" fontId="3" fillId="22" borderId="48" xfId="0" applyFont="1" applyFill="1" applyBorder="1" applyAlignment="1">
      <alignment horizontal="center" vertical="center" wrapText="1"/>
    </xf>
    <xf numFmtId="0" fontId="3" fillId="22" borderId="38" xfId="0" applyFont="1" applyFill="1" applyBorder="1" applyAlignment="1">
      <alignment horizontal="center" vertical="center" wrapText="1"/>
    </xf>
    <xf numFmtId="0" fontId="3" fillId="22" borderId="49" xfId="0" applyFont="1" applyFill="1" applyBorder="1" applyAlignment="1">
      <alignment horizontal="center" vertical="center" wrapText="1"/>
    </xf>
    <xf numFmtId="0" fontId="1" fillId="4" borderId="0" xfId="3" applyNumberFormat="1" applyFont="1" applyFill="1" applyBorder="1" applyAlignment="1" applyProtection="1">
      <alignment horizontal="center" vertical="center" wrapText="1"/>
    </xf>
    <xf numFmtId="0" fontId="1" fillId="4" borderId="26" xfId="3" applyNumberFormat="1" applyFont="1" applyFill="1" applyBorder="1" applyAlignment="1" applyProtection="1">
      <alignment horizontal="center" vertical="center" wrapText="1"/>
    </xf>
    <xf numFmtId="0" fontId="1" fillId="4" borderId="10" xfId="3" applyNumberFormat="1" applyFont="1" applyFill="1" applyBorder="1" applyAlignment="1" applyProtection="1">
      <alignment horizontal="center" vertical="center" wrapText="1"/>
    </xf>
    <xf numFmtId="0" fontId="3" fillId="22" borderId="26" xfId="0" applyFont="1" applyFill="1" applyBorder="1" applyAlignment="1">
      <alignment horizontal="center" vertical="center"/>
    </xf>
    <xf numFmtId="0" fontId="1" fillId="4" borderId="9" xfId="0" applyFont="1" applyFill="1" applyBorder="1" applyAlignment="1">
      <alignment horizontal="center" vertical="top" wrapText="1"/>
    </xf>
    <xf numFmtId="0" fontId="1" fillId="4" borderId="7" xfId="0" applyFont="1" applyFill="1" applyBorder="1" applyAlignment="1">
      <alignment horizontal="center" vertical="top" wrapText="1"/>
    </xf>
    <xf numFmtId="0" fontId="1" fillId="4" borderId="10"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13" xfId="0" applyFont="1" applyFill="1" applyBorder="1" applyAlignment="1">
      <alignment horizontal="center" vertical="top" wrapText="1"/>
    </xf>
    <xf numFmtId="0" fontId="1" fillId="4" borderId="14" xfId="0" applyFont="1" applyFill="1" applyBorder="1" applyAlignment="1">
      <alignment horizontal="center" vertical="top" wrapText="1"/>
    </xf>
    <xf numFmtId="0" fontId="1" fillId="2" borderId="0" xfId="3" applyNumberFormat="1" applyFont="1" applyFill="1" applyAlignment="1" applyProtection="1">
      <alignment horizontal="left" vertical="top" wrapText="1"/>
    </xf>
    <xf numFmtId="0" fontId="1" fillId="2" borderId="0" xfId="0" applyFont="1" applyFill="1" applyAlignment="1">
      <alignment horizontal="center" vertical="center" wrapText="1"/>
    </xf>
    <xf numFmtId="0" fontId="1" fillId="5" borderId="45" xfId="3" applyNumberFormat="1" applyFont="1" applyFill="1" applyBorder="1" applyAlignment="1" applyProtection="1">
      <alignment horizontal="center" vertical="center"/>
    </xf>
    <xf numFmtId="0" fontId="1" fillId="5" borderId="46" xfId="3" applyNumberFormat="1" applyFont="1" applyFill="1" applyBorder="1" applyAlignment="1" applyProtection="1">
      <alignment horizontal="center" vertical="center"/>
    </xf>
    <xf numFmtId="0" fontId="1" fillId="5" borderId="47" xfId="3" applyNumberFormat="1" applyFont="1" applyFill="1" applyBorder="1" applyAlignment="1" applyProtection="1">
      <alignment horizontal="center" vertical="center"/>
    </xf>
    <xf numFmtId="0" fontId="6" fillId="2" borderId="0" xfId="0" applyNumberFormat="1" applyFont="1" applyFill="1" applyAlignment="1" applyProtection="1">
      <alignment horizontal="center" vertical="center"/>
    </xf>
    <xf numFmtId="0" fontId="3" fillId="10" borderId="0" xfId="3" applyFont="1" applyFill="1" applyAlignment="1">
      <alignment horizontal="center" vertical="center"/>
    </xf>
    <xf numFmtId="0" fontId="6" fillId="2" borderId="7" xfId="3" applyFont="1" applyFill="1" applyBorder="1" applyAlignment="1">
      <alignment horizontal="center" vertical="center" wrapText="1"/>
    </xf>
    <xf numFmtId="0" fontId="6" fillId="2" borderId="0" xfId="3" applyFont="1" applyFill="1" applyAlignment="1">
      <alignment horizontal="center" vertical="center" wrapText="1"/>
    </xf>
    <xf numFmtId="0" fontId="6" fillId="4" borderId="17" xfId="3" applyFont="1" applyFill="1" applyBorder="1" applyAlignment="1">
      <alignment horizontal="center" vertical="center" wrapText="1"/>
    </xf>
    <xf numFmtId="0" fontId="6" fillId="4" borderId="3" xfId="3" applyFont="1" applyFill="1" applyBorder="1" applyAlignment="1">
      <alignment horizontal="center" vertical="center" wrapText="1"/>
    </xf>
    <xf numFmtId="0" fontId="6" fillId="4" borderId="19" xfId="3" applyFont="1" applyFill="1" applyBorder="1" applyAlignment="1">
      <alignment horizontal="center" vertical="center" wrapText="1"/>
    </xf>
    <xf numFmtId="0" fontId="1" fillId="2" borderId="0" xfId="0" applyNumberFormat="1" applyFont="1" applyFill="1" applyAlignment="1" applyProtection="1">
      <alignment horizontal="center" vertical="center" wrapText="1"/>
    </xf>
    <xf numFmtId="0" fontId="1" fillId="3" borderId="4" xfId="0" applyFont="1" applyFill="1" applyBorder="1" applyAlignment="1">
      <alignment horizontal="center" vertical="center"/>
    </xf>
    <xf numFmtId="0" fontId="1" fillId="3" borderId="2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3" xfId="0" applyFont="1" applyFill="1" applyBorder="1" applyAlignment="1">
      <alignment horizontal="center" vertical="center"/>
    </xf>
    <xf numFmtId="0" fontId="1" fillId="5" borderId="4" xfId="0" applyFont="1" applyFill="1" applyBorder="1" applyAlignment="1">
      <alignment horizontal="center" vertical="center"/>
    </xf>
    <xf numFmtId="0" fontId="1" fillId="5" borderId="23" xfId="0" applyFont="1" applyFill="1" applyBorder="1" applyAlignment="1">
      <alignment horizontal="center" vertical="center"/>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6" borderId="4" xfId="0" applyFont="1" applyFill="1" applyBorder="1" applyAlignment="1">
      <alignment horizontal="right" vertical="center"/>
    </xf>
    <xf numFmtId="0" fontId="1" fillId="3" borderId="19" xfId="0" applyFont="1" applyFill="1" applyBorder="1" applyAlignment="1">
      <alignment horizontal="center" vertical="center"/>
    </xf>
    <xf numFmtId="0" fontId="1" fillId="3" borderId="20" xfId="0" applyFont="1" applyFill="1" applyBorder="1" applyAlignment="1">
      <alignment horizontal="center" vertical="center"/>
    </xf>
    <xf numFmtId="0" fontId="1" fillId="3" borderId="25" xfId="0" applyFont="1" applyFill="1" applyBorder="1" applyAlignment="1">
      <alignment horizontal="center" vertical="center"/>
    </xf>
    <xf numFmtId="0" fontId="1" fillId="4" borderId="6" xfId="0" applyFont="1" applyFill="1" applyBorder="1" applyAlignment="1">
      <alignment horizontal="left" vertical="top" wrapText="1"/>
    </xf>
    <xf numFmtId="0" fontId="1" fillId="4" borderId="7" xfId="0" applyFont="1" applyFill="1" applyBorder="1" applyAlignment="1">
      <alignment horizontal="left" vertical="top" wrapText="1"/>
    </xf>
    <xf numFmtId="0" fontId="1" fillId="4" borderId="8" xfId="0" applyFont="1" applyFill="1" applyBorder="1" applyAlignment="1">
      <alignment horizontal="left" vertical="top" wrapText="1"/>
    </xf>
    <xf numFmtId="0" fontId="1" fillId="4" borderId="15" xfId="0" applyFont="1" applyFill="1" applyBorder="1" applyAlignment="1">
      <alignment horizontal="left" vertical="top" wrapText="1"/>
    </xf>
    <xf numFmtId="0" fontId="1" fillId="4" borderId="12"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4" xfId="0" applyFont="1" applyFill="1" applyBorder="1" applyAlignment="1">
      <alignment horizontal="left" vertical="top"/>
    </xf>
    <xf numFmtId="0" fontId="1" fillId="4" borderId="3" xfId="0" applyFont="1" applyFill="1" applyBorder="1" applyAlignment="1">
      <alignment horizontal="left" vertical="top"/>
    </xf>
    <xf numFmtId="0" fontId="1" fillId="7" borderId="4" xfId="0" applyFont="1" applyFill="1" applyBorder="1" applyAlignment="1">
      <alignment horizontal="left" vertical="top" wrapText="1"/>
    </xf>
    <xf numFmtId="0" fontId="1" fillId="7" borderId="23" xfId="0" applyFont="1" applyFill="1" applyBorder="1" applyAlignment="1">
      <alignment horizontal="left" vertical="top" wrapText="1"/>
    </xf>
    <xf numFmtId="0" fontId="1" fillId="3" borderId="5" xfId="0" applyFont="1" applyFill="1" applyBorder="1" applyAlignment="1">
      <alignment horizontal="center" vertical="center"/>
    </xf>
    <xf numFmtId="0" fontId="1" fillId="3" borderId="37" xfId="0" applyFont="1" applyFill="1" applyBorder="1" applyAlignment="1">
      <alignment horizontal="center" vertical="center"/>
    </xf>
    <xf numFmtId="0" fontId="1" fillId="3" borderId="38" xfId="0" applyFont="1" applyFill="1" applyBorder="1" applyAlignment="1">
      <alignment horizontal="center" vertical="center"/>
    </xf>
    <xf numFmtId="0" fontId="4" fillId="3" borderId="20" xfId="0" applyFont="1" applyFill="1" applyBorder="1" applyAlignment="1">
      <alignment horizontal="center" vertical="center"/>
    </xf>
    <xf numFmtId="0" fontId="4" fillId="3" borderId="25" xfId="0" applyFont="1" applyFill="1" applyBorder="1" applyAlignment="1">
      <alignment horizontal="center" vertical="center"/>
    </xf>
    <xf numFmtId="0" fontId="1" fillId="3" borderId="4" xfId="0" applyFont="1" applyFill="1" applyBorder="1" applyAlignment="1">
      <alignment horizontal="center" vertical="top"/>
    </xf>
    <xf numFmtId="0" fontId="1" fillId="3" borderId="23" xfId="0" applyFont="1" applyFill="1" applyBorder="1" applyAlignment="1">
      <alignment horizontal="center" vertical="top"/>
    </xf>
    <xf numFmtId="0" fontId="1" fillId="3" borderId="19" xfId="0" applyFont="1" applyFill="1" applyBorder="1" applyAlignment="1">
      <alignment horizontal="center" vertical="top"/>
    </xf>
    <xf numFmtId="0" fontId="1" fillId="3" borderId="20" xfId="0" applyFont="1" applyFill="1" applyBorder="1" applyAlignment="1">
      <alignment horizontal="center" vertical="top"/>
    </xf>
    <xf numFmtId="0" fontId="1" fillId="3" borderId="25" xfId="0" applyFont="1" applyFill="1" applyBorder="1" applyAlignment="1">
      <alignment horizontal="center" vertical="top"/>
    </xf>
    <xf numFmtId="0" fontId="1" fillId="4" borderId="11" xfId="0" applyFont="1" applyFill="1" applyBorder="1" applyAlignment="1">
      <alignment horizontal="left" vertical="top" wrapText="1"/>
    </xf>
    <xf numFmtId="0" fontId="1" fillId="2" borderId="29" xfId="0" applyFont="1" applyFill="1" applyBorder="1" applyAlignment="1">
      <alignment horizontal="left" vertical="top" wrapText="1"/>
    </xf>
    <xf numFmtId="0" fontId="1" fillId="2" borderId="30" xfId="0" applyFont="1" applyFill="1" applyBorder="1" applyAlignment="1">
      <alignment horizontal="left" vertical="top" wrapText="1"/>
    </xf>
    <xf numFmtId="0" fontId="1" fillId="2" borderId="31" xfId="0" applyFont="1" applyFill="1" applyBorder="1" applyAlignment="1">
      <alignment horizontal="left" vertical="top" wrapText="1"/>
    </xf>
    <xf numFmtId="0" fontId="5" fillId="3" borderId="18" xfId="0" applyFont="1" applyFill="1" applyBorder="1" applyAlignment="1">
      <alignment horizontal="center" vertical="center"/>
    </xf>
    <xf numFmtId="0" fontId="5" fillId="3" borderId="22" xfId="0" applyFont="1" applyFill="1" applyBorder="1" applyAlignment="1">
      <alignment horizontal="center" vertical="center"/>
    </xf>
    <xf numFmtId="0" fontId="1" fillId="4" borderId="4" xfId="0" applyFont="1" applyFill="1" applyBorder="1" applyAlignment="1">
      <alignment horizontal="left" vertical="top" wrapText="1"/>
    </xf>
    <xf numFmtId="0" fontId="5" fillId="2" borderId="4" xfId="0" applyFont="1" applyFill="1" applyBorder="1" applyAlignment="1">
      <alignment horizontal="center" vertical="center"/>
    </xf>
    <xf numFmtId="0" fontId="5" fillId="2" borderId="23"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23" xfId="0" applyFont="1" applyFill="1" applyBorder="1" applyAlignment="1">
      <alignment horizontal="center" vertical="center"/>
    </xf>
    <xf numFmtId="0" fontId="5" fillId="2" borderId="3" xfId="0" applyFont="1" applyFill="1" applyBorder="1" applyAlignment="1">
      <alignment horizontal="left" vertical="center"/>
    </xf>
    <xf numFmtId="0" fontId="5" fillId="2" borderId="4" xfId="0" applyFont="1" applyFill="1" applyBorder="1" applyAlignment="1">
      <alignment horizontal="left" vertical="center"/>
    </xf>
    <xf numFmtId="0" fontId="5" fillId="6" borderId="4" xfId="0" applyFont="1" applyFill="1" applyBorder="1" applyAlignment="1">
      <alignment horizontal="right" vertical="center"/>
    </xf>
    <xf numFmtId="0" fontId="5" fillId="3" borderId="19" xfId="0" applyFont="1" applyFill="1" applyBorder="1" applyAlignment="1">
      <alignment horizontal="center" vertical="center"/>
    </xf>
    <xf numFmtId="0" fontId="5" fillId="3" borderId="20" xfId="0" applyFont="1" applyFill="1" applyBorder="1" applyAlignment="1">
      <alignment horizontal="center" vertical="center"/>
    </xf>
    <xf numFmtId="0" fontId="5" fillId="3" borderId="25" xfId="0" applyFont="1" applyFill="1" applyBorder="1" applyAlignment="1">
      <alignment horizontal="center" vertical="center"/>
    </xf>
    <xf numFmtId="0" fontId="1" fillId="3" borderId="18" xfId="0" applyFont="1" applyFill="1" applyBorder="1" applyAlignment="1">
      <alignment horizontal="center" vertical="center"/>
    </xf>
    <xf numFmtId="0" fontId="1" fillId="3" borderId="22" xfId="0" applyFont="1" applyFill="1" applyBorder="1" applyAlignment="1">
      <alignment horizontal="center" vertical="center"/>
    </xf>
    <xf numFmtId="0" fontId="5" fillId="4" borderId="6" xfId="0" applyFont="1" applyFill="1" applyBorder="1" applyAlignment="1">
      <alignment horizontal="left" vertical="top" wrapText="1"/>
    </xf>
    <xf numFmtId="0" fontId="5" fillId="4" borderId="7" xfId="0" applyFont="1" applyFill="1" applyBorder="1" applyAlignment="1">
      <alignment horizontal="left" vertical="top" wrapText="1"/>
    </xf>
    <xf numFmtId="0" fontId="5" fillId="4" borderId="32" xfId="0" applyFont="1" applyFill="1" applyBorder="1" applyAlignment="1">
      <alignment horizontal="left" vertical="top" wrapText="1"/>
    </xf>
    <xf numFmtId="0" fontId="5" fillId="4" borderId="8" xfId="0" applyFont="1" applyFill="1" applyBorder="1" applyAlignment="1">
      <alignment horizontal="left" vertical="top" wrapText="1"/>
    </xf>
    <xf numFmtId="0" fontId="5" fillId="4" borderId="0" xfId="0" applyFont="1" applyFill="1" applyAlignment="1">
      <alignment horizontal="left" vertical="top" wrapText="1"/>
    </xf>
    <xf numFmtId="0" fontId="5" fillId="4" borderId="26" xfId="0" applyFont="1" applyFill="1" applyBorder="1" applyAlignment="1">
      <alignment horizontal="left" vertical="top" wrapText="1"/>
    </xf>
    <xf numFmtId="0" fontId="5" fillId="4" borderId="15" xfId="0" applyFont="1" applyFill="1" applyBorder="1" applyAlignment="1">
      <alignment horizontal="left" vertical="top" wrapText="1"/>
    </xf>
    <xf numFmtId="0" fontId="5" fillId="4" borderId="12" xfId="0" applyFont="1" applyFill="1" applyBorder="1" applyAlignment="1">
      <alignment horizontal="left" vertical="top" wrapText="1"/>
    </xf>
    <xf numFmtId="0" fontId="5" fillId="4" borderId="28" xfId="0" applyFont="1" applyFill="1" applyBorder="1" applyAlignment="1">
      <alignment horizontal="left" vertical="top" wrapText="1"/>
    </xf>
    <xf numFmtId="0" fontId="5" fillId="4" borderId="3" xfId="0" applyFont="1" applyFill="1" applyBorder="1" applyAlignment="1">
      <alignment horizontal="left" vertical="top"/>
    </xf>
    <xf numFmtId="0" fontId="5" fillId="4" borderId="4" xfId="0" applyFont="1" applyFill="1" applyBorder="1" applyAlignment="1">
      <alignment horizontal="left" vertical="top"/>
    </xf>
    <xf numFmtId="0" fontId="5" fillId="7" borderId="4" xfId="0" applyFont="1" applyFill="1" applyBorder="1" applyAlignment="1">
      <alignment horizontal="left" vertical="top" wrapText="1"/>
    </xf>
    <xf numFmtId="0" fontId="5" fillId="7" borderId="23" xfId="0" applyFont="1" applyFill="1" applyBorder="1" applyAlignment="1">
      <alignment horizontal="left" vertical="top" wrapText="1"/>
    </xf>
    <xf numFmtId="0" fontId="1" fillId="3" borderId="2" xfId="0" applyFont="1" applyFill="1" applyBorder="1" applyAlignment="1">
      <alignment horizontal="center" vertical="center"/>
    </xf>
    <xf numFmtId="0" fontId="1" fillId="7" borderId="9" xfId="0" applyFont="1" applyFill="1" applyBorder="1" applyAlignment="1">
      <alignment horizontal="left" vertical="top" wrapText="1"/>
    </xf>
    <xf numFmtId="0" fontId="1" fillId="7" borderId="7" xfId="0" applyFont="1" applyFill="1" applyBorder="1" applyAlignment="1">
      <alignment horizontal="left" vertical="top" wrapText="1"/>
    </xf>
    <xf numFmtId="0" fontId="1" fillId="7" borderId="10" xfId="0" applyFont="1" applyFill="1" applyBorder="1" applyAlignment="1">
      <alignment horizontal="left" vertical="top" wrapText="1"/>
    </xf>
    <xf numFmtId="0" fontId="1" fillId="7" borderId="0" xfId="0" applyFont="1" applyFill="1" applyAlignment="1">
      <alignment horizontal="left" vertical="top" wrapText="1"/>
    </xf>
    <xf numFmtId="0" fontId="1" fillId="3" borderId="15" xfId="0" applyFont="1" applyFill="1" applyBorder="1" applyAlignment="1">
      <alignment horizontal="center" vertical="center"/>
    </xf>
    <xf numFmtId="0" fontId="1" fillId="3" borderId="12" xfId="0" applyFont="1" applyFill="1" applyBorder="1" applyAlignment="1">
      <alignment horizontal="center" vertical="center"/>
    </xf>
    <xf numFmtId="0" fontId="1" fillId="3" borderId="16" xfId="0" applyFont="1" applyFill="1" applyBorder="1" applyAlignment="1">
      <alignment horizontal="center" vertical="center"/>
    </xf>
    <xf numFmtId="0" fontId="1" fillId="3" borderId="13" xfId="0" applyFont="1" applyFill="1" applyBorder="1" applyAlignment="1">
      <alignment horizontal="center" vertical="center"/>
    </xf>
    <xf numFmtId="0" fontId="1" fillId="3" borderId="14" xfId="0" applyFont="1" applyFill="1" applyBorder="1" applyAlignment="1">
      <alignment horizontal="center" vertical="center"/>
    </xf>
    <xf numFmtId="0" fontId="1" fillId="4" borderId="9" xfId="0" applyFont="1" applyFill="1" applyBorder="1" applyAlignment="1">
      <alignment horizontal="left" vertical="top"/>
    </xf>
    <xf numFmtId="0" fontId="1" fillId="4" borderId="7" xfId="0" applyFont="1" applyFill="1" applyBorder="1" applyAlignment="1">
      <alignment horizontal="left" vertical="top"/>
    </xf>
    <xf numFmtId="0" fontId="1" fillId="4" borderId="24" xfId="0" applyFont="1" applyFill="1" applyBorder="1" applyAlignment="1">
      <alignment horizontal="left" vertical="top"/>
    </xf>
    <xf numFmtId="0" fontId="1" fillId="4" borderId="10" xfId="0" applyFont="1" applyFill="1" applyBorder="1" applyAlignment="1">
      <alignment horizontal="left" vertical="top"/>
    </xf>
    <xf numFmtId="0" fontId="1" fillId="4" borderId="0" xfId="0" applyFont="1" applyFill="1" applyAlignment="1">
      <alignment horizontal="left" vertical="top"/>
    </xf>
    <xf numFmtId="0" fontId="1" fillId="4" borderId="27" xfId="0" applyFont="1" applyFill="1" applyBorder="1" applyAlignment="1">
      <alignment horizontal="left" vertical="top"/>
    </xf>
    <xf numFmtId="0" fontId="1" fillId="4" borderId="11" xfId="0" applyFont="1" applyFill="1" applyBorder="1" applyAlignment="1">
      <alignment horizontal="left" vertical="top"/>
    </xf>
    <xf numFmtId="0" fontId="1" fillId="4" borderId="12" xfId="0" applyFont="1" applyFill="1" applyBorder="1" applyAlignment="1">
      <alignment horizontal="left" vertical="top"/>
    </xf>
    <xf numFmtId="0" fontId="1" fillId="4" borderId="16" xfId="0" applyFont="1" applyFill="1" applyBorder="1" applyAlignment="1">
      <alignment horizontal="left" vertical="top"/>
    </xf>
    <xf numFmtId="0" fontId="1" fillId="4" borderId="24" xfId="0" applyFont="1" applyFill="1" applyBorder="1" applyAlignment="1">
      <alignment horizontal="left" vertical="top" wrapText="1"/>
    </xf>
    <xf numFmtId="0" fontId="1" fillId="4" borderId="27" xfId="0" applyFont="1" applyFill="1" applyBorder="1" applyAlignment="1">
      <alignment horizontal="left" vertical="top" wrapText="1"/>
    </xf>
    <xf numFmtId="0" fontId="1" fillId="4" borderId="16" xfId="0" applyFont="1" applyFill="1" applyBorder="1" applyAlignment="1">
      <alignment horizontal="left" vertical="top" wrapText="1"/>
    </xf>
  </cellXfs>
  <cellStyles count="5">
    <cellStyle name="常规" xfId="0" builtinId="0"/>
    <cellStyle name="常规 2" xfId="3" xr:uid="{00000000-0005-0000-0000-000031000000}"/>
    <cellStyle name="常规 3" xfId="4" xr:uid="{00000000-0005-0000-0000-000032000000}"/>
    <cellStyle name="超链接" xfId="1" builtinId="8"/>
    <cellStyle name="着色 3" xfId="2" builtinId="37"/>
  </cellStyles>
  <dxfs count="1778">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patternFill>
      </fill>
    </dxf>
    <dxf>
      <fill>
        <patternFill patternType="solid">
          <bgColor theme="7"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7" tint="-0.24994659260841701"/>
        </patternFill>
      </fill>
    </dxf>
    <dxf>
      <fill>
        <patternFill patternType="solid">
          <bgColor theme="7"/>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rgb="FF0070C0"/>
        </patternFill>
      </fill>
    </dxf>
    <dxf>
      <fill>
        <patternFill patternType="solid">
          <bgColor rgb="FFFF0000"/>
        </patternFill>
      </fill>
    </dxf>
    <dxf>
      <fill>
        <patternFill patternType="solid">
          <bgColor rgb="FF7030A0"/>
        </patternFill>
      </fill>
    </dxf>
    <dxf>
      <fill>
        <patternFill patternType="solid">
          <bgColor rgb="FF548235"/>
        </patternFill>
      </fill>
    </dxf>
    <dxf>
      <fill>
        <patternFill patternType="solid">
          <bgColor rgb="FF000000"/>
        </patternFill>
      </fill>
    </dxf>
    <dxf>
      <fill>
        <patternFill patternType="solid">
          <bgColor rgb="FFBF8F00"/>
        </patternFill>
      </fill>
    </dxf>
    <dxf>
      <fill>
        <patternFill patternType="solid">
          <bgColor rgb="FF00B050"/>
        </patternFill>
      </fill>
    </dxf>
    <dxf>
      <fill>
        <patternFill patternType="solid">
          <bgColor rgb="FFBF8F00"/>
        </patternFill>
      </fill>
    </dxf>
    <dxf>
      <fill>
        <patternFill patternType="solid">
          <bgColor rgb="FF548235"/>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rgb="FF000000"/>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7" tint="-0.24994659260841701"/>
        </patternFill>
      </fill>
    </dxf>
    <dxf>
      <fill>
        <patternFill patternType="solid">
          <bgColor theme="9" tint="-0.24994659260841701"/>
        </patternFill>
      </fill>
    </dxf>
    <dxf>
      <fill>
        <patternFill patternType="solid">
          <bgColor rgb="FFFF0000"/>
        </patternFill>
      </fill>
    </dxf>
    <dxf>
      <fill>
        <patternFill patternType="solid">
          <bgColor rgb="FF7030A0"/>
        </patternFill>
      </fill>
    </dxf>
    <dxf>
      <fill>
        <patternFill patternType="solid">
          <bgColor rgb="FF0070C0"/>
        </patternFill>
      </fill>
    </dxf>
    <dxf>
      <fill>
        <patternFill patternType="solid">
          <bgColor rgb="FF00B050"/>
        </patternFill>
      </fill>
    </dxf>
    <dxf>
      <fill>
        <patternFill patternType="solid">
          <bgColor theme="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
      <fill>
        <patternFill patternType="solid">
          <bgColor theme="1"/>
        </patternFill>
      </fill>
    </dxf>
    <dxf>
      <fill>
        <patternFill patternType="solid">
          <bgColor rgb="FF00B050"/>
        </patternFill>
      </fill>
    </dxf>
    <dxf>
      <fill>
        <patternFill patternType="solid">
          <bgColor rgb="FF0070C0"/>
        </patternFill>
      </fill>
    </dxf>
    <dxf>
      <fill>
        <patternFill patternType="solid">
          <bgColor rgb="FF7030A0"/>
        </patternFill>
      </fill>
    </dxf>
    <dxf>
      <fill>
        <patternFill patternType="solid">
          <bgColor rgb="FFFF0000"/>
        </patternFill>
      </fill>
    </dxf>
    <dxf>
      <fill>
        <patternFill patternType="solid">
          <bgColor theme="9" tint="-0.24994659260841701"/>
        </patternFill>
      </fill>
    </dxf>
    <dxf>
      <fill>
        <patternFill patternType="solid">
          <bgColor theme="7"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jpeg"/><Relationship Id="rId7" Type="http://schemas.openxmlformats.org/officeDocument/2006/relationships/image" Target="../media/image9.png"/><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jpeg"/><Relationship Id="rId10" Type="http://schemas.openxmlformats.org/officeDocument/2006/relationships/image" Target="../media/image12.png"/><Relationship Id="rId4" Type="http://schemas.openxmlformats.org/officeDocument/2006/relationships/image" Target="../media/image6.jpe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6.png"/><Relationship Id="rId7" Type="http://schemas.openxmlformats.org/officeDocument/2006/relationships/image" Target="../media/image20.png"/><Relationship Id="rId12" Type="http://schemas.openxmlformats.org/officeDocument/2006/relationships/image" Target="../media/image25.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9.jpeg"/><Relationship Id="rId11" Type="http://schemas.openxmlformats.org/officeDocument/2006/relationships/image" Target="../media/image24.png"/><Relationship Id="rId5" Type="http://schemas.openxmlformats.org/officeDocument/2006/relationships/image" Target="../media/image18.jpeg"/><Relationship Id="rId10" Type="http://schemas.openxmlformats.org/officeDocument/2006/relationships/image" Target="../media/image23.jpeg"/><Relationship Id="rId4" Type="http://schemas.openxmlformats.org/officeDocument/2006/relationships/image" Target="../media/image17.jpe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GIF"/><Relationship Id="rId18" Type="http://schemas.openxmlformats.org/officeDocument/2006/relationships/image" Target="../media/image44.GIF"/><Relationship Id="rId3" Type="http://schemas.openxmlformats.org/officeDocument/2006/relationships/image" Target="../media/image29.png"/><Relationship Id="rId21" Type="http://schemas.openxmlformats.org/officeDocument/2006/relationships/image" Target="../media/image47.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20" Type="http://schemas.openxmlformats.org/officeDocument/2006/relationships/image" Target="../media/image46.GIF"/><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24" Type="http://schemas.openxmlformats.org/officeDocument/2006/relationships/image" Target="../media/image50.png"/><Relationship Id="rId5" Type="http://schemas.openxmlformats.org/officeDocument/2006/relationships/image" Target="../media/image31.png"/><Relationship Id="rId15" Type="http://schemas.openxmlformats.org/officeDocument/2006/relationships/image" Target="../media/image41.png"/><Relationship Id="rId23" Type="http://schemas.openxmlformats.org/officeDocument/2006/relationships/image" Target="../media/image49.png"/><Relationship Id="rId10" Type="http://schemas.openxmlformats.org/officeDocument/2006/relationships/image" Target="../media/image36.png"/><Relationship Id="rId19" Type="http://schemas.openxmlformats.org/officeDocument/2006/relationships/image" Target="../media/image45.GIF"/><Relationship Id="rId4" Type="http://schemas.openxmlformats.org/officeDocument/2006/relationships/image" Target="../media/image30.png"/><Relationship Id="rId9" Type="http://schemas.openxmlformats.org/officeDocument/2006/relationships/image" Target="../media/image35.GIF"/><Relationship Id="rId14" Type="http://schemas.openxmlformats.org/officeDocument/2006/relationships/image" Target="../media/image40.png"/><Relationship Id="rId22"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7.png"/><Relationship Id="rId13" Type="http://schemas.openxmlformats.org/officeDocument/2006/relationships/image" Target="../media/image62.png"/><Relationship Id="rId18" Type="http://schemas.openxmlformats.org/officeDocument/2006/relationships/image" Target="../media/image67.png"/><Relationship Id="rId26" Type="http://schemas.openxmlformats.org/officeDocument/2006/relationships/image" Target="../media/image75.jpeg"/><Relationship Id="rId3" Type="http://schemas.openxmlformats.org/officeDocument/2006/relationships/image" Target="../media/image52.jpeg"/><Relationship Id="rId21" Type="http://schemas.openxmlformats.org/officeDocument/2006/relationships/image" Target="../media/image70.jpeg"/><Relationship Id="rId7" Type="http://schemas.openxmlformats.org/officeDocument/2006/relationships/image" Target="../media/image56.jpeg"/><Relationship Id="rId12" Type="http://schemas.openxmlformats.org/officeDocument/2006/relationships/image" Target="../media/image61.jpeg"/><Relationship Id="rId17" Type="http://schemas.openxmlformats.org/officeDocument/2006/relationships/image" Target="../media/image66.png"/><Relationship Id="rId25" Type="http://schemas.openxmlformats.org/officeDocument/2006/relationships/image" Target="../media/image74.jpeg"/><Relationship Id="rId2" Type="http://schemas.openxmlformats.org/officeDocument/2006/relationships/image" Target="NULL" TargetMode="External"/><Relationship Id="rId16" Type="http://schemas.openxmlformats.org/officeDocument/2006/relationships/image" Target="../media/image65.jpeg"/><Relationship Id="rId20" Type="http://schemas.openxmlformats.org/officeDocument/2006/relationships/image" Target="../media/image69.png"/><Relationship Id="rId29" Type="http://schemas.openxmlformats.org/officeDocument/2006/relationships/image" Target="../media/image78.png"/><Relationship Id="rId1" Type="http://schemas.openxmlformats.org/officeDocument/2006/relationships/image" Target="../media/image51.jpeg"/><Relationship Id="rId6" Type="http://schemas.openxmlformats.org/officeDocument/2006/relationships/image" Target="../media/image55.jpeg"/><Relationship Id="rId11" Type="http://schemas.openxmlformats.org/officeDocument/2006/relationships/image" Target="../media/image60.png"/><Relationship Id="rId24" Type="http://schemas.openxmlformats.org/officeDocument/2006/relationships/image" Target="../media/image73.jpeg"/><Relationship Id="rId5" Type="http://schemas.openxmlformats.org/officeDocument/2006/relationships/image" Target="../media/image54.jpeg"/><Relationship Id="rId15" Type="http://schemas.openxmlformats.org/officeDocument/2006/relationships/image" Target="../media/image64.png"/><Relationship Id="rId23" Type="http://schemas.openxmlformats.org/officeDocument/2006/relationships/image" Target="../media/image72.png"/><Relationship Id="rId28" Type="http://schemas.openxmlformats.org/officeDocument/2006/relationships/image" Target="../media/image77.png"/><Relationship Id="rId10" Type="http://schemas.openxmlformats.org/officeDocument/2006/relationships/image" Target="../media/image59.jpeg"/><Relationship Id="rId19" Type="http://schemas.openxmlformats.org/officeDocument/2006/relationships/image" Target="../media/image68.jpeg"/><Relationship Id="rId4" Type="http://schemas.openxmlformats.org/officeDocument/2006/relationships/image" Target="../media/image53.png"/><Relationship Id="rId9" Type="http://schemas.openxmlformats.org/officeDocument/2006/relationships/image" Target="../media/image58.jpeg"/><Relationship Id="rId14" Type="http://schemas.openxmlformats.org/officeDocument/2006/relationships/image" Target="../media/image63.png"/><Relationship Id="rId22" Type="http://schemas.openxmlformats.org/officeDocument/2006/relationships/image" Target="../media/image71.jpeg"/><Relationship Id="rId27"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6</xdr:col>
      <xdr:colOff>333375</xdr:colOff>
      <xdr:row>90</xdr:row>
      <xdr:rowOff>66675</xdr:rowOff>
    </xdr:from>
    <xdr:to>
      <xdr:col>9</xdr:col>
      <xdr:colOff>285750</xdr:colOff>
      <xdr:row>102</xdr:row>
      <xdr:rowOff>47624</xdr:rowOff>
    </xdr:to>
    <xdr:pic>
      <xdr:nvPicPr>
        <xdr:cNvPr id="2" name="图片 1" descr="49e0ed13a15269946e51380c4f0a2a1a">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87165" y="13782675"/>
          <a:ext cx="1779270" cy="18091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220980</xdr:colOff>
      <xdr:row>12</xdr:row>
      <xdr:rowOff>0</xdr:rowOff>
    </xdr:from>
    <xdr:to>
      <xdr:col>14</xdr:col>
      <xdr:colOff>267335</xdr:colOff>
      <xdr:row>22</xdr:row>
      <xdr:rowOff>179070</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6919595" y="1828800"/>
          <a:ext cx="1873250" cy="167640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266700</xdr:colOff>
      <xdr:row>193</xdr:row>
      <xdr:rowOff>45720</xdr:rowOff>
    </xdr:from>
    <xdr:to>
      <xdr:col>14</xdr:col>
      <xdr:colOff>254635</xdr:colOff>
      <xdr:row>206</xdr:row>
      <xdr:rowOff>90560</xdr:rowOff>
    </xdr:to>
    <xdr:pic>
      <xdr:nvPicPr>
        <xdr:cNvPr id="2" name="图片 1" descr="234">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6965315" y="29458920"/>
          <a:ext cx="1814830" cy="2025650"/>
        </a:xfrm>
        <a:prstGeom prst="rect">
          <a:avLst/>
        </a:prstGeom>
      </xdr:spPr>
    </xdr:pic>
    <xdr:clientData/>
  </xdr:twoCellAnchor>
  <xdr:twoCellAnchor editAs="oneCell">
    <xdr:from>
      <xdr:col>16</xdr:col>
      <xdr:colOff>464820</xdr:colOff>
      <xdr:row>141</xdr:row>
      <xdr:rowOff>76200</xdr:rowOff>
    </xdr:from>
    <xdr:to>
      <xdr:col>19</xdr:col>
      <xdr:colOff>328295</xdr:colOff>
      <xdr:row>154</xdr:row>
      <xdr:rowOff>116595</xdr:rowOff>
    </xdr:to>
    <xdr:pic>
      <xdr:nvPicPr>
        <xdr:cNvPr id="3" name="图片 2" descr="tim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srcRect t="2666" b="3666"/>
        <a:stretch>
          <a:fillRect/>
        </a:stretch>
      </xdr:blipFill>
      <xdr:spPr>
        <a:xfrm>
          <a:off x="10208260" y="21564600"/>
          <a:ext cx="1690370" cy="2021205"/>
        </a:xfrm>
        <a:prstGeom prst="rect">
          <a:avLst/>
        </a:prstGeom>
      </xdr:spPr>
    </xdr:pic>
    <xdr:clientData/>
  </xdr:twoCellAnchor>
  <xdr:twoCellAnchor editAs="oneCell">
    <xdr:from>
      <xdr:col>16</xdr:col>
      <xdr:colOff>297180</xdr:colOff>
      <xdr:row>89</xdr:row>
      <xdr:rowOff>83820</xdr:rowOff>
    </xdr:from>
    <xdr:to>
      <xdr:col>19</xdr:col>
      <xdr:colOff>346075</xdr:colOff>
      <xdr:row>102</xdr:row>
      <xdr:rowOff>91195</xdr:rowOff>
    </xdr:to>
    <xdr:pic>
      <xdr:nvPicPr>
        <xdr:cNvPr id="4" name="图片 3" descr="u=396096122,4221470989&amp;fm=173&amp;app=25&amp;f=JPE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0040620" y="13647420"/>
          <a:ext cx="1875790" cy="1988185"/>
        </a:xfrm>
        <a:prstGeom prst="rect">
          <a:avLst/>
        </a:prstGeom>
      </xdr:spPr>
    </xdr:pic>
    <xdr:clientData/>
  </xdr:twoCellAnchor>
  <xdr:twoCellAnchor editAs="oneCell">
    <xdr:from>
      <xdr:col>11</xdr:col>
      <xdr:colOff>99060</xdr:colOff>
      <xdr:row>89</xdr:row>
      <xdr:rowOff>175260</xdr:rowOff>
    </xdr:from>
    <xdr:to>
      <xdr:col>14</xdr:col>
      <xdr:colOff>530225</xdr:colOff>
      <xdr:row>101</xdr:row>
      <xdr:rowOff>16851</xdr:rowOff>
    </xdr:to>
    <xdr:pic>
      <xdr:nvPicPr>
        <xdr:cNvPr id="5" name="图片 4" descr="QQ截图20190601164740">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6797675" y="13716000"/>
          <a:ext cx="2258060" cy="1692910"/>
        </a:xfrm>
        <a:prstGeom prst="rect">
          <a:avLst/>
        </a:prstGeom>
      </xdr:spPr>
    </xdr:pic>
    <xdr:clientData/>
  </xdr:twoCellAnchor>
  <xdr:twoCellAnchor editAs="oneCell">
    <xdr:from>
      <xdr:col>1</xdr:col>
      <xdr:colOff>198120</xdr:colOff>
      <xdr:row>89</xdr:row>
      <xdr:rowOff>91440</xdr:rowOff>
    </xdr:from>
    <xdr:to>
      <xdr:col>4</xdr:col>
      <xdr:colOff>306070</xdr:colOff>
      <xdr:row>102</xdr:row>
      <xdr:rowOff>69605</xdr:rowOff>
    </xdr:to>
    <xdr:pic>
      <xdr:nvPicPr>
        <xdr:cNvPr id="6" name="图片 5" descr="timgW220PXIK">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807085" y="13655040"/>
          <a:ext cx="1934845" cy="1958975"/>
        </a:xfrm>
        <a:prstGeom prst="rect">
          <a:avLst/>
        </a:prstGeom>
      </xdr:spPr>
    </xdr:pic>
    <xdr:clientData/>
  </xdr:twoCellAnchor>
  <xdr:twoCellAnchor editAs="oneCell">
    <xdr:from>
      <xdr:col>16</xdr:col>
      <xdr:colOff>297180</xdr:colOff>
      <xdr:row>64</xdr:row>
      <xdr:rowOff>22860</xdr:rowOff>
    </xdr:from>
    <xdr:to>
      <xdr:col>19</xdr:col>
      <xdr:colOff>262255</xdr:colOff>
      <xdr:row>75</xdr:row>
      <xdr:rowOff>113958</xdr:rowOff>
    </xdr:to>
    <xdr:pic>
      <xdr:nvPicPr>
        <xdr:cNvPr id="7" name="图片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10040620" y="9776460"/>
          <a:ext cx="1791970" cy="1767205"/>
        </a:xfrm>
        <a:prstGeom prst="rect">
          <a:avLst/>
        </a:prstGeom>
      </xdr:spPr>
    </xdr:pic>
    <xdr:clientData/>
  </xdr:twoCellAnchor>
  <xdr:twoCellAnchor editAs="oneCell">
    <xdr:from>
      <xdr:col>11</xdr:col>
      <xdr:colOff>53340</xdr:colOff>
      <xdr:row>63</xdr:row>
      <xdr:rowOff>129540</xdr:rowOff>
    </xdr:from>
    <xdr:to>
      <xdr:col>14</xdr:col>
      <xdr:colOff>571500</xdr:colOff>
      <xdr:row>74</xdr:row>
      <xdr:rowOff>131103</xdr:rowOff>
    </xdr:to>
    <xdr:pic>
      <xdr:nvPicPr>
        <xdr:cNvPr id="8" name="图片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751955" y="9730740"/>
          <a:ext cx="2345055" cy="1677670"/>
        </a:xfrm>
        <a:prstGeom prst="rect">
          <a:avLst/>
        </a:prstGeom>
      </xdr:spPr>
    </xdr:pic>
    <xdr:clientData/>
  </xdr:twoCellAnchor>
  <xdr:twoCellAnchor editAs="oneCell">
    <xdr:from>
      <xdr:col>6</xdr:col>
      <xdr:colOff>213360</xdr:colOff>
      <xdr:row>64</xdr:row>
      <xdr:rowOff>6350</xdr:rowOff>
    </xdr:from>
    <xdr:to>
      <xdr:col>9</xdr:col>
      <xdr:colOff>318770</xdr:colOff>
      <xdr:row>75</xdr:row>
      <xdr:rowOff>140628</xdr:rowOff>
    </xdr:to>
    <xdr:pic>
      <xdr:nvPicPr>
        <xdr:cNvPr id="9" name="图片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3867150" y="9759950"/>
          <a:ext cx="1932305" cy="1810385"/>
        </a:xfrm>
        <a:prstGeom prst="rect">
          <a:avLst/>
        </a:prstGeom>
      </xdr:spPr>
    </xdr:pic>
    <xdr:clientData/>
  </xdr:twoCellAnchor>
  <xdr:twoCellAnchor editAs="oneCell">
    <xdr:from>
      <xdr:col>1</xdr:col>
      <xdr:colOff>167640</xdr:colOff>
      <xdr:row>64</xdr:row>
      <xdr:rowOff>45720</xdr:rowOff>
    </xdr:from>
    <xdr:to>
      <xdr:col>4</xdr:col>
      <xdr:colOff>363220</xdr:colOff>
      <xdr:row>75</xdr:row>
      <xdr:rowOff>56173</xdr:rowOff>
    </xdr:to>
    <xdr:pic>
      <xdr:nvPicPr>
        <xdr:cNvPr id="10" name="图片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776605" y="9799320"/>
          <a:ext cx="2022475" cy="1686560"/>
        </a:xfrm>
        <a:prstGeom prst="rect">
          <a:avLst/>
        </a:prstGeom>
      </xdr:spPr>
    </xdr:pic>
    <xdr:clientData/>
  </xdr:twoCellAnchor>
  <xdr:twoCellAnchor editAs="oneCell">
    <xdr:from>
      <xdr:col>2</xdr:col>
      <xdr:colOff>66675</xdr:colOff>
      <xdr:row>326</xdr:row>
      <xdr:rowOff>85725</xdr:rowOff>
    </xdr:from>
    <xdr:to>
      <xdr:col>4</xdr:col>
      <xdr:colOff>0</xdr:colOff>
      <xdr:row>334</xdr:row>
      <xdr:rowOff>53336</xdr:rowOff>
    </xdr:to>
    <xdr:pic>
      <xdr:nvPicPr>
        <xdr:cNvPr id="11" name="图片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1284605" y="49768125"/>
          <a:ext cx="1151255" cy="1186180"/>
        </a:xfrm>
        <a:prstGeom prst="rect">
          <a:avLst/>
        </a:prstGeom>
      </xdr:spPr>
    </xdr:pic>
    <xdr:clientData/>
  </xdr:twoCellAnchor>
  <xdr:twoCellAnchor editAs="oneCell">
    <xdr:from>
      <xdr:col>17</xdr:col>
      <xdr:colOff>0</xdr:colOff>
      <xdr:row>328</xdr:row>
      <xdr:rowOff>0</xdr:rowOff>
    </xdr:from>
    <xdr:to>
      <xdr:col>18</xdr:col>
      <xdr:colOff>542925</xdr:colOff>
      <xdr:row>335</xdr:row>
      <xdr:rowOff>121626</xdr:rowOff>
    </xdr:to>
    <xdr:pic>
      <xdr:nvPicPr>
        <xdr:cNvPr id="12" name="图片 11" descr="末影珍珠 (Ender Pearl)">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10352405" y="49987200"/>
          <a:ext cx="1151890" cy="1188085"/>
        </a:xfrm>
        <a:prstGeom prst="rect">
          <a:avLst/>
        </a:prstGeom>
        <a:solidFill>
          <a:srgbClr val="FFFFFF">
            <a:shade val="85000"/>
          </a:srgbClr>
        </a:solidFill>
        <a:ln w="88900" cap="sq">
          <a:no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161925</xdr:colOff>
      <xdr:row>11</xdr:row>
      <xdr:rowOff>45720</xdr:rowOff>
    </xdr:from>
    <xdr:to>
      <xdr:col>4</xdr:col>
      <xdr:colOff>507365</xdr:colOff>
      <xdr:row>24</xdr:row>
      <xdr:rowOff>49285</xdr:rowOff>
    </xdr:to>
    <xdr:pic>
      <xdr:nvPicPr>
        <xdr:cNvPr id="2" name="图片 1" descr="T1PVmsFkVeXXXXXXXX_!!0-item_pic">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770890" y="1722120"/>
          <a:ext cx="2172335" cy="1984375"/>
        </a:xfrm>
        <a:prstGeom prst="rect">
          <a:avLst/>
        </a:prstGeom>
      </xdr:spPr>
    </xdr:pic>
    <xdr:clientData/>
  </xdr:twoCellAnchor>
  <xdr:twoCellAnchor editAs="oneCell">
    <xdr:from>
      <xdr:col>1</xdr:col>
      <xdr:colOff>36195</xdr:colOff>
      <xdr:row>64</xdr:row>
      <xdr:rowOff>70485</xdr:rowOff>
    </xdr:from>
    <xdr:to>
      <xdr:col>4</xdr:col>
      <xdr:colOff>579120</xdr:colOff>
      <xdr:row>77</xdr:row>
      <xdr:rowOff>5226</xdr:rowOff>
    </xdr:to>
    <xdr:pic>
      <xdr:nvPicPr>
        <xdr:cNvPr id="3" name="Picture 1">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l="733" t="1437" r="1"/>
        <a:stretch>
          <a:fillRect/>
        </a:stretch>
      </xdr:blipFill>
      <xdr:spPr>
        <a:xfrm>
          <a:off x="645160" y="9824085"/>
          <a:ext cx="2369820" cy="1915795"/>
        </a:xfrm>
        <a:prstGeom prst="rect">
          <a:avLst/>
        </a:prstGeom>
        <a:noFill/>
        <a:ln w="1">
          <a:noFill/>
          <a:miter lim="800000"/>
          <a:headEnd/>
          <a:tailEnd type="none" w="med" len="med"/>
        </a:ln>
        <a:effectLst/>
      </xdr:spPr>
    </xdr:pic>
    <xdr:clientData/>
  </xdr:twoCellAnchor>
  <xdr:twoCellAnchor>
    <xdr:from>
      <xdr:col>16</xdr:col>
      <xdr:colOff>41910</xdr:colOff>
      <xdr:row>140</xdr:row>
      <xdr:rowOff>179070</xdr:rowOff>
    </xdr:from>
    <xdr:to>
      <xdr:col>19</xdr:col>
      <xdr:colOff>546439</xdr:colOff>
      <xdr:row>153</xdr:row>
      <xdr:rowOff>124598</xdr:rowOff>
    </xdr:to>
    <xdr:pic>
      <xdr:nvPicPr>
        <xdr:cNvPr id="4" name="图片 3" descr=" ">
          <a:extLst>
            <a:ext uri="{FF2B5EF4-FFF2-40B4-BE49-F238E27FC236}">
              <a16:creationId xmlns:a16="http://schemas.microsoft.com/office/drawing/2014/main" id="{00000000-0008-0000-0400-000004000000}"/>
            </a:ext>
          </a:extLst>
        </xdr:cNvPr>
        <xdr:cNvPicPr/>
      </xdr:nvPicPr>
      <xdr:blipFill>
        <a:blip xmlns:r="http://schemas.openxmlformats.org/officeDocument/2006/relationships" r:embed="rId3"/>
        <a:srcRect/>
        <a:stretch>
          <a:fillRect/>
        </a:stretch>
      </xdr:blipFill>
      <xdr:spPr>
        <a:xfrm>
          <a:off x="9785350" y="21488400"/>
          <a:ext cx="2331085" cy="1953260"/>
        </a:xfrm>
        <a:prstGeom prst="rect">
          <a:avLst/>
        </a:prstGeom>
        <a:noFill/>
        <a:ln>
          <a:noFill/>
        </a:ln>
        <a:effectLst/>
      </xdr:spPr>
    </xdr:pic>
    <xdr:clientData/>
  </xdr:twoCellAnchor>
  <xdr:twoCellAnchor>
    <xdr:from>
      <xdr:col>1</xdr:col>
      <xdr:colOff>133350</xdr:colOff>
      <xdr:row>167</xdr:row>
      <xdr:rowOff>0</xdr:rowOff>
    </xdr:from>
    <xdr:to>
      <xdr:col>4</xdr:col>
      <xdr:colOff>592101</xdr:colOff>
      <xdr:row>178</xdr:row>
      <xdr:rowOff>126735</xdr:rowOff>
    </xdr:to>
    <xdr:pic>
      <xdr:nvPicPr>
        <xdr:cNvPr id="5" name="图片 3" descr=" ">
          <a:extLst>
            <a:ext uri="{FF2B5EF4-FFF2-40B4-BE49-F238E27FC236}">
              <a16:creationId xmlns:a16="http://schemas.microsoft.com/office/drawing/2014/main" id="{00000000-0008-0000-0400-000005000000}"/>
            </a:ext>
          </a:extLst>
        </xdr:cNvPr>
        <xdr:cNvPicPr/>
      </xdr:nvPicPr>
      <xdr:blipFill>
        <a:blip xmlns:r="http://schemas.openxmlformats.org/officeDocument/2006/relationships" r:embed="rId4"/>
        <a:srcRect l="23844" t="14263" r="22871" b="12617"/>
        <a:stretch>
          <a:fillRect/>
        </a:stretch>
      </xdr:blipFill>
      <xdr:spPr>
        <a:xfrm>
          <a:off x="742315" y="25450800"/>
          <a:ext cx="2285365" cy="1802765"/>
        </a:xfrm>
        <a:prstGeom prst="rect">
          <a:avLst/>
        </a:prstGeom>
        <a:noFill/>
        <a:ln w="9525" cap="flat" cmpd="sng">
          <a:noFill/>
          <a:prstDash val="solid"/>
          <a:miter/>
        </a:ln>
        <a:effectLst/>
      </xdr:spPr>
    </xdr:pic>
    <xdr:clientData/>
  </xdr:twoCellAnchor>
  <xdr:twoCellAnchor>
    <xdr:from>
      <xdr:col>6</xdr:col>
      <xdr:colOff>38100</xdr:colOff>
      <xdr:row>193</xdr:row>
      <xdr:rowOff>15240</xdr:rowOff>
    </xdr:from>
    <xdr:to>
      <xdr:col>9</xdr:col>
      <xdr:colOff>401955</xdr:colOff>
      <xdr:row>203</xdr:row>
      <xdr:rowOff>160020</xdr:rowOff>
    </xdr:to>
    <xdr:pic>
      <xdr:nvPicPr>
        <xdr:cNvPr id="6" name="图片 2" descr=" ">
          <a:extLst>
            <a:ext uri="{FF2B5EF4-FFF2-40B4-BE49-F238E27FC236}">
              <a16:creationId xmlns:a16="http://schemas.microsoft.com/office/drawing/2014/main" id="{00000000-0008-0000-0400-000006000000}"/>
            </a:ext>
          </a:extLst>
        </xdr:cNvPr>
        <xdr:cNvPicPr/>
      </xdr:nvPicPr>
      <xdr:blipFill>
        <a:blip xmlns:r="http://schemas.openxmlformats.org/officeDocument/2006/relationships" r:embed="rId5"/>
        <a:srcRect/>
        <a:stretch>
          <a:fillRect/>
        </a:stretch>
      </xdr:blipFill>
      <xdr:spPr>
        <a:xfrm>
          <a:off x="3691890" y="29428440"/>
          <a:ext cx="2190750" cy="1661160"/>
        </a:xfrm>
        <a:prstGeom prst="rect">
          <a:avLst/>
        </a:prstGeom>
        <a:noFill/>
        <a:ln w="9525" cap="flat" cmpd="sng">
          <a:noFill/>
          <a:prstDash val="solid"/>
          <a:miter/>
        </a:ln>
        <a:effectLst/>
      </xdr:spPr>
    </xdr:pic>
    <xdr:clientData/>
  </xdr:twoCellAnchor>
  <xdr:twoCellAnchor>
    <xdr:from>
      <xdr:col>1</xdr:col>
      <xdr:colOff>67310</xdr:colOff>
      <xdr:row>219</xdr:row>
      <xdr:rowOff>98425</xdr:rowOff>
    </xdr:from>
    <xdr:to>
      <xdr:col>4</xdr:col>
      <xdr:colOff>554355</xdr:colOff>
      <xdr:row>231</xdr:row>
      <xdr:rowOff>62865</xdr:rowOff>
    </xdr:to>
    <xdr:pic>
      <xdr:nvPicPr>
        <xdr:cNvPr id="7" name="图片 3" descr=" ">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4"/>
        <a:srcRect l="23844" t="14263" r="22871" b="12617"/>
        <a:stretch>
          <a:fillRect/>
        </a:stretch>
      </xdr:blipFill>
      <xdr:spPr>
        <a:xfrm>
          <a:off x="676275" y="33474025"/>
          <a:ext cx="2313940" cy="1793240"/>
        </a:xfrm>
        <a:prstGeom prst="rect">
          <a:avLst/>
        </a:prstGeom>
        <a:noFill/>
        <a:ln w="9525" cap="flat" cmpd="sng">
          <a:noFill/>
          <a:prstDash val="solid"/>
          <a:miter/>
        </a:ln>
        <a:effectLst/>
      </xdr:spPr>
    </xdr:pic>
    <xdr:clientData/>
  </xdr:twoCellAnchor>
  <xdr:twoCellAnchor>
    <xdr:from>
      <xdr:col>1</xdr:col>
      <xdr:colOff>0</xdr:colOff>
      <xdr:row>272</xdr:row>
      <xdr:rowOff>38735</xdr:rowOff>
    </xdr:from>
    <xdr:to>
      <xdr:col>4</xdr:col>
      <xdr:colOff>732155</xdr:colOff>
      <xdr:row>282</xdr:row>
      <xdr:rowOff>97790</xdr:rowOff>
    </xdr:to>
    <xdr:pic>
      <xdr:nvPicPr>
        <xdr:cNvPr id="8" name="Picture 2">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a:stretch>
          <a:fillRect/>
        </a:stretch>
      </xdr:blipFill>
      <xdr:spPr>
        <a:xfrm>
          <a:off x="608965" y="41491535"/>
          <a:ext cx="2435860" cy="1583055"/>
        </a:xfrm>
        <a:prstGeom prst="rect">
          <a:avLst/>
        </a:prstGeom>
        <a:noFill/>
        <a:ln w="9525">
          <a:noFill/>
        </a:ln>
      </xdr:spPr>
    </xdr:pic>
    <xdr:clientData/>
  </xdr:twoCellAnchor>
  <xdr:twoCellAnchor editAs="oneCell">
    <xdr:from>
      <xdr:col>6</xdr:col>
      <xdr:colOff>279128</xdr:colOff>
      <xdr:row>271</xdr:row>
      <xdr:rowOff>76200</xdr:rowOff>
    </xdr:from>
    <xdr:to>
      <xdr:col>9</xdr:col>
      <xdr:colOff>540748</xdr:colOff>
      <xdr:row>283</xdr:row>
      <xdr:rowOff>65746</xdr:rowOff>
    </xdr:to>
    <xdr:pic>
      <xdr:nvPicPr>
        <xdr:cNvPr id="9" name="Picture 1" descr="C:\Users\Administrator\AppData\Roaming\Tencent\Users\2917208043\QQ\WinTemp\RichOle\AT5H)ZD[[K9347OS_%A6X60.png">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cstate="print"/>
        <a:srcRect/>
        <a:stretch>
          <a:fillRect/>
        </a:stretch>
      </xdr:blipFill>
      <xdr:spPr>
        <a:xfrm>
          <a:off x="3932555" y="41376600"/>
          <a:ext cx="2088515" cy="1818005"/>
        </a:xfrm>
        <a:prstGeom prst="rect">
          <a:avLst/>
        </a:prstGeom>
        <a:noFill/>
      </xdr:spPr>
    </xdr:pic>
    <xdr:clientData/>
  </xdr:twoCellAnchor>
  <xdr:twoCellAnchor>
    <xdr:from>
      <xdr:col>6</xdr:col>
      <xdr:colOff>60960</xdr:colOff>
      <xdr:row>325</xdr:row>
      <xdr:rowOff>16510</xdr:rowOff>
    </xdr:from>
    <xdr:to>
      <xdr:col>9</xdr:col>
      <xdr:colOff>479425</xdr:colOff>
      <xdr:row>333</xdr:row>
      <xdr:rowOff>92710</xdr:rowOff>
    </xdr:to>
    <xdr:pic>
      <xdr:nvPicPr>
        <xdr:cNvPr id="10" name="图片 9" descr="9K}AOBO00]G~0R~V4X]_VYG">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a:srcRect/>
        <a:stretch>
          <a:fillRect/>
        </a:stretch>
      </xdr:blipFill>
      <xdr:spPr>
        <a:xfrm>
          <a:off x="3714750" y="49546510"/>
          <a:ext cx="2245360" cy="1295400"/>
        </a:xfrm>
        <a:prstGeom prst="rect">
          <a:avLst/>
        </a:prstGeom>
        <a:noFill/>
        <a:ln>
          <a:noFill/>
        </a:ln>
        <a:effectLst/>
      </xdr:spPr>
    </xdr:pic>
    <xdr:clientData/>
  </xdr:twoCellAnchor>
  <xdr:twoCellAnchor>
    <xdr:from>
      <xdr:col>10</xdr:col>
      <xdr:colOff>175260</xdr:colOff>
      <xdr:row>349</xdr:row>
      <xdr:rowOff>110490</xdr:rowOff>
    </xdr:from>
    <xdr:to>
      <xdr:col>10</xdr:col>
      <xdr:colOff>175260</xdr:colOff>
      <xdr:row>360</xdr:row>
      <xdr:rowOff>76835</xdr:rowOff>
    </xdr:to>
    <xdr:pic>
      <xdr:nvPicPr>
        <xdr:cNvPr id="11" name="Picture 1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a:stretch>
          <a:fillRect/>
        </a:stretch>
      </xdr:blipFill>
      <xdr:spPr>
        <a:xfrm>
          <a:off x="6264910" y="53298090"/>
          <a:ext cx="0" cy="1642745"/>
        </a:xfrm>
        <a:prstGeom prst="rect">
          <a:avLst/>
        </a:prstGeom>
        <a:noFill/>
        <a:ln w="9525">
          <a:noFill/>
        </a:ln>
      </xdr:spPr>
    </xdr:pic>
    <xdr:clientData/>
  </xdr:twoCellAnchor>
  <xdr:twoCellAnchor editAs="oneCell">
    <xdr:from>
      <xdr:col>11</xdr:col>
      <xdr:colOff>326048</xdr:colOff>
      <xdr:row>375</xdr:row>
      <xdr:rowOff>29309</xdr:rowOff>
    </xdr:from>
    <xdr:to>
      <xdr:col>14</xdr:col>
      <xdr:colOff>297473</xdr:colOff>
      <xdr:row>387</xdr:row>
      <xdr:rowOff>148005</xdr:rowOff>
    </xdr:to>
    <xdr:pic>
      <xdr:nvPicPr>
        <xdr:cNvPr id="12" name="图片 11">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024370" y="57179210"/>
          <a:ext cx="1798320" cy="1947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433705</xdr:colOff>
      <xdr:row>427</xdr:row>
      <xdr:rowOff>45085</xdr:rowOff>
    </xdr:from>
    <xdr:to>
      <xdr:col>3</xdr:col>
      <xdr:colOff>500380</xdr:colOff>
      <xdr:row>439</xdr:row>
      <xdr:rowOff>45085</xdr:rowOff>
    </xdr:to>
    <xdr:pic>
      <xdr:nvPicPr>
        <xdr:cNvPr id="13" name="图片 12" descr="QQ截图20220127224728">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1042670" y="65119885"/>
          <a:ext cx="1284605" cy="1828800"/>
        </a:xfrm>
        <a:prstGeom prst="rect">
          <a:avLst/>
        </a:prstGeom>
      </xdr:spPr>
    </xdr:pic>
    <xdr:clientData/>
  </xdr:twoCellAnchor>
  <xdr:twoCellAnchor editAs="oneCell">
    <xdr:from>
      <xdr:col>6</xdr:col>
      <xdr:colOff>67234</xdr:colOff>
      <xdr:row>428</xdr:row>
      <xdr:rowOff>66180</xdr:rowOff>
    </xdr:from>
    <xdr:to>
      <xdr:col>10</xdr:col>
      <xdr:colOff>27864</xdr:colOff>
      <xdr:row>441</xdr:row>
      <xdr:rowOff>97295</xdr:rowOff>
    </xdr:to>
    <xdr:pic>
      <xdr:nvPicPr>
        <xdr:cNvPr id="14" name="图片 13" descr="1.jpg">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cstate="print">
          <a:lum bright="-20000"/>
        </a:blip>
        <a:stretch>
          <a:fillRect/>
        </a:stretch>
      </xdr:blipFill>
      <xdr:spPr>
        <a:xfrm>
          <a:off x="3720465" y="65293240"/>
          <a:ext cx="2396490" cy="2012315"/>
        </a:xfrm>
        <a:prstGeom prst="roundRect">
          <a:avLst/>
        </a:prstGeom>
        <a:ln>
          <a:noFill/>
        </a:ln>
        <a:effectLst>
          <a:softEdge rad="112500"/>
        </a:effectLst>
      </xdr:spPr>
    </xdr:pic>
    <xdr:clientData/>
  </xdr:twoCellAnchor>
  <xdr:twoCellAnchor editAs="oneCell">
    <xdr:from>
      <xdr:col>11</xdr:col>
      <xdr:colOff>0</xdr:colOff>
      <xdr:row>427</xdr:row>
      <xdr:rowOff>28575</xdr:rowOff>
    </xdr:from>
    <xdr:to>
      <xdr:col>14</xdr:col>
      <xdr:colOff>523875</xdr:colOff>
      <xdr:row>440</xdr:row>
      <xdr:rowOff>19050</xdr:rowOff>
    </xdr:to>
    <xdr:pic>
      <xdr:nvPicPr>
        <xdr:cNvPr id="16" name="图片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698615" y="65103375"/>
          <a:ext cx="2350770" cy="1971675"/>
        </a:xfrm>
        <a:prstGeom prst="rect">
          <a:avLst/>
        </a:prstGeom>
      </xdr:spPr>
    </xdr:pic>
    <xdr:clientData/>
  </xdr:twoCellAnchor>
  <xdr:twoCellAnchor>
    <xdr:from>
      <xdr:col>16</xdr:col>
      <xdr:colOff>29523</xdr:colOff>
      <xdr:row>429</xdr:row>
      <xdr:rowOff>38330</xdr:rowOff>
    </xdr:from>
    <xdr:to>
      <xdr:col>19</xdr:col>
      <xdr:colOff>599701</xdr:colOff>
      <xdr:row>437</xdr:row>
      <xdr:rowOff>95726</xdr:rowOff>
    </xdr:to>
    <xdr:pic>
      <xdr:nvPicPr>
        <xdr:cNvPr id="19" name=" " descr=" ">
          <a:extLst>
            <a:ext uri="{FF2B5EF4-FFF2-40B4-BE49-F238E27FC236}">
              <a16:creationId xmlns:a16="http://schemas.microsoft.com/office/drawing/2014/main" id="{00000000-0008-0000-0400-000013000000}"/>
            </a:ext>
          </a:extLst>
        </xdr:cNvPr>
        <xdr:cNvPicPr/>
      </xdr:nvPicPr>
      <xdr:blipFill>
        <a:srcRect/>
        <a:stretch>
          <a:fillRect/>
        </a:stretch>
      </xdr:blipFill>
      <xdr:spPr>
        <a:xfrm>
          <a:off x="9772650" y="65417700"/>
          <a:ext cx="2397125" cy="1276350"/>
        </a:xfrm>
        <a:prstGeom prst="rect">
          <a:avLst/>
        </a:prstGeom>
        <a:noFill/>
        <a:ln>
          <a:noFill/>
        </a:ln>
        <a:effectLst/>
      </xdr:spPr>
    </xdr:pic>
    <xdr:clientData/>
  </xdr:twoCellAnchor>
  <xdr:twoCellAnchor>
    <xdr:from>
      <xdr:col>1</xdr:col>
      <xdr:colOff>41825</xdr:colOff>
      <xdr:row>453</xdr:row>
      <xdr:rowOff>35718</xdr:rowOff>
    </xdr:from>
    <xdr:to>
      <xdr:col>4</xdr:col>
      <xdr:colOff>578173</xdr:colOff>
      <xdr:row>465</xdr:row>
      <xdr:rowOff>160086</xdr:rowOff>
    </xdr:to>
    <xdr:pic>
      <xdr:nvPicPr>
        <xdr:cNvPr id="20" name=" " descr=" ">
          <a:extLst>
            <a:ext uri="{FF2B5EF4-FFF2-40B4-BE49-F238E27FC236}">
              <a16:creationId xmlns:a16="http://schemas.microsoft.com/office/drawing/2014/main" id="{00000000-0008-0000-0400-000014000000}"/>
            </a:ext>
          </a:extLst>
        </xdr:cNvPr>
        <xdr:cNvPicPr/>
      </xdr:nvPicPr>
      <xdr:blipFill>
        <a:srcRect/>
        <a:stretch>
          <a:fillRect/>
        </a:stretch>
      </xdr:blipFill>
      <xdr:spPr>
        <a:xfrm>
          <a:off x="650240" y="69072760"/>
          <a:ext cx="2363470" cy="1945640"/>
        </a:xfrm>
        <a:prstGeom prst="rect">
          <a:avLst/>
        </a:prstGeom>
        <a:noFill/>
        <a:ln>
          <a:noFill/>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66</xdr:row>
      <xdr:rowOff>48867</xdr:rowOff>
    </xdr:from>
    <xdr:to>
      <xdr:col>3</xdr:col>
      <xdr:colOff>542925</xdr:colOff>
      <xdr:row>74</xdr:row>
      <xdr:rowOff>15387</xdr:rowOff>
    </xdr:to>
    <xdr:pic>
      <xdr:nvPicPr>
        <xdr:cNvPr id="2" name="图片 1" descr="法杖核心:火焰 (Wand Focus: Fire)">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92</xdr:row>
      <xdr:rowOff>0</xdr:rowOff>
    </xdr:from>
    <xdr:to>
      <xdr:col>3</xdr:col>
      <xdr:colOff>542925</xdr:colOff>
      <xdr:row>99</xdr:row>
      <xdr:rowOff>121628</xdr:rowOff>
    </xdr:to>
    <xdr:pic>
      <xdr:nvPicPr>
        <xdr:cNvPr id="3" name="图片 2" descr="法杖核心:火焰 (Wand Focus: Fire)">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17930"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66</xdr:row>
      <xdr:rowOff>48868</xdr:rowOff>
    </xdr:from>
    <xdr:to>
      <xdr:col>8</xdr:col>
      <xdr:colOff>542926</xdr:colOff>
      <xdr:row>74</xdr:row>
      <xdr:rowOff>15387</xdr:rowOff>
    </xdr:to>
    <xdr:pic>
      <xdr:nvPicPr>
        <xdr:cNvPr id="4" name="图片 3" descr="法杖核心:震击 (Wand Focus: Shock)">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92</xdr:row>
      <xdr:rowOff>0</xdr:rowOff>
    </xdr:from>
    <xdr:to>
      <xdr:col>8</xdr:col>
      <xdr:colOff>542926</xdr:colOff>
      <xdr:row>99</xdr:row>
      <xdr:rowOff>121627</xdr:rowOff>
    </xdr:to>
    <xdr:pic>
      <xdr:nvPicPr>
        <xdr:cNvPr id="5" name="图片 4" descr="法杖核心:震击 (Wand Focus: Shock)">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426275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66</xdr:row>
      <xdr:rowOff>48868</xdr:rowOff>
    </xdr:from>
    <xdr:to>
      <xdr:col>13</xdr:col>
      <xdr:colOff>542924</xdr:colOff>
      <xdr:row>74</xdr:row>
      <xdr:rowOff>15387</xdr:rowOff>
    </xdr:to>
    <xdr:pic>
      <xdr:nvPicPr>
        <xdr:cNvPr id="6" name="图片 5" descr="法杖核心:寒霜 (Wand Focus: Frost)">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01066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92</xdr:row>
      <xdr:rowOff>0</xdr:rowOff>
    </xdr:from>
    <xdr:to>
      <xdr:col>13</xdr:col>
      <xdr:colOff>542924</xdr:colOff>
      <xdr:row>99</xdr:row>
      <xdr:rowOff>121627</xdr:rowOff>
    </xdr:to>
    <xdr:pic>
      <xdr:nvPicPr>
        <xdr:cNvPr id="7" name="图片 6" descr="法杖核心:寒霜 (Wand Focus: Frost)">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7307580" y="14020800"/>
          <a:ext cx="1151255"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66</xdr:row>
      <xdr:rowOff>48868</xdr:rowOff>
    </xdr:from>
    <xdr:to>
      <xdr:col>18</xdr:col>
      <xdr:colOff>542925</xdr:colOff>
      <xdr:row>74</xdr:row>
      <xdr:rowOff>15387</xdr:rowOff>
    </xdr:to>
    <xdr:pic>
      <xdr:nvPicPr>
        <xdr:cNvPr id="8" name="图片 7" descr="法杖核心:岩精之诅咒 (Wand Focus: Pech's Curse)">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0106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92</xdr:row>
      <xdr:rowOff>0</xdr:rowOff>
    </xdr:from>
    <xdr:to>
      <xdr:col>18</xdr:col>
      <xdr:colOff>542925</xdr:colOff>
      <xdr:row>99</xdr:row>
      <xdr:rowOff>121627</xdr:rowOff>
    </xdr:to>
    <xdr:pic>
      <xdr:nvPicPr>
        <xdr:cNvPr id="9" name="图片 8" descr="法杖核心:岩精之诅咒 (Wand Focus: Pech's Curse)">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10352405" y="14020800"/>
          <a:ext cx="1151890" cy="1188085"/>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0</xdr:colOff>
      <xdr:row>144</xdr:row>
      <xdr:rowOff>48868</xdr:rowOff>
    </xdr:from>
    <xdr:to>
      <xdr:col>3</xdr:col>
      <xdr:colOff>542925</xdr:colOff>
      <xdr:row>152</xdr:row>
      <xdr:rowOff>15387</xdr:rowOff>
    </xdr:to>
    <xdr:pic>
      <xdr:nvPicPr>
        <xdr:cNvPr id="10" name="图片 9" descr="法杖核心：仙域召唤 (Wand Focus:Recall)">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144</xdr:row>
      <xdr:rowOff>48867</xdr:rowOff>
    </xdr:from>
    <xdr:to>
      <xdr:col>8</xdr:col>
      <xdr:colOff>542925</xdr:colOff>
      <xdr:row>152</xdr:row>
      <xdr:rowOff>15387</xdr:rowOff>
    </xdr:to>
    <xdr:pic>
      <xdr:nvPicPr>
        <xdr:cNvPr id="11" name="图片 10" descr="法杖核心：升腾 (Wand Focus: Uprising)">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144</xdr:row>
      <xdr:rowOff>48868</xdr:rowOff>
    </xdr:from>
    <xdr:to>
      <xdr:col>13</xdr:col>
      <xdr:colOff>542925</xdr:colOff>
      <xdr:row>152</xdr:row>
      <xdr:rowOff>15387</xdr:rowOff>
    </xdr:to>
    <xdr:pic>
      <xdr:nvPicPr>
        <xdr:cNvPr id="12" name="图片 11" descr="法杖核心:闪烁 (Wand Focus: Blink)">
          <a:extLst>
            <a:ext uri="{FF2B5EF4-FFF2-40B4-BE49-F238E27FC236}">
              <a16:creationId xmlns:a16="http://schemas.microsoft.com/office/drawing/2014/main" id="{00000000-0008-0000-0500-00000C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144</xdr:row>
      <xdr:rowOff>48867</xdr:rowOff>
    </xdr:from>
    <xdr:to>
      <xdr:col>18</xdr:col>
      <xdr:colOff>542925</xdr:colOff>
      <xdr:row>152</xdr:row>
      <xdr:rowOff>15387</xdr:rowOff>
    </xdr:to>
    <xdr:pic>
      <xdr:nvPicPr>
        <xdr:cNvPr id="13" name="图片 12" descr="法杖核心：末影裂痕 (Wand Focus: Ender Rift)">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219938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118</xdr:row>
      <xdr:rowOff>48868</xdr:rowOff>
    </xdr:from>
    <xdr:ext cx="1220857" cy="1226654"/>
    <xdr:pic>
      <xdr:nvPicPr>
        <xdr:cNvPr id="14" name="图片 13" descr="法杖核心：仙域召唤 (Wand Focus:Recall)">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121793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118</xdr:row>
      <xdr:rowOff>48867</xdr:rowOff>
    </xdr:from>
    <xdr:ext cx="1220856" cy="1226655"/>
    <xdr:pic>
      <xdr:nvPicPr>
        <xdr:cNvPr id="15" name="图片 14" descr="法杖核心：升腾 (Wand Focus: Uprising)">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426275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118</xdr:row>
      <xdr:rowOff>48868</xdr:rowOff>
    </xdr:from>
    <xdr:ext cx="1220857" cy="1226654"/>
    <xdr:pic>
      <xdr:nvPicPr>
        <xdr:cNvPr id="16" name="图片 15" descr="法杖核心:闪烁 (Wand Focus: Blink)">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307580"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118</xdr:row>
      <xdr:rowOff>48867</xdr:rowOff>
    </xdr:from>
    <xdr:ext cx="1220856" cy="1226655"/>
    <xdr:pic>
      <xdr:nvPicPr>
        <xdr:cNvPr id="17" name="图片 16" descr="法杖核心：末影裂痕 (Wand Focus: Ender Rift)">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10352405" y="180314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196</xdr:row>
      <xdr:rowOff>48868</xdr:rowOff>
    </xdr:from>
    <xdr:to>
      <xdr:col>3</xdr:col>
      <xdr:colOff>542925</xdr:colOff>
      <xdr:row>204</xdr:row>
      <xdr:rowOff>15387</xdr:rowOff>
    </xdr:to>
    <xdr:pic>
      <xdr:nvPicPr>
        <xdr:cNvPr id="18" name="图片 17" descr="法杖核心：法师战锤 (Wand Focus: Mage Mace)">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196</xdr:row>
      <xdr:rowOff>48868</xdr:rowOff>
    </xdr:from>
    <xdr:to>
      <xdr:col>8</xdr:col>
      <xdr:colOff>542925</xdr:colOff>
      <xdr:row>204</xdr:row>
      <xdr:rowOff>15387</xdr:rowOff>
    </xdr:to>
    <xdr:pic>
      <xdr:nvPicPr>
        <xdr:cNvPr id="19" name="图片 18" descr="法杖核心:元始 (Wand Focus: Primal)">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196</xdr:row>
      <xdr:rowOff>48867</xdr:rowOff>
    </xdr:from>
    <xdr:to>
      <xdr:col>13</xdr:col>
      <xdr:colOff>542925</xdr:colOff>
      <xdr:row>204</xdr:row>
      <xdr:rowOff>15387</xdr:rowOff>
    </xdr:to>
    <xdr:pic>
      <xdr:nvPicPr>
        <xdr:cNvPr id="20" name="图片 19" descr="法杖核心:解离 (Wand Focus: Disintegration)">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196</xdr:row>
      <xdr:rowOff>48868</xdr:rowOff>
    </xdr:from>
    <xdr:to>
      <xdr:col>18</xdr:col>
      <xdr:colOff>542925</xdr:colOff>
      <xdr:row>204</xdr:row>
      <xdr:rowOff>15387</xdr:rowOff>
    </xdr:to>
    <xdr:pic>
      <xdr:nvPicPr>
        <xdr:cNvPr id="21" name="图片 20" descr="Energy Ball Focus (Energy Ball Focus)">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99186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170</xdr:row>
      <xdr:rowOff>48868</xdr:rowOff>
    </xdr:from>
    <xdr:ext cx="1220857" cy="1226654"/>
    <xdr:pic>
      <xdr:nvPicPr>
        <xdr:cNvPr id="22" name="图片 21" descr="法杖核心：法师战锤 (Wand Focus: Mage Mace)">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121793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170</xdr:row>
      <xdr:rowOff>48868</xdr:rowOff>
    </xdr:from>
    <xdr:ext cx="1220856" cy="1226654"/>
    <xdr:pic>
      <xdr:nvPicPr>
        <xdr:cNvPr id="23" name="图片 22" descr="法杖核心:元始 (Wand Focus: Primal)">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426275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170</xdr:row>
      <xdr:rowOff>48867</xdr:rowOff>
    </xdr:from>
    <xdr:ext cx="1220857" cy="1226655"/>
    <xdr:pic>
      <xdr:nvPicPr>
        <xdr:cNvPr id="24" name="图片 23" descr="法杖核心:解离 (Wand Focus: Disintegration)">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7307580"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170</xdr:row>
      <xdr:rowOff>48868</xdr:rowOff>
    </xdr:from>
    <xdr:ext cx="1220856" cy="1226654"/>
    <xdr:pic>
      <xdr:nvPicPr>
        <xdr:cNvPr id="25" name="图片 24" descr="Energy Ball Focus (Energy Ball Focus)">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0352405" y="259562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300</xdr:row>
      <xdr:rowOff>48867</xdr:rowOff>
    </xdr:from>
    <xdr:to>
      <xdr:col>3</xdr:col>
      <xdr:colOff>542925</xdr:colOff>
      <xdr:row>308</xdr:row>
      <xdr:rowOff>15387</xdr:rowOff>
    </xdr:to>
    <xdr:pic>
      <xdr:nvPicPr>
        <xdr:cNvPr id="26" name="图片 25" descr="法杖核心：魔力碎片 (Wand Focus: Vis Shard)">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300</xdr:row>
      <xdr:rowOff>48868</xdr:rowOff>
    </xdr:from>
    <xdr:to>
      <xdr:col>8</xdr:col>
      <xdr:colOff>542926</xdr:colOff>
      <xdr:row>308</xdr:row>
      <xdr:rowOff>15387</xdr:rowOff>
    </xdr:to>
    <xdr:pic>
      <xdr:nvPicPr>
        <xdr:cNvPr id="27" name="图片 26" descr="法杖核心：愈合 (Wand Focus: Mending)">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300</xdr:row>
      <xdr:rowOff>48867</xdr:rowOff>
    </xdr:from>
    <xdr:to>
      <xdr:col>13</xdr:col>
      <xdr:colOff>542924</xdr:colOff>
      <xdr:row>308</xdr:row>
      <xdr:rowOff>15387</xdr:rowOff>
    </xdr:to>
    <xdr:pic>
      <xdr:nvPicPr>
        <xdr:cNvPr id="28" name="图片 27" descr="法杖核心:守护 (Wand Focus: Warding)">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57682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300</xdr:row>
      <xdr:rowOff>48868</xdr:rowOff>
    </xdr:from>
    <xdr:to>
      <xdr:col>18</xdr:col>
      <xdr:colOff>542925</xdr:colOff>
      <xdr:row>308</xdr:row>
      <xdr:rowOff>15387</xdr:rowOff>
    </xdr:to>
    <xdr:pic>
      <xdr:nvPicPr>
        <xdr:cNvPr id="29" name="图片 28" descr="法杖核心:护盾 (Wand Focus: Shield)">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57682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274</xdr:row>
      <xdr:rowOff>48867</xdr:rowOff>
    </xdr:from>
    <xdr:ext cx="1220857" cy="1226655"/>
    <xdr:pic>
      <xdr:nvPicPr>
        <xdr:cNvPr id="30" name="图片 29" descr="法杖核心：魔力碎片 (Wand Focus: Vis Shard)">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21793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274</xdr:row>
      <xdr:rowOff>48868</xdr:rowOff>
    </xdr:from>
    <xdr:ext cx="1220857" cy="1226654"/>
    <xdr:pic>
      <xdr:nvPicPr>
        <xdr:cNvPr id="31" name="图片 30" descr="法杖核心：愈合 (Wand Focus: Mending)">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426275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274</xdr:row>
      <xdr:rowOff>48867</xdr:rowOff>
    </xdr:from>
    <xdr:ext cx="1220856" cy="1226655"/>
    <xdr:pic>
      <xdr:nvPicPr>
        <xdr:cNvPr id="32" name="图片 31" descr="法杖核心:守护 (Wand Focus: Warding)">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a:xfrm>
          <a:off x="7307580"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274</xdr:row>
      <xdr:rowOff>48868</xdr:rowOff>
    </xdr:from>
    <xdr:ext cx="1220856" cy="1226654"/>
    <xdr:pic>
      <xdr:nvPicPr>
        <xdr:cNvPr id="33" name="图片 32" descr="法杖核心:护盾 (Wand Focus: Shield)">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10352405" y="418058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248</xdr:row>
      <xdr:rowOff>48867</xdr:rowOff>
    </xdr:from>
    <xdr:to>
      <xdr:col>3</xdr:col>
      <xdr:colOff>542924</xdr:colOff>
      <xdr:row>256</xdr:row>
      <xdr:rowOff>15387</xdr:rowOff>
    </xdr:to>
    <xdr:pic>
      <xdr:nvPicPr>
        <xdr:cNvPr id="34" name="图片 33" descr="法杖核心:冰之心 (Wand Focus: Heart of Ice)">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248</xdr:row>
      <xdr:rowOff>48868</xdr:rowOff>
    </xdr:from>
    <xdr:to>
      <xdr:col>8</xdr:col>
      <xdr:colOff>542926</xdr:colOff>
      <xdr:row>256</xdr:row>
      <xdr:rowOff>15387</xdr:rowOff>
    </xdr:to>
    <xdr:pic>
      <xdr:nvPicPr>
        <xdr:cNvPr id="35" name="图片 34" descr="法杖核心：邪术 (Wand Focus: Eldritch)">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248</xdr:row>
      <xdr:rowOff>48868</xdr:rowOff>
    </xdr:from>
    <xdr:to>
      <xdr:col>13</xdr:col>
      <xdr:colOff>542924</xdr:colOff>
      <xdr:row>256</xdr:row>
      <xdr:rowOff>15387</xdr:rowOff>
    </xdr:to>
    <xdr:pic>
      <xdr:nvPicPr>
        <xdr:cNvPr id="36" name="图片 35" descr="法杖核心：腐化风暴 (Wand Focus: Tainted Storm)">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7843460"/>
          <a:ext cx="1151255"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248</xdr:row>
      <xdr:rowOff>48867</xdr:rowOff>
    </xdr:from>
    <xdr:to>
      <xdr:col>18</xdr:col>
      <xdr:colOff>542926</xdr:colOff>
      <xdr:row>256</xdr:row>
      <xdr:rowOff>15387</xdr:rowOff>
    </xdr:to>
    <xdr:pic>
      <xdr:nvPicPr>
        <xdr:cNvPr id="37" name="图片 36" descr="法杖核心：腐化波动 (FocusTaintedBlast)">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7843460"/>
          <a:ext cx="1151890" cy="118618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222</xdr:row>
      <xdr:rowOff>48867</xdr:rowOff>
    </xdr:from>
    <xdr:ext cx="1220856" cy="1226655"/>
    <xdr:pic>
      <xdr:nvPicPr>
        <xdr:cNvPr id="38" name="图片 37" descr="法杖核心:冰之心 (Wand Focus: Heart of Ice)">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121793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222</xdr:row>
      <xdr:rowOff>48868</xdr:rowOff>
    </xdr:from>
    <xdr:ext cx="1220857" cy="1226654"/>
    <xdr:pic>
      <xdr:nvPicPr>
        <xdr:cNvPr id="39" name="图片 38" descr="法杖核心：邪术 (Wand Focus: Eldritch)">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a:xfrm>
          <a:off x="426275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222</xdr:row>
      <xdr:rowOff>48868</xdr:rowOff>
    </xdr:from>
    <xdr:ext cx="1220856" cy="1226654"/>
    <xdr:pic>
      <xdr:nvPicPr>
        <xdr:cNvPr id="40" name="图片 39" descr="法杖核心：腐化风暴 (Wand Focus: Tainted Storm)">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a:xfrm>
          <a:off x="7307580"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222</xdr:row>
      <xdr:rowOff>48867</xdr:rowOff>
    </xdr:from>
    <xdr:ext cx="1220857" cy="1226655"/>
    <xdr:pic>
      <xdr:nvPicPr>
        <xdr:cNvPr id="41" name="图片 40" descr="法杖核心：腐化波动 (FocusTaintedBlast)">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a:xfrm>
          <a:off x="10352405" y="338810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2</xdr:col>
      <xdr:colOff>0</xdr:colOff>
      <xdr:row>352</xdr:row>
      <xdr:rowOff>48867</xdr:rowOff>
    </xdr:from>
    <xdr:to>
      <xdr:col>3</xdr:col>
      <xdr:colOff>542924</xdr:colOff>
      <xdr:row>360</xdr:row>
      <xdr:rowOff>16629</xdr:rowOff>
    </xdr:to>
    <xdr:pic>
      <xdr:nvPicPr>
        <xdr:cNvPr id="42" name="图片 41" descr="法杖核心:咒波净化 (Wand Focus: Flux Scrubber)">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7</xdr:col>
      <xdr:colOff>0</xdr:colOff>
      <xdr:row>352</xdr:row>
      <xdr:rowOff>24018</xdr:rowOff>
    </xdr:from>
    <xdr:to>
      <xdr:col>8</xdr:col>
      <xdr:colOff>542926</xdr:colOff>
      <xdr:row>359</xdr:row>
      <xdr:rowOff>145646</xdr:rowOff>
    </xdr:to>
    <xdr:pic>
      <xdr:nvPicPr>
        <xdr:cNvPr id="43" name="图片 42" descr="法杖核心:经验 (Wand Focus: Experience)">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53668295"/>
          <a:ext cx="1151890" cy="11887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12</xdr:col>
      <xdr:colOff>0</xdr:colOff>
      <xdr:row>352</xdr:row>
      <xdr:rowOff>48867</xdr:rowOff>
    </xdr:from>
    <xdr:to>
      <xdr:col>13</xdr:col>
      <xdr:colOff>542924</xdr:colOff>
      <xdr:row>360</xdr:row>
      <xdr:rowOff>16629</xdr:rowOff>
    </xdr:to>
    <xdr:pic>
      <xdr:nvPicPr>
        <xdr:cNvPr id="44" name="图片 43" descr="法杖核心：扭曲 (Wand Focus: Distortion)">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53693060"/>
          <a:ext cx="1151255"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0</xdr:colOff>
      <xdr:row>352</xdr:row>
      <xdr:rowOff>48867</xdr:rowOff>
    </xdr:from>
    <xdr:to>
      <xdr:col>18</xdr:col>
      <xdr:colOff>542926</xdr:colOff>
      <xdr:row>360</xdr:row>
      <xdr:rowOff>16629</xdr:rowOff>
    </xdr:to>
    <xdr:pic>
      <xdr:nvPicPr>
        <xdr:cNvPr id="45" name="图片 44" descr="法杖核心: AE扳手 (Wand Focus: AE Wrench)">
          <a:extLst>
            <a:ext uri="{FF2B5EF4-FFF2-40B4-BE49-F238E27FC236}">
              <a16:creationId xmlns:a16="http://schemas.microsoft.com/office/drawing/2014/main" id="{00000000-0008-0000-0500-00002D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53693060"/>
          <a:ext cx="1151890" cy="118745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2</xdr:col>
      <xdr:colOff>0</xdr:colOff>
      <xdr:row>326</xdr:row>
      <xdr:rowOff>48867</xdr:rowOff>
    </xdr:from>
    <xdr:ext cx="1220856" cy="1226654"/>
    <xdr:pic>
      <xdr:nvPicPr>
        <xdr:cNvPr id="46" name="图片 45" descr="法杖核心:咒波净化 (Wand Focus: Flux Scrubber)">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a:xfrm>
          <a:off x="121793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7</xdr:col>
      <xdr:colOff>0</xdr:colOff>
      <xdr:row>326</xdr:row>
      <xdr:rowOff>24018</xdr:rowOff>
    </xdr:from>
    <xdr:ext cx="1220857" cy="1226655"/>
    <xdr:pic>
      <xdr:nvPicPr>
        <xdr:cNvPr id="47" name="图片 46" descr="法杖核心:经验 (Wand Focus: Experience)">
          <a:extLst>
            <a:ext uri="{FF2B5EF4-FFF2-40B4-BE49-F238E27FC236}">
              <a16:creationId xmlns:a16="http://schemas.microsoft.com/office/drawing/2014/main" id="{00000000-0008-0000-0500-00002F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a:xfrm>
          <a:off x="4262755" y="49705895"/>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12</xdr:col>
      <xdr:colOff>0</xdr:colOff>
      <xdr:row>326</xdr:row>
      <xdr:rowOff>48867</xdr:rowOff>
    </xdr:from>
    <xdr:ext cx="1220856" cy="1226654"/>
    <xdr:pic>
      <xdr:nvPicPr>
        <xdr:cNvPr id="48" name="图片 47" descr="法杖核心：扭曲 (Wand Focus: Distortion)">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a:xfrm>
          <a:off x="7307580"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0</xdr:colOff>
      <xdr:row>326</xdr:row>
      <xdr:rowOff>48867</xdr:rowOff>
    </xdr:from>
    <xdr:ext cx="1220857" cy="1226654"/>
    <xdr:pic>
      <xdr:nvPicPr>
        <xdr:cNvPr id="49" name="图片 48" descr="法杖核心: AE扳手 (Wand Focus: AE Wrench)">
          <a:extLst>
            <a:ext uri="{FF2B5EF4-FFF2-40B4-BE49-F238E27FC236}">
              <a16:creationId xmlns:a16="http://schemas.microsoft.com/office/drawing/2014/main" id="{00000000-0008-0000-0500-000031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10352405" y="49730660"/>
          <a:ext cx="1220470" cy="1226820"/>
        </a:xfrm>
        <a:prstGeom prst="rect">
          <a:avLst/>
        </a:prstGeom>
        <a:solidFill>
          <a:srgbClr val="FFFFFF">
            <a:shade val="85000"/>
          </a:srgbClr>
        </a:solidFill>
        <a:ln w="88900" cap="sq">
          <a:solidFill>
            <a:srgbClr val="FFFFFF"/>
          </a:solidFill>
          <a:miter lim="800000"/>
          <a:headEnd/>
          <a:tailEnd/>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5</xdr:col>
      <xdr:colOff>463354</xdr:colOff>
      <xdr:row>14</xdr:row>
      <xdr:rowOff>29602</xdr:rowOff>
    </xdr:from>
    <xdr:to>
      <xdr:col>9</xdr:col>
      <xdr:colOff>204909</xdr:colOff>
      <xdr:row>22</xdr:row>
      <xdr:rowOff>143023</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r:link="rId2"/>
        <a:stretch>
          <a:fillRect/>
        </a:stretch>
      </xdr:blipFill>
      <xdr:spPr>
        <a:xfrm>
          <a:off x="3507740" y="2162810"/>
          <a:ext cx="2177415" cy="1332865"/>
        </a:xfrm>
        <a:prstGeom prst="rect">
          <a:avLst/>
        </a:prstGeom>
        <a:noFill/>
        <a:ln w="9525">
          <a:noFill/>
        </a:ln>
      </xdr:spPr>
    </xdr:pic>
    <xdr:clientData/>
  </xdr:twoCellAnchor>
  <xdr:twoCellAnchor editAs="oneCell">
    <xdr:from>
      <xdr:col>5</xdr:col>
      <xdr:colOff>396240</xdr:colOff>
      <xdr:row>39</xdr:row>
      <xdr:rowOff>36927</xdr:rowOff>
    </xdr:from>
    <xdr:to>
      <xdr:col>9</xdr:col>
      <xdr:colOff>264795</xdr:colOff>
      <xdr:row>47</xdr:row>
      <xdr:rowOff>141849</xdr:rowOff>
    </xdr:to>
    <xdr:pic>
      <xdr:nvPicPr>
        <xdr:cNvPr id="3" name="图片 2" descr="640.webp">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3"/>
        <a:srcRect b="8371"/>
        <a:stretch>
          <a:fillRect/>
        </a:stretch>
      </xdr:blipFill>
      <xdr:spPr>
        <a:xfrm>
          <a:off x="3441065" y="5980430"/>
          <a:ext cx="2304415" cy="1323975"/>
        </a:xfrm>
        <a:prstGeom prst="rect">
          <a:avLst/>
        </a:prstGeom>
      </xdr:spPr>
    </xdr:pic>
    <xdr:clientData/>
  </xdr:twoCellAnchor>
  <xdr:twoCellAnchor editAs="oneCell">
    <xdr:from>
      <xdr:col>16</xdr:col>
      <xdr:colOff>370742</xdr:colOff>
      <xdr:row>15</xdr:row>
      <xdr:rowOff>97595</xdr:rowOff>
    </xdr:from>
    <xdr:to>
      <xdr:col>20</xdr:col>
      <xdr:colOff>0</xdr:colOff>
      <xdr:row>22</xdr:row>
      <xdr:rowOff>118013</xdr:rowOff>
    </xdr:to>
    <xdr:pic>
      <xdr:nvPicPr>
        <xdr:cNvPr id="4" name="图片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10113645" y="2383155"/>
          <a:ext cx="2065655" cy="1087120"/>
        </a:xfrm>
        <a:prstGeom prst="rect">
          <a:avLst/>
        </a:prstGeom>
        <a:noFill/>
        <a:ln w="9525">
          <a:noFill/>
        </a:ln>
      </xdr:spPr>
    </xdr:pic>
    <xdr:clientData/>
  </xdr:twoCellAnchor>
  <xdr:twoCellAnchor editAs="oneCell">
    <xdr:from>
      <xdr:col>16</xdr:col>
      <xdr:colOff>125290</xdr:colOff>
      <xdr:row>90</xdr:row>
      <xdr:rowOff>102137</xdr:rowOff>
    </xdr:from>
    <xdr:to>
      <xdr:col>19</xdr:col>
      <xdr:colOff>77665</xdr:colOff>
      <xdr:row>97</xdr:row>
      <xdr:rowOff>123825</xdr:rowOff>
    </xdr:to>
    <xdr:pic>
      <xdr:nvPicPr>
        <xdr:cNvPr id="5" name="图片 4" descr="B8%VL1ULF]B}J_UFJVQ[V1L">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9868535" y="13817600"/>
          <a:ext cx="1779270" cy="1089025"/>
        </a:xfrm>
        <a:prstGeom prst="rect">
          <a:avLst/>
        </a:prstGeom>
      </xdr:spPr>
    </xdr:pic>
    <xdr:clientData/>
  </xdr:twoCellAnchor>
  <xdr:twoCellAnchor editAs="oneCell">
    <xdr:from>
      <xdr:col>16</xdr:col>
      <xdr:colOff>257175</xdr:colOff>
      <xdr:row>114</xdr:row>
      <xdr:rowOff>155575</xdr:rowOff>
    </xdr:from>
    <xdr:to>
      <xdr:col>19</xdr:col>
      <xdr:colOff>438150</xdr:colOff>
      <xdr:row>122</xdr:row>
      <xdr:rowOff>145806</xdr:rowOff>
    </xdr:to>
    <xdr:pic>
      <xdr:nvPicPr>
        <xdr:cNvPr id="6" name="图片 5" descr="I}MRPU$7LCS{XCK{XY3G2YP">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6"/>
        <a:stretch>
          <a:fillRect/>
        </a:stretch>
      </xdr:blipFill>
      <xdr:spPr>
        <a:xfrm>
          <a:off x="10000615" y="17526000"/>
          <a:ext cx="2007870" cy="1212215"/>
        </a:xfrm>
        <a:prstGeom prst="rect">
          <a:avLst/>
        </a:prstGeom>
      </xdr:spPr>
    </xdr:pic>
    <xdr:clientData/>
  </xdr:twoCellAnchor>
  <xdr:twoCellAnchor editAs="oneCell">
    <xdr:from>
      <xdr:col>16</xdr:col>
      <xdr:colOff>96297</xdr:colOff>
      <xdr:row>190</xdr:row>
      <xdr:rowOff>43612</xdr:rowOff>
    </xdr:from>
    <xdr:to>
      <xdr:col>20</xdr:col>
      <xdr:colOff>0</xdr:colOff>
      <xdr:row>197</xdr:row>
      <xdr:rowOff>131675</xdr:rowOff>
    </xdr:to>
    <xdr:pic>
      <xdr:nvPicPr>
        <xdr:cNvPr id="7" name="图片 6">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t="7495" r="716" b="6681"/>
        <a:stretch>
          <a:fillRect/>
        </a:stretch>
      </xdr:blipFill>
      <xdr:spPr>
        <a:xfrm>
          <a:off x="9839325" y="28999180"/>
          <a:ext cx="2339975" cy="1155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426427</xdr:colOff>
      <xdr:row>214</xdr:row>
      <xdr:rowOff>144292</xdr:rowOff>
    </xdr:from>
    <xdr:to>
      <xdr:col>9</xdr:col>
      <xdr:colOff>84162</xdr:colOff>
      <xdr:row>222</xdr:row>
      <xdr:rowOff>92027</xdr:rowOff>
    </xdr:to>
    <xdr:pic>
      <xdr:nvPicPr>
        <xdr:cNvPr id="8" name="图片 7" descr="S0{Y1N{0Z}P4A}%5]MN2HJJ">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8"/>
        <a:stretch>
          <a:fillRect/>
        </a:stretch>
      </xdr:blipFill>
      <xdr:spPr>
        <a:xfrm>
          <a:off x="3470910" y="32757745"/>
          <a:ext cx="2093595" cy="1166495"/>
        </a:xfrm>
        <a:prstGeom prst="rect">
          <a:avLst/>
        </a:prstGeom>
      </xdr:spPr>
    </xdr:pic>
    <xdr:clientData/>
  </xdr:twoCellAnchor>
  <xdr:twoCellAnchor editAs="oneCell">
    <xdr:from>
      <xdr:col>16</xdr:col>
      <xdr:colOff>502920</xdr:colOff>
      <xdr:row>215</xdr:row>
      <xdr:rowOff>64770</xdr:rowOff>
    </xdr:from>
    <xdr:to>
      <xdr:col>18</xdr:col>
      <xdr:colOff>199390</xdr:colOff>
      <xdr:row>223</xdr:row>
      <xdr:rowOff>114300</xdr:rowOff>
    </xdr:to>
    <xdr:pic>
      <xdr:nvPicPr>
        <xdr:cNvPr id="9" name="图片 8" descr="åå·æº">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9" r:link="rId2"/>
        <a:stretch>
          <a:fillRect/>
        </a:stretch>
      </xdr:blipFill>
      <xdr:spPr>
        <a:xfrm>
          <a:off x="10246360" y="32830770"/>
          <a:ext cx="914400" cy="1268730"/>
        </a:xfrm>
        <a:prstGeom prst="rect">
          <a:avLst/>
        </a:prstGeom>
        <a:noFill/>
        <a:ln>
          <a:noFill/>
        </a:ln>
      </xdr:spPr>
    </xdr:pic>
    <xdr:clientData/>
  </xdr:twoCellAnchor>
  <xdr:twoCellAnchor editAs="oneCell">
    <xdr:from>
      <xdr:col>2</xdr:col>
      <xdr:colOff>132080</xdr:colOff>
      <xdr:row>238</xdr:row>
      <xdr:rowOff>144780</xdr:rowOff>
    </xdr:from>
    <xdr:to>
      <xdr:col>3</xdr:col>
      <xdr:colOff>448945</xdr:colOff>
      <xdr:row>249</xdr:row>
      <xdr:rowOff>15680</xdr:rowOff>
    </xdr:to>
    <xdr:pic>
      <xdr:nvPicPr>
        <xdr:cNvPr id="10" name="图片 9" descr="忙聹聴氓聼潞氓楼麓忙聳炉忙聻陋">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0" r:link="rId2"/>
        <a:stretch>
          <a:fillRect/>
        </a:stretch>
      </xdr:blipFill>
      <xdr:spPr>
        <a:xfrm flipH="1">
          <a:off x="1350010" y="36415980"/>
          <a:ext cx="925830" cy="1546860"/>
        </a:xfrm>
        <a:prstGeom prst="rect">
          <a:avLst/>
        </a:prstGeom>
        <a:noFill/>
        <a:ln>
          <a:noFill/>
        </a:ln>
      </xdr:spPr>
    </xdr:pic>
    <xdr:clientData/>
  </xdr:twoCellAnchor>
  <xdr:twoCellAnchor editAs="oneCell">
    <xdr:from>
      <xdr:col>5</xdr:col>
      <xdr:colOff>113665</xdr:colOff>
      <xdr:row>288</xdr:row>
      <xdr:rowOff>76200</xdr:rowOff>
    </xdr:from>
    <xdr:to>
      <xdr:col>9</xdr:col>
      <xdr:colOff>322580</xdr:colOff>
      <xdr:row>299</xdr:row>
      <xdr:rowOff>23495</xdr:rowOff>
    </xdr:to>
    <xdr:pic>
      <xdr:nvPicPr>
        <xdr:cNvPr id="11" name="图片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58490" y="43967400"/>
          <a:ext cx="2644775" cy="1623695"/>
        </a:xfrm>
        <a:prstGeom prst="rect">
          <a:avLst/>
        </a:prstGeom>
      </xdr:spPr>
    </xdr:pic>
    <xdr:clientData/>
  </xdr:twoCellAnchor>
  <xdr:twoCellAnchor editAs="oneCell">
    <xdr:from>
      <xdr:col>6</xdr:col>
      <xdr:colOff>209551</xdr:colOff>
      <xdr:row>317</xdr:row>
      <xdr:rowOff>17342</xdr:rowOff>
    </xdr:from>
    <xdr:to>
      <xdr:col>9</xdr:col>
      <xdr:colOff>190501</xdr:colOff>
      <xdr:row>324</xdr:row>
      <xdr:rowOff>123387</xdr:rowOff>
    </xdr:to>
    <xdr:pic>
      <xdr:nvPicPr>
        <xdr:cNvPr id="12" name="图片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l="9849" r="9942"/>
        <a:stretch>
          <a:fillRect/>
        </a:stretch>
      </xdr:blipFill>
      <xdr:spPr>
        <a:xfrm>
          <a:off x="3863340" y="48327945"/>
          <a:ext cx="1807845" cy="1172845"/>
        </a:xfrm>
        <a:prstGeom prst="rect">
          <a:avLst/>
        </a:prstGeom>
      </xdr:spPr>
    </xdr:pic>
    <xdr:clientData/>
  </xdr:twoCellAnchor>
  <xdr:twoCellAnchor editAs="oneCell">
    <xdr:from>
      <xdr:col>11</xdr:col>
      <xdr:colOff>314325</xdr:colOff>
      <xdr:row>317</xdr:row>
      <xdr:rowOff>142875</xdr:rowOff>
    </xdr:from>
    <xdr:to>
      <xdr:col>14</xdr:col>
      <xdr:colOff>266700</xdr:colOff>
      <xdr:row>323</xdr:row>
      <xdr:rowOff>76200</xdr:rowOff>
    </xdr:to>
    <xdr:pic>
      <xdr:nvPicPr>
        <xdr:cNvPr id="14" name="图片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12940" y="48453675"/>
          <a:ext cx="1779270" cy="847725"/>
        </a:xfrm>
        <a:prstGeom prst="rect">
          <a:avLst/>
        </a:prstGeom>
      </xdr:spPr>
    </xdr:pic>
    <xdr:clientData/>
  </xdr:twoCellAnchor>
  <xdr:twoCellAnchor editAs="oneCell">
    <xdr:from>
      <xdr:col>16</xdr:col>
      <xdr:colOff>453390</xdr:colOff>
      <xdr:row>316</xdr:row>
      <xdr:rowOff>47625</xdr:rowOff>
    </xdr:from>
    <xdr:to>
      <xdr:col>19</xdr:col>
      <xdr:colOff>367665</xdr:colOff>
      <xdr:row>324</xdr:row>
      <xdr:rowOff>53340</xdr:rowOff>
    </xdr:to>
    <xdr:pic>
      <xdr:nvPicPr>
        <xdr:cNvPr id="15" name="图片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196830" y="48206025"/>
          <a:ext cx="1741170" cy="1224915"/>
        </a:xfrm>
        <a:prstGeom prst="rect">
          <a:avLst/>
        </a:prstGeom>
      </xdr:spPr>
    </xdr:pic>
    <xdr:clientData/>
  </xdr:twoCellAnchor>
  <xdr:twoCellAnchor editAs="oneCell">
    <xdr:from>
      <xdr:col>1</xdr:col>
      <xdr:colOff>171450</xdr:colOff>
      <xdr:row>343</xdr:row>
      <xdr:rowOff>123826</xdr:rowOff>
    </xdr:from>
    <xdr:to>
      <xdr:col>4</xdr:col>
      <xdr:colOff>457200</xdr:colOff>
      <xdr:row>345</xdr:row>
      <xdr:rowOff>65406</xdr:rowOff>
    </xdr:to>
    <xdr:pic>
      <xdr:nvPicPr>
        <xdr:cNvPr id="16" name="图片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80415" y="52397025"/>
          <a:ext cx="2112645" cy="246380"/>
        </a:xfrm>
        <a:prstGeom prst="rect">
          <a:avLst/>
        </a:prstGeom>
      </xdr:spPr>
    </xdr:pic>
    <xdr:clientData/>
  </xdr:twoCellAnchor>
  <xdr:twoCellAnchor editAs="oneCell">
    <xdr:from>
      <xdr:col>6</xdr:col>
      <xdr:colOff>57150</xdr:colOff>
      <xdr:row>342</xdr:row>
      <xdr:rowOff>76200</xdr:rowOff>
    </xdr:from>
    <xdr:to>
      <xdr:col>10</xdr:col>
      <xdr:colOff>0</xdr:colOff>
      <xdr:row>348</xdr:row>
      <xdr:rowOff>44450</xdr:rowOff>
    </xdr:to>
    <xdr:pic>
      <xdr:nvPicPr>
        <xdr:cNvPr id="17" name="图片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710940" y="52197000"/>
          <a:ext cx="2378710" cy="882650"/>
        </a:xfrm>
        <a:prstGeom prst="rect">
          <a:avLst/>
        </a:prstGeom>
      </xdr:spPr>
    </xdr:pic>
    <xdr:clientData/>
  </xdr:twoCellAnchor>
  <xdr:twoCellAnchor editAs="oneCell">
    <xdr:from>
      <xdr:col>11</xdr:col>
      <xdr:colOff>523876</xdr:colOff>
      <xdr:row>342</xdr:row>
      <xdr:rowOff>104793</xdr:rowOff>
    </xdr:from>
    <xdr:to>
      <xdr:col>14</xdr:col>
      <xdr:colOff>38101</xdr:colOff>
      <xdr:row>348</xdr:row>
      <xdr:rowOff>139718</xdr:rowOff>
    </xdr:to>
    <xdr:pic>
      <xdr:nvPicPr>
        <xdr:cNvPr id="18" name="图片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22490" y="52225575"/>
          <a:ext cx="1341120" cy="949325"/>
        </a:xfrm>
        <a:prstGeom prst="rect">
          <a:avLst/>
        </a:prstGeom>
      </xdr:spPr>
    </xdr:pic>
    <xdr:clientData/>
  </xdr:twoCellAnchor>
  <xdr:twoCellAnchor editAs="oneCell">
    <xdr:from>
      <xdr:col>16</xdr:col>
      <xdr:colOff>219075</xdr:colOff>
      <xdr:row>340</xdr:row>
      <xdr:rowOff>9524</xdr:rowOff>
    </xdr:from>
    <xdr:to>
      <xdr:col>19</xdr:col>
      <xdr:colOff>571500</xdr:colOff>
      <xdr:row>348</xdr:row>
      <xdr:rowOff>49529</xdr:rowOff>
    </xdr:to>
    <xdr:pic>
      <xdr:nvPicPr>
        <xdr:cNvPr id="19" name="图片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962515" y="51824890"/>
          <a:ext cx="2179320" cy="1259205"/>
        </a:xfrm>
        <a:prstGeom prst="rect">
          <a:avLst/>
        </a:prstGeom>
      </xdr:spPr>
    </xdr:pic>
    <xdr:clientData/>
  </xdr:twoCellAnchor>
  <xdr:twoCellAnchor editAs="oneCell">
    <xdr:from>
      <xdr:col>1</xdr:col>
      <xdr:colOff>276225</xdr:colOff>
      <xdr:row>365</xdr:row>
      <xdr:rowOff>36385</xdr:rowOff>
    </xdr:from>
    <xdr:to>
      <xdr:col>4</xdr:col>
      <xdr:colOff>361950</xdr:colOff>
      <xdr:row>375</xdr:row>
      <xdr:rowOff>63055</xdr:rowOff>
    </xdr:to>
    <xdr:pic>
      <xdr:nvPicPr>
        <xdr:cNvPr id="20" name="图片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885190" y="55662195"/>
          <a:ext cx="1912620" cy="1550670"/>
        </a:xfrm>
        <a:prstGeom prst="rect">
          <a:avLst/>
        </a:prstGeom>
      </xdr:spPr>
    </xdr:pic>
    <xdr:clientData/>
  </xdr:twoCellAnchor>
  <xdr:twoCellAnchor editAs="oneCell">
    <xdr:from>
      <xdr:col>6</xdr:col>
      <xdr:colOff>485775</xdr:colOff>
      <xdr:row>365</xdr:row>
      <xdr:rowOff>152400</xdr:rowOff>
    </xdr:from>
    <xdr:to>
      <xdr:col>9</xdr:col>
      <xdr:colOff>482600</xdr:colOff>
      <xdr:row>374</xdr:row>
      <xdr:rowOff>31750</xdr:rowOff>
    </xdr:to>
    <xdr:pic>
      <xdr:nvPicPr>
        <xdr:cNvPr id="21" name="图片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139565" y="55778400"/>
          <a:ext cx="1823720" cy="1250950"/>
        </a:xfrm>
        <a:prstGeom prst="rect">
          <a:avLst/>
        </a:prstGeom>
      </xdr:spPr>
    </xdr:pic>
    <xdr:clientData/>
  </xdr:twoCellAnchor>
  <xdr:twoCellAnchor editAs="oneCell">
    <xdr:from>
      <xdr:col>11</xdr:col>
      <xdr:colOff>579783</xdr:colOff>
      <xdr:row>362</xdr:row>
      <xdr:rowOff>34408</xdr:rowOff>
    </xdr:from>
    <xdr:to>
      <xdr:col>14</xdr:col>
      <xdr:colOff>186718</xdr:colOff>
      <xdr:row>375</xdr:row>
      <xdr:rowOff>80763</xdr:rowOff>
    </xdr:to>
    <xdr:pic>
      <xdr:nvPicPr>
        <xdr:cNvPr id="22" name="图片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278370" y="55203090"/>
          <a:ext cx="1433830" cy="2027555"/>
        </a:xfrm>
        <a:prstGeom prst="rect">
          <a:avLst/>
        </a:prstGeom>
      </xdr:spPr>
    </xdr:pic>
    <xdr:clientData/>
  </xdr:twoCellAnchor>
  <xdr:twoCellAnchor editAs="oneCell">
    <xdr:from>
      <xdr:col>6</xdr:col>
      <xdr:colOff>38100</xdr:colOff>
      <xdr:row>393</xdr:row>
      <xdr:rowOff>21318</xdr:rowOff>
    </xdr:from>
    <xdr:to>
      <xdr:col>9</xdr:col>
      <xdr:colOff>19050</xdr:colOff>
      <xdr:row>400</xdr:row>
      <xdr:rowOff>142603</xdr:rowOff>
    </xdr:to>
    <xdr:pic>
      <xdr:nvPicPr>
        <xdr:cNvPr id="23" name="图片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691890" y="59914155"/>
          <a:ext cx="1807845" cy="1188085"/>
        </a:xfrm>
        <a:prstGeom prst="rect">
          <a:avLst/>
        </a:prstGeom>
      </xdr:spPr>
    </xdr:pic>
    <xdr:clientData/>
  </xdr:twoCellAnchor>
  <xdr:twoCellAnchor editAs="oneCell">
    <xdr:from>
      <xdr:col>11</xdr:col>
      <xdr:colOff>57150</xdr:colOff>
      <xdr:row>393</xdr:row>
      <xdr:rowOff>76200</xdr:rowOff>
    </xdr:from>
    <xdr:to>
      <xdr:col>15</xdr:col>
      <xdr:colOff>0</xdr:colOff>
      <xdr:row>399</xdr:row>
      <xdr:rowOff>33020</xdr:rowOff>
    </xdr:to>
    <xdr:pic>
      <xdr:nvPicPr>
        <xdr:cNvPr id="24" name="图片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755765" y="59969400"/>
          <a:ext cx="2378710" cy="871220"/>
        </a:xfrm>
        <a:prstGeom prst="rect">
          <a:avLst/>
        </a:prstGeom>
      </xdr:spPr>
    </xdr:pic>
    <xdr:clientData/>
  </xdr:twoCellAnchor>
  <xdr:twoCellAnchor editAs="oneCell">
    <xdr:from>
      <xdr:col>16</xdr:col>
      <xdr:colOff>171450</xdr:colOff>
      <xdr:row>394</xdr:row>
      <xdr:rowOff>123826</xdr:rowOff>
    </xdr:from>
    <xdr:to>
      <xdr:col>19</xdr:col>
      <xdr:colOff>457200</xdr:colOff>
      <xdr:row>396</xdr:row>
      <xdr:rowOff>65406</xdr:rowOff>
    </xdr:to>
    <xdr:pic>
      <xdr:nvPicPr>
        <xdr:cNvPr id="25" name="图片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914890" y="60169425"/>
          <a:ext cx="2112645" cy="246380"/>
        </a:xfrm>
        <a:prstGeom prst="rect">
          <a:avLst/>
        </a:prstGeom>
      </xdr:spPr>
    </xdr:pic>
    <xdr:clientData/>
  </xdr:twoCellAnchor>
  <xdr:twoCellAnchor editAs="oneCell">
    <xdr:from>
      <xdr:col>2</xdr:col>
      <xdr:colOff>352425</xdr:colOff>
      <xdr:row>415</xdr:row>
      <xdr:rowOff>76199</xdr:rowOff>
    </xdr:from>
    <xdr:to>
      <xdr:col>3</xdr:col>
      <xdr:colOff>475615</xdr:colOff>
      <xdr:row>425</xdr:row>
      <xdr:rowOff>89534</xdr:rowOff>
    </xdr:to>
    <xdr:pic>
      <xdr:nvPicPr>
        <xdr:cNvPr id="26" name="图片 25">
          <a:extLst>
            <a:ext uri="{FF2B5EF4-FFF2-40B4-BE49-F238E27FC236}">
              <a16:creationId xmlns:a16="http://schemas.microsoft.com/office/drawing/2014/main" id="{00000000-0008-0000-06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570355" y="63321565"/>
          <a:ext cx="732155" cy="1537335"/>
        </a:xfrm>
        <a:prstGeom prst="rect">
          <a:avLst/>
        </a:prstGeom>
      </xdr:spPr>
    </xdr:pic>
    <xdr:clientData/>
  </xdr:twoCellAnchor>
  <xdr:twoCellAnchor editAs="oneCell">
    <xdr:from>
      <xdr:col>5</xdr:col>
      <xdr:colOff>15368</xdr:colOff>
      <xdr:row>437</xdr:row>
      <xdr:rowOff>152400</xdr:rowOff>
    </xdr:from>
    <xdr:to>
      <xdr:col>9</xdr:col>
      <xdr:colOff>593853</xdr:colOff>
      <xdr:row>452</xdr:row>
      <xdr:rowOff>38100</xdr:rowOff>
    </xdr:to>
    <xdr:pic>
      <xdr:nvPicPr>
        <xdr:cNvPr id="27" name="图片 26">
          <a:extLst>
            <a:ext uri="{FF2B5EF4-FFF2-40B4-BE49-F238E27FC236}">
              <a16:creationId xmlns:a16="http://schemas.microsoft.com/office/drawing/2014/main" id="{00000000-0008-0000-0600-00001B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a:xfrm>
          <a:off x="3060065" y="66751200"/>
          <a:ext cx="301434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607039</xdr:colOff>
      <xdr:row>442</xdr:row>
      <xdr:rowOff>23052</xdr:rowOff>
    </xdr:from>
    <xdr:to>
      <xdr:col>14</xdr:col>
      <xdr:colOff>417809</xdr:colOff>
      <xdr:row>451</xdr:row>
      <xdr:rowOff>40197</xdr:rowOff>
    </xdr:to>
    <xdr:pic>
      <xdr:nvPicPr>
        <xdr:cNvPr id="28" name="图片 27">
          <a:extLst>
            <a:ext uri="{FF2B5EF4-FFF2-40B4-BE49-F238E27FC236}">
              <a16:creationId xmlns:a16="http://schemas.microsoft.com/office/drawing/2014/main" id="{00000000-0008-0000-0600-00001C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a:xfrm>
          <a:off x="6696075" y="67383660"/>
          <a:ext cx="2246630" cy="1388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396240</xdr:colOff>
      <xdr:row>466</xdr:row>
      <xdr:rowOff>140970</xdr:rowOff>
    </xdr:from>
    <xdr:to>
      <xdr:col>9</xdr:col>
      <xdr:colOff>139065</xdr:colOff>
      <xdr:row>475</xdr:row>
      <xdr:rowOff>6985</xdr:rowOff>
    </xdr:to>
    <xdr:pic>
      <xdr:nvPicPr>
        <xdr:cNvPr id="29" name="图片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26" r:link="rId2"/>
        <a:stretch>
          <a:fillRect/>
        </a:stretch>
      </xdr:blipFill>
      <xdr:spPr>
        <a:xfrm>
          <a:off x="4050030" y="71159370"/>
          <a:ext cx="1569720" cy="1237615"/>
        </a:xfrm>
        <a:prstGeom prst="rect">
          <a:avLst/>
        </a:prstGeom>
        <a:noFill/>
        <a:ln>
          <a:noFill/>
        </a:ln>
      </xdr:spPr>
    </xdr:pic>
    <xdr:clientData/>
  </xdr:twoCellAnchor>
  <xdr:twoCellAnchor editAs="oneCell">
    <xdr:from>
      <xdr:col>12</xdr:col>
      <xdr:colOff>213360</xdr:colOff>
      <xdr:row>468</xdr:row>
      <xdr:rowOff>26035</xdr:rowOff>
    </xdr:from>
    <xdr:to>
      <xdr:col>13</xdr:col>
      <xdr:colOff>427355</xdr:colOff>
      <xdr:row>473</xdr:row>
      <xdr:rowOff>76200</xdr:rowOff>
    </xdr:to>
    <xdr:pic>
      <xdr:nvPicPr>
        <xdr:cNvPr id="30" name="图片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27"/>
        <a:stretch>
          <a:fillRect/>
        </a:stretch>
      </xdr:blipFill>
      <xdr:spPr>
        <a:xfrm>
          <a:off x="7520940" y="71349235"/>
          <a:ext cx="822960" cy="812165"/>
        </a:xfrm>
        <a:prstGeom prst="rect">
          <a:avLst/>
        </a:prstGeom>
        <a:noFill/>
        <a:ln w="9525">
          <a:noFill/>
        </a:ln>
      </xdr:spPr>
    </xdr:pic>
    <xdr:clientData/>
  </xdr:twoCellAnchor>
  <xdr:twoCellAnchor editAs="oneCell">
    <xdr:from>
      <xdr:col>16</xdr:col>
      <xdr:colOff>76200</xdr:colOff>
      <xdr:row>469</xdr:row>
      <xdr:rowOff>83820</xdr:rowOff>
    </xdr:from>
    <xdr:to>
      <xdr:col>19</xdr:col>
      <xdr:colOff>535305</xdr:colOff>
      <xdr:row>475</xdr:row>
      <xdr:rowOff>83820</xdr:rowOff>
    </xdr:to>
    <xdr:pic>
      <xdr:nvPicPr>
        <xdr:cNvPr id="31" name="图片 30">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28"/>
        <a:stretch>
          <a:fillRect/>
        </a:stretch>
      </xdr:blipFill>
      <xdr:spPr>
        <a:xfrm>
          <a:off x="9819640" y="71559420"/>
          <a:ext cx="2286000" cy="914400"/>
        </a:xfrm>
        <a:prstGeom prst="rect">
          <a:avLst/>
        </a:prstGeom>
        <a:noFill/>
        <a:ln w="9525">
          <a:noFill/>
        </a:ln>
      </xdr:spPr>
    </xdr:pic>
    <xdr:clientData/>
  </xdr:twoCellAnchor>
  <xdr:twoCellAnchor editAs="oneCell">
    <xdr:from>
      <xdr:col>6</xdr:col>
      <xdr:colOff>57150</xdr:colOff>
      <xdr:row>492</xdr:row>
      <xdr:rowOff>144780</xdr:rowOff>
    </xdr:from>
    <xdr:to>
      <xdr:col>8</xdr:col>
      <xdr:colOff>485140</xdr:colOff>
      <xdr:row>497</xdr:row>
      <xdr:rowOff>38100</xdr:rowOff>
    </xdr:to>
    <xdr:pic>
      <xdr:nvPicPr>
        <xdr:cNvPr id="32" name="图片 31">
          <a:extLst>
            <a:ext uri="{FF2B5EF4-FFF2-40B4-BE49-F238E27FC236}">
              <a16:creationId xmlns:a16="http://schemas.microsoft.com/office/drawing/2014/main" id="{00000000-0008-0000-0600-000020000000}"/>
            </a:ext>
          </a:extLst>
        </xdr:cNvPr>
        <xdr:cNvPicPr>
          <a:picLocks noChangeAspect="1"/>
        </xdr:cNvPicPr>
      </xdr:nvPicPr>
      <xdr:blipFill>
        <a:blip xmlns:r="http://schemas.openxmlformats.org/officeDocument/2006/relationships" r:embed="rId29"/>
        <a:stretch>
          <a:fillRect/>
        </a:stretch>
      </xdr:blipFill>
      <xdr:spPr>
        <a:xfrm>
          <a:off x="3710940" y="75125580"/>
          <a:ext cx="1645920" cy="65532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L1075"/>
  <sheetViews>
    <sheetView topLeftCell="A61" workbookViewId="0">
      <selection activeCell="P80" sqref="P80:Q80"/>
    </sheetView>
  </sheetViews>
  <sheetFormatPr defaultColWidth="9" defaultRowHeight="15.95" customHeight="1" x14ac:dyDescent="0.15"/>
  <cols>
    <col min="1" max="6" width="9" style="1"/>
    <col min="7" max="7" width="11" style="1" customWidth="1"/>
    <col min="8" max="8" width="8.75" style="1" customWidth="1"/>
    <col min="9" max="16384" width="9" style="1"/>
  </cols>
  <sheetData>
    <row r="1" spans="1:116" ht="15.95" customHeight="1" x14ac:dyDescent="0.15">
      <c r="A1" s="240" t="s">
        <v>0</v>
      </c>
      <c r="B1" s="240"/>
      <c r="C1" s="240"/>
      <c r="D1" s="240"/>
      <c r="E1" s="240"/>
      <c r="F1" s="240"/>
      <c r="G1" s="240"/>
      <c r="H1" s="240"/>
      <c r="I1" s="189"/>
      <c r="J1" s="189"/>
      <c r="K1" s="189"/>
      <c r="L1" s="189"/>
      <c r="M1" s="189"/>
      <c r="N1" s="189"/>
      <c r="O1" s="189"/>
      <c r="P1" s="189"/>
      <c r="Q1" s="189"/>
      <c r="R1" s="189"/>
      <c r="S1" s="189"/>
      <c r="T1" s="189"/>
      <c r="U1" s="189"/>
      <c r="V1" s="189"/>
      <c r="W1" s="189"/>
      <c r="X1" s="189"/>
      <c r="Y1" s="189"/>
      <c r="Z1" s="189"/>
      <c r="AA1" s="189"/>
      <c r="AB1" s="189"/>
      <c r="AC1" s="189"/>
      <c r="AD1" s="189"/>
      <c r="AE1" s="189"/>
      <c r="AF1" s="189"/>
      <c r="AG1" s="189"/>
      <c r="AH1" s="189"/>
      <c r="AI1" s="189"/>
      <c r="AJ1" s="189"/>
      <c r="AK1" s="189"/>
      <c r="AL1" s="189"/>
      <c r="AM1" s="189"/>
      <c r="AN1" s="189"/>
      <c r="AO1" s="189"/>
      <c r="AP1" s="189"/>
      <c r="AQ1" s="189"/>
      <c r="AR1" s="189"/>
      <c r="AS1" s="189"/>
      <c r="AT1" s="189"/>
      <c r="AU1" s="189"/>
      <c r="AV1" s="189"/>
      <c r="AW1" s="189"/>
      <c r="AX1" s="189"/>
      <c r="AY1" s="189"/>
      <c r="AZ1" s="189"/>
      <c r="BA1" s="189"/>
      <c r="BB1" s="189"/>
      <c r="BC1" s="189"/>
      <c r="BD1" s="189"/>
      <c r="BE1" s="189"/>
      <c r="BF1" s="189"/>
      <c r="BG1" s="189"/>
      <c r="BH1" s="189"/>
      <c r="BI1" s="189"/>
      <c r="BJ1" s="189"/>
      <c r="BK1" s="189"/>
      <c r="BL1" s="189"/>
      <c r="BM1" s="189"/>
      <c r="BN1" s="189"/>
      <c r="BO1" s="189"/>
      <c r="BP1" s="189"/>
      <c r="BQ1" s="189"/>
      <c r="BR1" s="189"/>
      <c r="BS1" s="189"/>
      <c r="BT1" s="189"/>
      <c r="BU1" s="189"/>
      <c r="BV1" s="189"/>
      <c r="BW1" s="189"/>
      <c r="BX1" s="189"/>
      <c r="BY1" s="189"/>
      <c r="BZ1" s="189"/>
      <c r="CA1" s="189"/>
      <c r="CB1" s="189"/>
      <c r="CC1" s="189"/>
      <c r="CD1" s="189"/>
      <c r="CE1" s="189"/>
      <c r="CF1" s="189"/>
      <c r="CG1" s="189"/>
      <c r="CH1" s="189"/>
      <c r="CI1" s="189"/>
      <c r="CJ1" s="189"/>
      <c r="CK1" s="189"/>
      <c r="CL1" s="189"/>
      <c r="CM1" s="189"/>
      <c r="CN1" s="189"/>
      <c r="CO1" s="189"/>
      <c r="CP1" s="189"/>
      <c r="CQ1" s="189"/>
      <c r="CR1" s="189"/>
      <c r="CS1" s="189"/>
      <c r="CT1" s="189"/>
      <c r="CU1" s="189"/>
      <c r="CV1" s="189"/>
      <c r="CW1" s="189"/>
      <c r="CX1" s="189"/>
      <c r="CY1" s="189"/>
      <c r="CZ1" s="189"/>
      <c r="DA1" s="189"/>
      <c r="DB1" s="189"/>
      <c r="DC1" s="189"/>
      <c r="DD1" s="189"/>
      <c r="DE1" s="189"/>
      <c r="DF1" s="189"/>
      <c r="DG1" s="189"/>
      <c r="DH1" s="189"/>
      <c r="DI1" s="189"/>
      <c r="DJ1" s="189"/>
      <c r="DK1" s="189"/>
      <c r="DL1" s="189"/>
    </row>
    <row r="2" spans="1:116" ht="15.95" customHeight="1" x14ac:dyDescent="0.15">
      <c r="A2" s="240"/>
      <c r="B2" s="240"/>
      <c r="C2" s="240"/>
      <c r="D2" s="240"/>
      <c r="E2" s="240"/>
      <c r="F2" s="240"/>
      <c r="G2" s="240"/>
      <c r="H2" s="240"/>
      <c r="I2" s="189"/>
      <c r="J2" s="189"/>
      <c r="K2" s="189"/>
      <c r="L2" s="189"/>
      <c r="M2" s="189"/>
      <c r="N2" s="189"/>
      <c r="O2" s="189"/>
      <c r="P2" s="189"/>
      <c r="Q2" s="189"/>
      <c r="R2" s="189"/>
      <c r="S2" s="189"/>
      <c r="T2" s="189"/>
      <c r="U2" s="189"/>
      <c r="V2" s="189"/>
      <c r="W2" s="189"/>
      <c r="X2" s="189"/>
      <c r="Y2" s="189"/>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c r="BP2" s="189"/>
      <c r="BQ2" s="189"/>
      <c r="BR2" s="189"/>
      <c r="BS2" s="189"/>
      <c r="BT2" s="189"/>
      <c r="BU2" s="189"/>
      <c r="BV2" s="189"/>
      <c r="BW2" s="189"/>
      <c r="BX2" s="189"/>
      <c r="BY2" s="189"/>
      <c r="BZ2" s="189"/>
      <c r="CA2" s="189"/>
      <c r="CB2" s="189"/>
      <c r="CC2" s="189"/>
      <c r="CD2" s="189"/>
      <c r="CE2" s="189"/>
      <c r="CF2" s="189"/>
      <c r="CG2" s="189"/>
      <c r="CH2" s="189"/>
      <c r="CI2" s="189"/>
      <c r="CJ2" s="189"/>
      <c r="CK2" s="189"/>
      <c r="CL2" s="189"/>
      <c r="CM2" s="189"/>
      <c r="CN2" s="189"/>
      <c r="CO2" s="189"/>
      <c r="CP2" s="189"/>
      <c r="CQ2" s="189"/>
      <c r="CR2" s="189"/>
      <c r="CS2" s="189"/>
      <c r="CT2" s="189"/>
      <c r="CU2" s="189"/>
      <c r="CV2" s="189"/>
      <c r="CW2" s="189"/>
      <c r="CX2" s="189"/>
      <c r="CY2" s="189"/>
      <c r="CZ2" s="189"/>
      <c r="DA2" s="189"/>
      <c r="DB2" s="189"/>
      <c r="DC2" s="189"/>
      <c r="DD2" s="189"/>
      <c r="DE2" s="189"/>
      <c r="DF2" s="189"/>
      <c r="DG2" s="189"/>
      <c r="DH2" s="189"/>
      <c r="DI2" s="189"/>
      <c r="DJ2" s="189"/>
      <c r="DK2" s="189"/>
      <c r="DL2" s="189"/>
    </row>
    <row r="3" spans="1:116" ht="15.95" customHeight="1" x14ac:dyDescent="0.15">
      <c r="A3" s="240"/>
      <c r="B3" s="240"/>
      <c r="C3" s="240"/>
      <c r="D3" s="240"/>
      <c r="E3" s="240"/>
      <c r="F3" s="240"/>
      <c r="G3" s="240"/>
      <c r="H3" s="240"/>
      <c r="I3" s="189"/>
      <c r="J3" s="189"/>
      <c r="K3" s="189"/>
      <c r="L3" s="189"/>
      <c r="M3" s="189"/>
      <c r="N3" s="189"/>
      <c r="O3" s="189"/>
      <c r="P3" s="189"/>
      <c r="Q3" s="189"/>
      <c r="R3" s="189"/>
      <c r="S3" s="189"/>
      <c r="T3" s="189"/>
      <c r="U3" s="189"/>
      <c r="V3" s="189"/>
      <c r="W3" s="189"/>
      <c r="X3" s="189"/>
      <c r="Y3" s="189"/>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c r="BP3" s="189"/>
      <c r="BQ3" s="189"/>
      <c r="BR3" s="189"/>
      <c r="BS3" s="189"/>
      <c r="BT3" s="189"/>
      <c r="BU3" s="189"/>
      <c r="BV3" s="189"/>
      <c r="BW3" s="189"/>
      <c r="BX3" s="189"/>
      <c r="BY3" s="189"/>
      <c r="BZ3" s="189"/>
      <c r="CA3" s="189"/>
      <c r="CB3" s="189"/>
      <c r="CC3" s="189"/>
      <c r="CD3" s="189"/>
      <c r="CE3" s="189"/>
      <c r="CF3" s="189"/>
      <c r="CG3" s="189"/>
      <c r="CH3" s="189"/>
      <c r="CI3" s="189"/>
      <c r="CJ3" s="189"/>
      <c r="CK3" s="189"/>
      <c r="CL3" s="189"/>
      <c r="CM3" s="189"/>
      <c r="CN3" s="189"/>
      <c r="CO3" s="189"/>
      <c r="CP3" s="189"/>
      <c r="CQ3" s="189"/>
      <c r="CR3" s="189"/>
      <c r="CS3" s="189"/>
      <c r="CT3" s="189"/>
      <c r="CU3" s="189"/>
      <c r="CV3" s="189"/>
      <c r="CW3" s="189"/>
      <c r="CX3" s="189"/>
      <c r="CY3" s="189"/>
      <c r="CZ3" s="189"/>
      <c r="DA3" s="189"/>
      <c r="DB3" s="189"/>
      <c r="DC3" s="189"/>
      <c r="DD3" s="189"/>
      <c r="DE3" s="189"/>
      <c r="DF3" s="189"/>
      <c r="DG3" s="189"/>
      <c r="DH3" s="189"/>
      <c r="DI3" s="189"/>
      <c r="DJ3" s="189"/>
      <c r="DK3" s="189"/>
      <c r="DL3" s="189"/>
    </row>
    <row r="4" spans="1:116" ht="15.95" customHeight="1" x14ac:dyDescent="0.15">
      <c r="A4" s="240"/>
      <c r="B4" s="240"/>
      <c r="C4" s="240"/>
      <c r="D4" s="240"/>
      <c r="E4" s="240"/>
      <c r="F4" s="240"/>
      <c r="G4" s="240"/>
      <c r="H4" s="240"/>
      <c r="I4" s="189"/>
      <c r="J4" s="189"/>
      <c r="K4" s="189"/>
      <c r="L4" s="189"/>
      <c r="M4" s="189"/>
      <c r="N4" s="189"/>
      <c r="O4" s="189"/>
      <c r="P4" s="189"/>
      <c r="Q4" s="189"/>
      <c r="R4" s="189"/>
      <c r="S4" s="189"/>
      <c r="T4" s="189"/>
      <c r="U4" s="189"/>
      <c r="V4" s="189"/>
      <c r="W4" s="189"/>
      <c r="X4" s="189"/>
      <c r="Y4" s="189"/>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c r="BP4" s="189"/>
      <c r="BQ4" s="189"/>
      <c r="BR4" s="189"/>
      <c r="BS4" s="189"/>
      <c r="BT4" s="189"/>
      <c r="BU4" s="189"/>
      <c r="BV4" s="189"/>
      <c r="BW4" s="189"/>
      <c r="BX4" s="189"/>
      <c r="BY4" s="189"/>
      <c r="BZ4" s="189"/>
      <c r="CA4" s="189"/>
      <c r="CB4" s="189"/>
      <c r="CC4" s="189"/>
      <c r="CD4" s="189"/>
      <c r="CE4" s="189"/>
      <c r="CF4" s="189"/>
      <c r="CG4" s="189"/>
      <c r="CH4" s="189"/>
      <c r="CI4" s="189"/>
      <c r="CJ4" s="189"/>
      <c r="CK4" s="189"/>
      <c r="CL4" s="189"/>
      <c r="CM4" s="189"/>
      <c r="CN4" s="189"/>
      <c r="CO4" s="189"/>
      <c r="CP4" s="189"/>
      <c r="CQ4" s="189"/>
      <c r="CR4" s="189"/>
      <c r="CS4" s="189"/>
      <c r="CT4" s="189"/>
      <c r="CU4" s="189"/>
      <c r="CV4" s="189"/>
      <c r="CW4" s="189"/>
      <c r="CX4" s="189"/>
      <c r="CY4" s="189"/>
      <c r="CZ4" s="189"/>
      <c r="DA4" s="189"/>
      <c r="DB4" s="189"/>
      <c r="DC4" s="189"/>
      <c r="DD4" s="189"/>
      <c r="DE4" s="189"/>
      <c r="DF4" s="189"/>
      <c r="DG4" s="189"/>
      <c r="DH4" s="189"/>
      <c r="DI4" s="189"/>
      <c r="DJ4" s="189"/>
      <c r="DK4" s="189"/>
      <c r="DL4" s="189"/>
    </row>
    <row r="5" spans="1:116" ht="15.95" customHeight="1" x14ac:dyDescent="0.15">
      <c r="A5" s="240"/>
      <c r="B5" s="240"/>
      <c r="C5" s="240"/>
      <c r="D5" s="240"/>
      <c r="E5" s="240"/>
      <c r="F5" s="240"/>
      <c r="G5" s="240"/>
      <c r="H5" s="240"/>
      <c r="I5" s="189"/>
      <c r="J5" s="189"/>
      <c r="K5" s="189"/>
      <c r="L5" s="189"/>
      <c r="M5" s="189"/>
      <c r="N5" s="189"/>
      <c r="O5" s="189"/>
      <c r="P5" s="189"/>
      <c r="Q5" s="189"/>
      <c r="R5" s="189"/>
      <c r="S5" s="189"/>
      <c r="T5" s="189"/>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row>
    <row r="6" spans="1:116" ht="15.95" customHeight="1" x14ac:dyDescent="0.15">
      <c r="A6" s="240"/>
      <c r="B6" s="240"/>
      <c r="C6" s="240"/>
      <c r="D6" s="240"/>
      <c r="E6" s="240"/>
      <c r="F6" s="240"/>
      <c r="G6" s="240"/>
      <c r="H6" s="240"/>
      <c r="I6" s="189"/>
      <c r="J6" s="189"/>
      <c r="K6" s="189"/>
      <c r="L6" s="189"/>
      <c r="M6" s="189"/>
      <c r="N6" s="189"/>
      <c r="O6" s="189"/>
      <c r="P6" s="189"/>
      <c r="Q6" s="189"/>
      <c r="R6" s="189"/>
      <c r="S6" s="189"/>
      <c r="T6" s="189"/>
      <c r="U6" s="189"/>
      <c r="V6" s="189"/>
      <c r="W6" s="189"/>
      <c r="X6" s="189"/>
      <c r="Y6" s="189"/>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c r="BP6" s="189"/>
      <c r="BQ6" s="189"/>
      <c r="BR6" s="189"/>
      <c r="BS6" s="189"/>
      <c r="BT6" s="189"/>
      <c r="BU6" s="189"/>
      <c r="BV6" s="189"/>
      <c r="BW6" s="189"/>
      <c r="BX6" s="189"/>
      <c r="BY6" s="189"/>
      <c r="BZ6" s="189"/>
      <c r="CA6" s="189"/>
      <c r="CB6" s="189"/>
      <c r="CC6" s="189"/>
      <c r="CD6" s="189"/>
      <c r="CE6" s="189"/>
      <c r="CF6" s="189"/>
      <c r="CG6" s="189"/>
      <c r="CH6" s="189"/>
      <c r="CI6" s="189"/>
      <c r="CJ6" s="189"/>
      <c r="CK6" s="189"/>
      <c r="CL6" s="189"/>
      <c r="CM6" s="189"/>
      <c r="CN6" s="189"/>
      <c r="CO6" s="189"/>
      <c r="CP6" s="189"/>
      <c r="CQ6" s="189"/>
      <c r="CR6" s="189"/>
      <c r="CS6" s="189"/>
      <c r="CT6" s="189"/>
      <c r="CU6" s="189"/>
      <c r="CV6" s="189"/>
      <c r="CW6" s="189"/>
      <c r="CX6" s="189"/>
      <c r="CY6" s="189"/>
      <c r="CZ6" s="189"/>
      <c r="DA6" s="189"/>
      <c r="DB6" s="189"/>
      <c r="DC6" s="189"/>
      <c r="DD6" s="189"/>
      <c r="DE6" s="189"/>
      <c r="DF6" s="189"/>
      <c r="DG6" s="189"/>
      <c r="DH6" s="189"/>
      <c r="DI6" s="189"/>
      <c r="DJ6" s="189"/>
      <c r="DK6" s="189"/>
      <c r="DL6" s="189"/>
    </row>
    <row r="7" spans="1:116" ht="15.95" customHeight="1" x14ac:dyDescent="0.15">
      <c r="A7" s="240"/>
      <c r="B7" s="240"/>
      <c r="C7" s="240"/>
      <c r="D7" s="240"/>
      <c r="E7" s="240"/>
      <c r="F7" s="240"/>
      <c r="G7" s="240"/>
      <c r="H7" s="240"/>
      <c r="I7" s="189"/>
      <c r="J7" s="189"/>
      <c r="K7" s="189"/>
      <c r="L7" s="189"/>
      <c r="M7" s="189"/>
      <c r="N7" s="189"/>
      <c r="O7" s="189"/>
      <c r="P7" s="189"/>
      <c r="Q7" s="189"/>
      <c r="R7" s="189"/>
      <c r="S7" s="189"/>
      <c r="T7" s="189"/>
      <c r="U7" s="189"/>
      <c r="V7" s="189"/>
      <c r="W7" s="189"/>
      <c r="X7" s="189"/>
      <c r="Y7" s="189"/>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c r="BP7" s="189"/>
      <c r="BQ7" s="189"/>
      <c r="BR7" s="189"/>
      <c r="BS7" s="189"/>
      <c r="BT7" s="189"/>
      <c r="BU7" s="189"/>
      <c r="BV7" s="189"/>
      <c r="BW7" s="189"/>
      <c r="BX7" s="189"/>
      <c r="BY7" s="189"/>
      <c r="BZ7" s="189"/>
      <c r="CA7" s="189"/>
      <c r="CB7" s="189"/>
      <c r="CC7" s="189"/>
      <c r="CD7" s="189"/>
      <c r="CE7" s="189"/>
      <c r="CF7" s="189"/>
      <c r="CG7" s="189"/>
      <c r="CH7" s="189"/>
      <c r="CI7" s="189"/>
      <c r="CJ7" s="189"/>
      <c r="CK7" s="189"/>
      <c r="CL7" s="189"/>
      <c r="CM7" s="189"/>
      <c r="CN7" s="189"/>
      <c r="CO7" s="189"/>
      <c r="CP7" s="189"/>
      <c r="CQ7" s="189"/>
      <c r="CR7" s="189"/>
      <c r="CS7" s="189"/>
      <c r="CT7" s="189"/>
      <c r="CU7" s="189"/>
      <c r="CV7" s="189"/>
      <c r="CW7" s="189"/>
      <c r="CX7" s="189"/>
      <c r="CY7" s="189"/>
      <c r="CZ7" s="189"/>
      <c r="DA7" s="189"/>
      <c r="DB7" s="189"/>
      <c r="DC7" s="189"/>
      <c r="DD7" s="189"/>
      <c r="DE7" s="189"/>
      <c r="DF7" s="189"/>
      <c r="DG7" s="189"/>
      <c r="DH7" s="189"/>
      <c r="DI7" s="189"/>
      <c r="DJ7" s="189"/>
      <c r="DK7" s="189"/>
      <c r="DL7" s="189"/>
    </row>
    <row r="8" spans="1:116" ht="15.95" customHeight="1" x14ac:dyDescent="0.15">
      <c r="A8" s="240"/>
      <c r="B8" s="240"/>
      <c r="C8" s="240"/>
      <c r="D8" s="240"/>
      <c r="E8" s="240"/>
      <c r="F8" s="240"/>
      <c r="G8" s="240"/>
      <c r="H8" s="240"/>
      <c r="I8" s="189"/>
      <c r="J8" s="189"/>
      <c r="K8" s="189"/>
      <c r="L8" s="189"/>
      <c r="M8" s="189"/>
      <c r="N8" s="189"/>
      <c r="O8" s="189"/>
      <c r="P8" s="189"/>
      <c r="Q8" s="189"/>
      <c r="R8" s="189"/>
      <c r="S8" s="189"/>
      <c r="T8" s="189"/>
      <c r="U8" s="189"/>
      <c r="V8" s="189"/>
      <c r="W8" s="189"/>
      <c r="X8" s="189"/>
      <c r="Y8" s="189"/>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c r="BP8" s="189"/>
      <c r="BQ8" s="189"/>
      <c r="BR8" s="189"/>
      <c r="BS8" s="189"/>
      <c r="BT8" s="189"/>
      <c r="BU8" s="189"/>
      <c r="BV8" s="189"/>
      <c r="BW8" s="189"/>
      <c r="BX8" s="189"/>
      <c r="BY8" s="189"/>
      <c r="BZ8" s="189"/>
      <c r="CA8" s="189"/>
      <c r="CB8" s="189"/>
      <c r="CC8" s="189"/>
      <c r="CD8" s="189"/>
      <c r="CE8" s="189"/>
      <c r="CF8" s="189"/>
      <c r="CG8" s="189"/>
      <c r="CH8" s="189"/>
      <c r="CI8" s="189"/>
      <c r="CJ8" s="189"/>
      <c r="CK8" s="189"/>
      <c r="CL8" s="189"/>
      <c r="CM8" s="189"/>
      <c r="CN8" s="189"/>
      <c r="CO8" s="189"/>
      <c r="CP8" s="189"/>
      <c r="CQ8" s="189"/>
      <c r="CR8" s="189"/>
      <c r="CS8" s="189"/>
      <c r="CT8" s="189"/>
      <c r="CU8" s="189"/>
      <c r="CV8" s="189"/>
      <c r="CW8" s="189"/>
      <c r="CX8" s="189"/>
      <c r="CY8" s="189"/>
      <c r="CZ8" s="189"/>
      <c r="DA8" s="189"/>
      <c r="DB8" s="189"/>
      <c r="DC8" s="189"/>
      <c r="DD8" s="189"/>
      <c r="DE8" s="189"/>
      <c r="DF8" s="189"/>
      <c r="DG8" s="189"/>
      <c r="DH8" s="189"/>
      <c r="DI8" s="189"/>
      <c r="DJ8" s="189"/>
      <c r="DK8" s="189"/>
      <c r="DL8" s="189"/>
    </row>
    <row r="9" spans="1:116" ht="15.95" customHeight="1" x14ac:dyDescent="0.15">
      <c r="A9" s="240"/>
      <c r="B9" s="240"/>
      <c r="C9" s="240"/>
      <c r="D9" s="240"/>
      <c r="E9" s="240"/>
      <c r="F9" s="240"/>
      <c r="G9" s="240"/>
      <c r="H9" s="240"/>
      <c r="I9" s="189"/>
      <c r="J9" s="189"/>
      <c r="K9" s="189"/>
      <c r="L9" s="189"/>
      <c r="M9" s="189"/>
      <c r="N9" s="189"/>
      <c r="O9" s="189"/>
      <c r="P9" s="189"/>
      <c r="Q9" s="189"/>
      <c r="R9" s="189"/>
      <c r="S9" s="189"/>
      <c r="T9" s="189"/>
      <c r="U9" s="189"/>
      <c r="V9" s="189"/>
      <c r="W9" s="189"/>
      <c r="X9" s="189"/>
      <c r="Y9" s="189"/>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c r="BP9" s="189"/>
      <c r="BQ9" s="189"/>
      <c r="BR9" s="189"/>
      <c r="BS9" s="189"/>
      <c r="BT9" s="189"/>
      <c r="BU9" s="189"/>
      <c r="BV9" s="189"/>
      <c r="BW9" s="189"/>
      <c r="BX9" s="189"/>
      <c r="BY9" s="189"/>
      <c r="BZ9" s="189"/>
      <c r="CA9" s="189"/>
      <c r="CB9" s="189"/>
      <c r="CC9" s="189"/>
      <c r="CD9" s="189"/>
      <c r="CE9" s="189"/>
      <c r="CF9" s="189"/>
      <c r="CG9" s="189"/>
      <c r="CH9" s="189"/>
      <c r="CI9" s="189"/>
      <c r="CJ9" s="189"/>
      <c r="CK9" s="189"/>
      <c r="CL9" s="189"/>
      <c r="CM9" s="189"/>
      <c r="CN9" s="189"/>
      <c r="CO9" s="189"/>
      <c r="CP9" s="189"/>
      <c r="CQ9" s="189"/>
      <c r="CR9" s="189"/>
      <c r="CS9" s="189"/>
      <c r="CT9" s="189"/>
      <c r="CU9" s="189"/>
      <c r="CV9" s="189"/>
      <c r="CW9" s="189"/>
      <c r="CX9" s="189"/>
      <c r="CY9" s="189"/>
      <c r="CZ9" s="189"/>
      <c r="DA9" s="189"/>
      <c r="DB9" s="189"/>
      <c r="DC9" s="189"/>
      <c r="DD9" s="189"/>
      <c r="DE9" s="189"/>
      <c r="DF9" s="189"/>
      <c r="DG9" s="189"/>
      <c r="DH9" s="189"/>
      <c r="DI9" s="189"/>
      <c r="DJ9" s="189"/>
      <c r="DK9" s="189"/>
      <c r="DL9" s="189"/>
    </row>
    <row r="10" spans="1:116" ht="15.95" customHeight="1" x14ac:dyDescent="0.15">
      <c r="A10" s="240"/>
      <c r="B10" s="240"/>
      <c r="C10" s="240"/>
      <c r="D10" s="240"/>
      <c r="E10" s="240"/>
      <c r="F10" s="240"/>
      <c r="G10" s="240"/>
      <c r="H10" s="240"/>
      <c r="I10" s="189"/>
      <c r="J10" s="189"/>
      <c r="K10" s="189"/>
      <c r="L10" s="189"/>
      <c r="M10" s="189"/>
      <c r="N10" s="189"/>
      <c r="O10" s="189"/>
      <c r="P10" s="189"/>
      <c r="Q10" s="189"/>
      <c r="R10" s="189"/>
      <c r="S10" s="189"/>
      <c r="T10" s="189"/>
      <c r="U10" s="189"/>
      <c r="V10" s="189"/>
      <c r="W10" s="189"/>
      <c r="X10" s="189"/>
      <c r="Y10" s="189"/>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c r="BP10" s="189"/>
      <c r="BQ10" s="189"/>
      <c r="BR10" s="189"/>
      <c r="BS10" s="189"/>
      <c r="BT10" s="189"/>
      <c r="BU10" s="189"/>
      <c r="BV10" s="189"/>
      <c r="BW10" s="189"/>
      <c r="BX10" s="189"/>
      <c r="BY10" s="189"/>
      <c r="BZ10" s="189"/>
      <c r="CA10" s="189"/>
      <c r="CB10" s="189"/>
      <c r="CC10" s="189"/>
      <c r="CD10" s="189"/>
      <c r="CE10" s="189"/>
      <c r="CF10" s="189"/>
      <c r="CG10" s="189"/>
      <c r="CH10" s="189"/>
      <c r="CI10" s="189"/>
      <c r="CJ10" s="189"/>
      <c r="CK10" s="189"/>
      <c r="CL10" s="189"/>
      <c r="CM10" s="189"/>
      <c r="CN10" s="189"/>
      <c r="CO10" s="189"/>
      <c r="CP10" s="189"/>
      <c r="CQ10" s="189"/>
      <c r="CR10" s="189"/>
      <c r="CS10" s="189"/>
      <c r="CT10" s="189"/>
      <c r="CU10" s="189"/>
      <c r="CV10" s="189"/>
      <c r="CW10" s="189"/>
      <c r="CX10" s="189"/>
      <c r="CY10" s="189"/>
      <c r="CZ10" s="189"/>
      <c r="DA10" s="189"/>
      <c r="DB10" s="189"/>
      <c r="DC10" s="189"/>
      <c r="DD10" s="189"/>
      <c r="DE10" s="189"/>
      <c r="DF10" s="189"/>
      <c r="DG10" s="189"/>
      <c r="DH10" s="189"/>
      <c r="DI10" s="189"/>
      <c r="DJ10" s="189"/>
      <c r="DK10" s="189"/>
      <c r="DL10" s="189"/>
    </row>
    <row r="11" spans="1:116" ht="15.95" customHeight="1" x14ac:dyDescent="0.15">
      <c r="A11" s="210" t="s">
        <v>1</v>
      </c>
      <c r="B11" s="210"/>
      <c r="C11" s="211"/>
      <c r="D11" s="211"/>
      <c r="E11" s="200"/>
      <c r="F11" s="212" t="s">
        <v>2</v>
      </c>
      <c r="G11" s="212"/>
      <c r="H11" s="212"/>
      <c r="I11" s="212"/>
      <c r="J11" s="213"/>
      <c r="K11" s="212" t="s">
        <v>3</v>
      </c>
      <c r="L11" s="212"/>
      <c r="M11" s="212"/>
      <c r="N11" s="212"/>
      <c r="O11" s="213"/>
      <c r="P11" s="212" t="s">
        <v>4</v>
      </c>
      <c r="Q11" s="212"/>
      <c r="R11" s="214"/>
      <c r="S11" s="214"/>
      <c r="T11" s="203"/>
      <c r="U11" s="217" t="s">
        <v>5</v>
      </c>
      <c r="V11" s="217"/>
      <c r="W11" s="211"/>
      <c r="X11" s="211"/>
      <c r="Y11" s="200"/>
      <c r="Z11" s="215" t="s">
        <v>6</v>
      </c>
      <c r="AA11" s="216"/>
      <c r="AB11" s="211"/>
      <c r="AC11" s="211"/>
      <c r="AD11" s="200"/>
      <c r="AE11" s="198" t="s">
        <v>7</v>
      </c>
      <c r="AF11" s="199"/>
      <c r="AG11" s="200"/>
      <c r="AH11" s="200"/>
      <c r="AI11" s="200"/>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89"/>
      <c r="BV11" s="189"/>
      <c r="BW11" s="189"/>
      <c r="BX11" s="189"/>
      <c r="BY11" s="189"/>
      <c r="BZ11" s="189"/>
      <c r="CA11" s="189"/>
      <c r="CB11" s="189"/>
      <c r="CC11" s="189"/>
      <c r="CD11" s="189"/>
      <c r="CE11" s="189"/>
      <c r="CF11" s="189"/>
      <c r="CG11" s="189"/>
      <c r="CH11" s="189"/>
      <c r="CI11" s="189"/>
      <c r="CJ11" s="189"/>
      <c r="CK11" s="189"/>
      <c r="CL11" s="189"/>
      <c r="CM11" s="189"/>
      <c r="CN11" s="189"/>
      <c r="CO11" s="189"/>
      <c r="CP11" s="189"/>
      <c r="CQ11" s="189"/>
      <c r="CR11" s="189"/>
      <c r="CS11" s="189"/>
      <c r="CT11" s="189"/>
      <c r="CU11" s="189"/>
      <c r="CV11" s="189"/>
      <c r="CW11" s="189"/>
      <c r="CX11" s="189"/>
      <c r="CY11" s="189"/>
      <c r="CZ11" s="189"/>
      <c r="DA11" s="189"/>
      <c r="DB11" s="189"/>
      <c r="DC11" s="189"/>
      <c r="DD11" s="189"/>
      <c r="DE11" s="189"/>
      <c r="DF11" s="189"/>
      <c r="DG11" s="189"/>
      <c r="DH11" s="189"/>
      <c r="DI11" s="189"/>
      <c r="DJ11" s="189"/>
      <c r="DK11" s="189"/>
    </row>
    <row r="12" spans="1:116" ht="15.95" customHeight="1" x14ac:dyDescent="0.15">
      <c r="A12" s="201" t="s">
        <v>1246</v>
      </c>
      <c r="B12" s="202"/>
      <c r="C12" s="203" t="s">
        <v>1247</v>
      </c>
      <c r="D12" s="203"/>
      <c r="E12" s="204"/>
      <c r="F12" s="201" t="s">
        <v>1280</v>
      </c>
      <c r="G12" s="205"/>
      <c r="H12" s="203" t="s">
        <v>1281</v>
      </c>
      <c r="I12" s="203"/>
      <c r="J12" s="204"/>
      <c r="K12" s="201" t="s">
        <v>1317</v>
      </c>
      <c r="L12" s="205"/>
      <c r="M12" s="203" t="s">
        <v>1318</v>
      </c>
      <c r="N12" s="203"/>
      <c r="O12" s="204"/>
      <c r="P12" s="201" t="s">
        <v>1440</v>
      </c>
      <c r="Q12" s="206"/>
      <c r="R12" s="203" t="s">
        <v>1441</v>
      </c>
      <c r="S12" s="203"/>
      <c r="T12" s="204"/>
      <c r="U12" s="207" t="s">
        <v>1566</v>
      </c>
      <c r="V12" s="208"/>
      <c r="W12" s="203" t="s">
        <v>1567</v>
      </c>
      <c r="X12" s="203"/>
      <c r="Y12" s="204"/>
      <c r="Z12" s="201" t="s">
        <v>1674</v>
      </c>
      <c r="AA12" s="202"/>
      <c r="AB12" s="209" t="s">
        <v>1675</v>
      </c>
      <c r="AC12" s="209"/>
      <c r="AD12" s="199"/>
      <c r="AE12" s="202" t="s">
        <v>14</v>
      </c>
      <c r="AF12" s="202"/>
      <c r="AG12" s="203" t="s">
        <v>15</v>
      </c>
      <c r="AH12" s="203"/>
      <c r="AI12" s="203"/>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c r="BP12" s="189"/>
      <c r="BQ12" s="189"/>
      <c r="BR12" s="189"/>
      <c r="BS12" s="189"/>
      <c r="BT12" s="189"/>
      <c r="BU12" s="189"/>
      <c r="BV12" s="189"/>
      <c r="BW12" s="189"/>
      <c r="BX12" s="189"/>
      <c r="BY12" s="189"/>
      <c r="BZ12" s="189"/>
      <c r="CA12" s="189"/>
      <c r="CB12" s="189"/>
      <c r="CC12" s="189"/>
      <c r="CD12" s="189"/>
      <c r="CE12" s="189"/>
      <c r="CF12" s="189"/>
      <c r="CG12" s="189"/>
      <c r="CH12" s="189"/>
      <c r="CI12" s="189"/>
      <c r="CJ12" s="189"/>
      <c r="CK12" s="189"/>
      <c r="CL12" s="189"/>
      <c r="CM12" s="189"/>
      <c r="CN12" s="189"/>
      <c r="CO12" s="189"/>
      <c r="CP12" s="189"/>
      <c r="CQ12" s="189"/>
      <c r="CR12" s="189"/>
      <c r="CS12" s="189"/>
      <c r="CT12" s="189"/>
      <c r="CU12" s="189"/>
      <c r="CV12" s="189"/>
      <c r="CW12" s="189"/>
      <c r="CX12" s="189"/>
      <c r="CY12" s="189"/>
      <c r="CZ12" s="189"/>
      <c r="DA12" s="189"/>
      <c r="DB12" s="189"/>
      <c r="DC12" s="189"/>
      <c r="DD12" s="189"/>
      <c r="DE12" s="189"/>
      <c r="DF12" s="189"/>
      <c r="DG12" s="189"/>
      <c r="DH12" s="189"/>
      <c r="DI12" s="189"/>
      <c r="DJ12" s="189"/>
      <c r="DK12" s="189"/>
    </row>
    <row r="13" spans="1:116" ht="15.95" customHeight="1" x14ac:dyDescent="0.15">
      <c r="A13" s="201" t="s">
        <v>1248</v>
      </c>
      <c r="B13" s="202"/>
      <c r="C13" s="203" t="s">
        <v>1249</v>
      </c>
      <c r="D13" s="203"/>
      <c r="E13" s="204"/>
      <c r="F13" s="201" t="s">
        <v>1282</v>
      </c>
      <c r="G13" s="205"/>
      <c r="H13" s="203" t="s">
        <v>1283</v>
      </c>
      <c r="I13" s="203"/>
      <c r="J13" s="204"/>
      <c r="K13" s="201" t="s">
        <v>1319</v>
      </c>
      <c r="L13" s="205"/>
      <c r="M13" s="203" t="s">
        <v>1320</v>
      </c>
      <c r="N13" s="203"/>
      <c r="O13" s="204"/>
      <c r="P13" s="201" t="s">
        <v>1442</v>
      </c>
      <c r="Q13" s="206"/>
      <c r="R13" s="203" t="s">
        <v>1443</v>
      </c>
      <c r="S13" s="203"/>
      <c r="T13" s="204"/>
      <c r="U13" s="207" t="s">
        <v>1568</v>
      </c>
      <c r="V13" s="208"/>
      <c r="W13" s="203" t="s">
        <v>1567</v>
      </c>
      <c r="X13" s="203"/>
      <c r="Y13" s="204"/>
      <c r="Z13" s="207" t="s">
        <v>1676</v>
      </c>
      <c r="AA13" s="218"/>
      <c r="AB13" s="203" t="s">
        <v>1677</v>
      </c>
      <c r="AC13" s="203"/>
      <c r="AD13" s="219"/>
      <c r="AE13" s="202" t="s">
        <v>22</v>
      </c>
      <c r="AF13" s="202"/>
      <c r="AG13" s="203" t="s">
        <v>15</v>
      </c>
      <c r="AH13" s="203"/>
      <c r="AI13" s="203"/>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c r="CN13" s="189"/>
      <c r="CO13" s="189"/>
      <c r="CP13" s="189"/>
      <c r="CQ13" s="189"/>
      <c r="CR13" s="189"/>
      <c r="CS13" s="189"/>
      <c r="CT13" s="189"/>
      <c r="CU13" s="189"/>
      <c r="CV13" s="189"/>
      <c r="CW13" s="189"/>
      <c r="CX13" s="189"/>
      <c r="CY13" s="189"/>
      <c r="CZ13" s="189"/>
      <c r="DA13" s="189"/>
      <c r="DB13" s="189"/>
      <c r="DC13" s="189"/>
      <c r="DD13" s="189"/>
      <c r="DE13" s="189"/>
      <c r="DF13" s="189"/>
      <c r="DG13" s="189"/>
      <c r="DH13" s="189"/>
      <c r="DI13" s="189"/>
      <c r="DJ13" s="189"/>
      <c r="DK13" s="189"/>
    </row>
    <row r="14" spans="1:116" ht="15.95" customHeight="1" x14ac:dyDescent="0.15">
      <c r="A14" s="201" t="s">
        <v>1250</v>
      </c>
      <c r="B14" s="202"/>
      <c r="C14" s="203" t="s">
        <v>1251</v>
      </c>
      <c r="D14" s="203"/>
      <c r="E14" s="204"/>
      <c r="F14" s="201" t="s">
        <v>1284</v>
      </c>
      <c r="G14" s="205"/>
      <c r="H14" s="203" t="s">
        <v>1285</v>
      </c>
      <c r="I14" s="203"/>
      <c r="J14" s="204"/>
      <c r="K14" s="201" t="s">
        <v>1321</v>
      </c>
      <c r="L14" s="205"/>
      <c r="M14" s="203" t="s">
        <v>1322</v>
      </c>
      <c r="N14" s="203"/>
      <c r="O14" s="204"/>
      <c r="P14" s="201" t="s">
        <v>1444</v>
      </c>
      <c r="Q14" s="206"/>
      <c r="R14" s="203" t="s">
        <v>1445</v>
      </c>
      <c r="S14" s="203"/>
      <c r="T14" s="204"/>
      <c r="U14" s="207" t="s">
        <v>1569</v>
      </c>
      <c r="V14" s="208"/>
      <c r="W14" s="203" t="s">
        <v>1567</v>
      </c>
      <c r="X14" s="203"/>
      <c r="Y14" s="204"/>
      <c r="Z14" s="207" t="s">
        <v>1678</v>
      </c>
      <c r="AA14" s="218"/>
      <c r="AB14" s="203" t="s">
        <v>1679</v>
      </c>
      <c r="AC14" s="203"/>
      <c r="AD14" s="219"/>
      <c r="AE14" s="202" t="s">
        <v>29</v>
      </c>
      <c r="AF14" s="202"/>
      <c r="AG14" s="203" t="s">
        <v>30</v>
      </c>
      <c r="AH14" s="203"/>
      <c r="AI14" s="203"/>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c r="CN14" s="189"/>
      <c r="CO14" s="189"/>
      <c r="CP14" s="189"/>
      <c r="CQ14" s="189"/>
      <c r="CR14" s="189"/>
      <c r="CS14" s="189"/>
      <c r="CT14" s="189"/>
      <c r="CU14" s="189"/>
      <c r="CV14" s="189"/>
      <c r="CW14" s="189"/>
      <c r="CX14" s="189"/>
      <c r="CY14" s="189"/>
      <c r="CZ14" s="189"/>
      <c r="DA14" s="189"/>
      <c r="DB14" s="189"/>
      <c r="DC14" s="189"/>
      <c r="DD14" s="189"/>
      <c r="DE14" s="189"/>
      <c r="DF14" s="189"/>
      <c r="DG14" s="189"/>
      <c r="DH14" s="189"/>
      <c r="DI14" s="189"/>
      <c r="DJ14" s="189"/>
      <c r="DK14" s="189"/>
    </row>
    <row r="15" spans="1:116" ht="15.95" customHeight="1" x14ac:dyDescent="0.15">
      <c r="A15" s="201" t="s">
        <v>1252</v>
      </c>
      <c r="B15" s="202"/>
      <c r="C15" s="203" t="s">
        <v>1253</v>
      </c>
      <c r="D15" s="203"/>
      <c r="E15" s="204"/>
      <c r="F15" s="201" t="s">
        <v>1286</v>
      </c>
      <c r="G15" s="205"/>
      <c r="H15" s="203" t="s">
        <v>1287</v>
      </c>
      <c r="I15" s="203"/>
      <c r="J15" s="204"/>
      <c r="K15" s="201" t="s">
        <v>1323</v>
      </c>
      <c r="L15" s="205"/>
      <c r="M15" s="203" t="s">
        <v>1324</v>
      </c>
      <c r="N15" s="203"/>
      <c r="O15" s="204"/>
      <c r="P15" s="201" t="s">
        <v>1446</v>
      </c>
      <c r="Q15" s="206"/>
      <c r="R15" s="203" t="s">
        <v>1447</v>
      </c>
      <c r="S15" s="203"/>
      <c r="T15" s="204"/>
      <c r="U15" s="207" t="s">
        <v>1570</v>
      </c>
      <c r="V15" s="208"/>
      <c r="W15" s="203" t="s">
        <v>1567</v>
      </c>
      <c r="X15" s="203"/>
      <c r="Y15" s="204"/>
      <c r="Z15" s="207" t="s">
        <v>1680</v>
      </c>
      <c r="AA15" s="220"/>
      <c r="AB15" s="203" t="s">
        <v>1681</v>
      </c>
      <c r="AC15" s="203"/>
      <c r="AD15" s="219"/>
      <c r="AE15" s="218" t="s">
        <v>37</v>
      </c>
      <c r="AF15" s="218"/>
      <c r="AG15" s="203" t="s">
        <v>15</v>
      </c>
      <c r="AH15" s="203"/>
      <c r="AI15" s="203"/>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row>
    <row r="16" spans="1:116" ht="15.95" customHeight="1" x14ac:dyDescent="0.15">
      <c r="A16" s="201" t="s">
        <v>1254</v>
      </c>
      <c r="B16" s="202"/>
      <c r="C16" s="203" t="s">
        <v>1255</v>
      </c>
      <c r="D16" s="203"/>
      <c r="E16" s="204"/>
      <c r="F16" s="201" t="s">
        <v>1288</v>
      </c>
      <c r="G16" s="221"/>
      <c r="H16" s="203" t="s">
        <v>1289</v>
      </c>
      <c r="I16" s="203"/>
      <c r="J16" s="204"/>
      <c r="K16" s="201" t="s">
        <v>1325</v>
      </c>
      <c r="L16" s="205"/>
      <c r="M16" s="203" t="s">
        <v>1326</v>
      </c>
      <c r="N16" s="203"/>
      <c r="O16" s="204"/>
      <c r="P16" s="201" t="s">
        <v>1448</v>
      </c>
      <c r="Q16" s="206"/>
      <c r="R16" s="203" t="s">
        <v>1449</v>
      </c>
      <c r="S16" s="203"/>
      <c r="T16" s="204"/>
      <c r="U16" s="207" t="s">
        <v>1571</v>
      </c>
      <c r="V16" s="208"/>
      <c r="W16" s="203" t="s">
        <v>1567</v>
      </c>
      <c r="X16" s="203"/>
      <c r="Y16" s="204"/>
      <c r="Z16" s="207" t="s">
        <v>1682</v>
      </c>
      <c r="AA16" s="222"/>
      <c r="AB16" s="203" t="s">
        <v>1683</v>
      </c>
      <c r="AC16" s="203"/>
      <c r="AD16" s="21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row>
    <row r="17" spans="1:116" ht="15.95" customHeight="1" x14ac:dyDescent="0.15">
      <c r="A17" s="201" t="s">
        <v>1256</v>
      </c>
      <c r="B17" s="202"/>
      <c r="C17" s="203" t="s">
        <v>1257</v>
      </c>
      <c r="D17" s="203"/>
      <c r="E17" s="204"/>
      <c r="F17" s="201" t="s">
        <v>1290</v>
      </c>
      <c r="G17" s="221"/>
      <c r="H17" s="203" t="s">
        <v>1291</v>
      </c>
      <c r="I17" s="203"/>
      <c r="J17" s="204"/>
      <c r="K17" s="201" t="s">
        <v>1327</v>
      </c>
      <c r="L17" s="205"/>
      <c r="M17" s="203" t="s">
        <v>1328</v>
      </c>
      <c r="N17" s="203"/>
      <c r="O17" s="204"/>
      <c r="P17" s="201" t="s">
        <v>1450</v>
      </c>
      <c r="Q17" s="206"/>
      <c r="R17" s="203" t="s">
        <v>1447</v>
      </c>
      <c r="S17" s="203"/>
      <c r="T17" s="204"/>
      <c r="U17" s="207" t="s">
        <v>1572</v>
      </c>
      <c r="V17" s="208"/>
      <c r="W17" s="203" t="s">
        <v>1567</v>
      </c>
      <c r="X17" s="203"/>
      <c r="Y17" s="204"/>
      <c r="Z17" s="207" t="s">
        <v>1684</v>
      </c>
      <c r="AA17" s="222"/>
      <c r="AB17" s="203" t="s">
        <v>1685</v>
      </c>
      <c r="AC17" s="203"/>
      <c r="AD17" s="21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c r="CN17" s="189"/>
      <c r="CO17" s="189"/>
      <c r="CP17" s="189"/>
      <c r="CQ17" s="189"/>
      <c r="CR17" s="189"/>
      <c r="CS17" s="189"/>
      <c r="CT17" s="189"/>
      <c r="CU17" s="189"/>
      <c r="CV17" s="189"/>
      <c r="CW17" s="189"/>
      <c r="CX17" s="189"/>
      <c r="CY17" s="189"/>
      <c r="CZ17" s="189"/>
      <c r="DA17" s="189"/>
      <c r="DB17" s="189"/>
      <c r="DC17" s="189"/>
      <c r="DD17" s="189"/>
      <c r="DE17" s="189"/>
      <c r="DF17" s="189"/>
      <c r="DG17" s="189"/>
      <c r="DH17" s="189"/>
      <c r="DI17" s="189"/>
      <c r="DJ17" s="189"/>
      <c r="DK17" s="189"/>
    </row>
    <row r="18" spans="1:116" ht="15.95" customHeight="1" x14ac:dyDescent="0.15">
      <c r="A18" s="201" t="s">
        <v>1258</v>
      </c>
      <c r="B18" s="202"/>
      <c r="C18" s="203" t="s">
        <v>1259</v>
      </c>
      <c r="D18" s="203"/>
      <c r="E18" s="204"/>
      <c r="F18" s="201" t="s">
        <v>1292</v>
      </c>
      <c r="G18" s="221"/>
      <c r="H18" s="203" t="s">
        <v>1293</v>
      </c>
      <c r="I18" s="203"/>
      <c r="J18" s="204"/>
      <c r="K18" s="201" t="s">
        <v>1329</v>
      </c>
      <c r="L18" s="205"/>
      <c r="M18" s="203" t="s">
        <v>1330</v>
      </c>
      <c r="N18" s="203"/>
      <c r="O18" s="204"/>
      <c r="P18" s="201" t="s">
        <v>1451</v>
      </c>
      <c r="Q18" s="206"/>
      <c r="R18" s="203" t="s">
        <v>1452</v>
      </c>
      <c r="S18" s="203"/>
      <c r="T18" s="204"/>
      <c r="U18" s="207" t="s">
        <v>1573</v>
      </c>
      <c r="V18" s="223"/>
      <c r="W18" s="203" t="s">
        <v>1574</v>
      </c>
      <c r="X18" s="203"/>
      <c r="Y18" s="204"/>
      <c r="Z18" s="207" t="s">
        <v>1686</v>
      </c>
      <c r="AA18" s="224"/>
      <c r="AB18" s="203" t="s">
        <v>1687</v>
      </c>
      <c r="AC18" s="203"/>
      <c r="AD18" s="219"/>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c r="CN18" s="189"/>
      <c r="CO18" s="189"/>
      <c r="CP18" s="189"/>
      <c r="CQ18" s="189"/>
      <c r="CR18" s="189"/>
      <c r="CS18" s="189"/>
      <c r="CT18" s="189"/>
      <c r="CU18" s="189"/>
      <c r="CV18" s="189"/>
      <c r="CW18" s="189"/>
      <c r="CX18" s="189"/>
      <c r="CY18" s="189"/>
      <c r="CZ18" s="189"/>
      <c r="DA18" s="189"/>
      <c r="DB18" s="189"/>
      <c r="DC18" s="189"/>
      <c r="DD18" s="189"/>
      <c r="DE18" s="189"/>
      <c r="DF18" s="189"/>
      <c r="DG18" s="189"/>
      <c r="DH18" s="189"/>
      <c r="DI18" s="189"/>
      <c r="DJ18" s="189"/>
      <c r="DK18" s="189"/>
    </row>
    <row r="19" spans="1:116" ht="15.95" customHeight="1" x14ac:dyDescent="0.15">
      <c r="A19" s="201" t="s">
        <v>1260</v>
      </c>
      <c r="B19" s="202"/>
      <c r="C19" s="203" t="s">
        <v>1261</v>
      </c>
      <c r="D19" s="203"/>
      <c r="E19" s="204"/>
      <c r="F19" s="201" t="s">
        <v>1294</v>
      </c>
      <c r="G19" s="221"/>
      <c r="H19" s="203" t="s">
        <v>1295</v>
      </c>
      <c r="I19" s="203"/>
      <c r="J19" s="204"/>
      <c r="K19" s="201" t="s">
        <v>1331</v>
      </c>
      <c r="L19" s="205"/>
      <c r="M19" s="203" t="s">
        <v>1332</v>
      </c>
      <c r="N19" s="203"/>
      <c r="O19" s="204"/>
      <c r="P19" s="201" t="s">
        <v>1453</v>
      </c>
      <c r="Q19" s="206"/>
      <c r="R19" s="203" t="s">
        <v>1454</v>
      </c>
      <c r="S19" s="203"/>
      <c r="T19" s="204"/>
      <c r="U19" s="207" t="s">
        <v>1575</v>
      </c>
      <c r="V19" s="200"/>
      <c r="W19" s="203" t="s">
        <v>1576</v>
      </c>
      <c r="X19" s="203"/>
      <c r="Y19" s="204"/>
      <c r="Z19" s="207" t="s">
        <v>1688</v>
      </c>
      <c r="AA19" s="225"/>
      <c r="AB19" s="203" t="s">
        <v>1689</v>
      </c>
      <c r="AC19" s="203"/>
      <c r="AD19" s="219"/>
      <c r="AE19" s="191"/>
      <c r="AF19" s="191"/>
      <c r="AG19" s="191"/>
      <c r="AH19" s="191"/>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c r="CN19" s="189"/>
      <c r="CO19" s="189"/>
      <c r="CP19" s="189"/>
      <c r="CQ19" s="189"/>
      <c r="CR19" s="189"/>
      <c r="CS19" s="189"/>
      <c r="CT19" s="189"/>
      <c r="CU19" s="189"/>
      <c r="CV19" s="189"/>
      <c r="CW19" s="189"/>
      <c r="CX19" s="189"/>
      <c r="CY19" s="189"/>
      <c r="CZ19" s="189"/>
      <c r="DA19" s="189"/>
      <c r="DB19" s="189"/>
      <c r="DC19" s="189"/>
      <c r="DD19" s="189"/>
      <c r="DE19" s="189"/>
      <c r="DF19" s="189"/>
      <c r="DG19" s="189"/>
      <c r="DH19" s="189"/>
      <c r="DI19" s="189"/>
      <c r="DJ19" s="189"/>
      <c r="DK19" s="189"/>
      <c r="DL19" s="189"/>
    </row>
    <row r="20" spans="1:116" ht="15.95" customHeight="1" x14ac:dyDescent="0.15">
      <c r="A20" s="207" t="s">
        <v>1262</v>
      </c>
      <c r="B20" s="226"/>
      <c r="C20" s="203" t="s">
        <v>1263</v>
      </c>
      <c r="D20" s="203"/>
      <c r="E20" s="204"/>
      <c r="F20" s="201" t="s">
        <v>1296</v>
      </c>
      <c r="G20" s="221"/>
      <c r="H20" s="203" t="s">
        <v>1297</v>
      </c>
      <c r="I20" s="203"/>
      <c r="J20" s="204"/>
      <c r="K20" s="201" t="s">
        <v>1333</v>
      </c>
      <c r="L20" s="205"/>
      <c r="M20" s="203" t="s">
        <v>1334</v>
      </c>
      <c r="N20" s="203"/>
      <c r="O20" s="204"/>
      <c r="P20" s="201" t="s">
        <v>1455</v>
      </c>
      <c r="Q20" s="206"/>
      <c r="R20" s="203" t="s">
        <v>1456</v>
      </c>
      <c r="S20" s="203"/>
      <c r="T20" s="204"/>
      <c r="U20" s="207" t="s">
        <v>1577</v>
      </c>
      <c r="V20" s="208"/>
      <c r="W20" s="203" t="s">
        <v>1578</v>
      </c>
      <c r="X20" s="203"/>
      <c r="Y20" s="204"/>
      <c r="Z20" s="227" t="s">
        <v>1690</v>
      </c>
      <c r="AA20" s="225"/>
      <c r="AB20" s="203" t="s">
        <v>1691</v>
      </c>
      <c r="AC20" s="203"/>
      <c r="AD20" s="219"/>
      <c r="AE20" s="191"/>
      <c r="AF20" s="191"/>
      <c r="AG20" s="191"/>
      <c r="AH20" s="191"/>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c r="CN20" s="189"/>
      <c r="CO20" s="189"/>
      <c r="CP20" s="189"/>
      <c r="CQ20" s="189"/>
      <c r="CR20" s="189"/>
      <c r="CS20" s="189"/>
      <c r="CT20" s="189"/>
      <c r="CU20" s="189"/>
      <c r="CV20" s="189"/>
      <c r="CW20" s="189"/>
      <c r="CX20" s="189"/>
      <c r="CY20" s="189"/>
      <c r="CZ20" s="189"/>
      <c r="DA20" s="189"/>
      <c r="DB20" s="189"/>
      <c r="DC20" s="189"/>
      <c r="DD20" s="189"/>
      <c r="DE20" s="189"/>
      <c r="DF20" s="189"/>
      <c r="DG20" s="189"/>
      <c r="DH20" s="189"/>
      <c r="DI20" s="189"/>
      <c r="DJ20" s="189"/>
      <c r="DK20" s="189"/>
      <c r="DL20" s="189"/>
    </row>
    <row r="21" spans="1:116" ht="15.95" customHeight="1" x14ac:dyDescent="0.15">
      <c r="A21" s="207" t="s">
        <v>1264</v>
      </c>
      <c r="B21" s="226"/>
      <c r="C21" s="203" t="s">
        <v>1265</v>
      </c>
      <c r="D21" s="203"/>
      <c r="E21" s="204"/>
      <c r="F21" s="207" t="s">
        <v>1298</v>
      </c>
      <c r="G21" s="223"/>
      <c r="H21" s="203" t="s">
        <v>1299</v>
      </c>
      <c r="I21" s="203"/>
      <c r="J21" s="204"/>
      <c r="K21" s="201" t="s">
        <v>1335</v>
      </c>
      <c r="L21" s="205"/>
      <c r="M21" s="203" t="s">
        <v>1336</v>
      </c>
      <c r="N21" s="203"/>
      <c r="O21" s="204"/>
      <c r="P21" s="201" t="s">
        <v>1457</v>
      </c>
      <c r="Q21" s="206"/>
      <c r="R21" s="203" t="s">
        <v>1458</v>
      </c>
      <c r="S21" s="203"/>
      <c r="T21" s="204"/>
      <c r="U21" s="207" t="s">
        <v>1579</v>
      </c>
      <c r="V21" s="223"/>
      <c r="W21" s="203" t="s">
        <v>1580</v>
      </c>
      <c r="X21" s="203"/>
      <c r="Y21" s="204"/>
      <c r="Z21" s="227" t="s">
        <v>1692</v>
      </c>
      <c r="AA21" s="225"/>
      <c r="AB21" s="203" t="s">
        <v>1693</v>
      </c>
      <c r="AC21" s="203"/>
      <c r="AD21" s="219"/>
      <c r="AE21" s="191"/>
      <c r="AF21" s="191"/>
      <c r="AG21" s="191"/>
      <c r="AH21" s="191"/>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c r="CN21" s="189"/>
      <c r="CO21" s="189"/>
      <c r="CP21" s="189"/>
      <c r="CQ21" s="189"/>
      <c r="CR21" s="189"/>
      <c r="CS21" s="189"/>
      <c r="CT21" s="189"/>
      <c r="CU21" s="189"/>
      <c r="CV21" s="189"/>
      <c r="CW21" s="189"/>
      <c r="CX21" s="189"/>
      <c r="CY21" s="189"/>
      <c r="CZ21" s="189"/>
      <c r="DA21" s="189"/>
      <c r="DB21" s="189"/>
      <c r="DC21" s="189"/>
      <c r="DD21" s="189"/>
      <c r="DE21" s="189"/>
      <c r="DF21" s="189"/>
      <c r="DG21" s="189"/>
      <c r="DH21" s="189"/>
      <c r="DI21" s="189"/>
      <c r="DJ21" s="189"/>
      <c r="DK21" s="189"/>
      <c r="DL21" s="189"/>
    </row>
    <row r="22" spans="1:116" ht="15.95" customHeight="1" x14ac:dyDescent="0.15">
      <c r="A22" s="207" t="s">
        <v>1266</v>
      </c>
      <c r="B22" s="226"/>
      <c r="C22" s="203" t="s">
        <v>1267</v>
      </c>
      <c r="D22" s="203"/>
      <c r="E22" s="204"/>
      <c r="F22" s="207" t="s">
        <v>1300</v>
      </c>
      <c r="G22" s="223"/>
      <c r="H22" s="203" t="s">
        <v>1301</v>
      </c>
      <c r="I22" s="203"/>
      <c r="J22" s="204"/>
      <c r="K22" s="201" t="s">
        <v>1337</v>
      </c>
      <c r="L22" s="205"/>
      <c r="M22" s="203" t="s">
        <v>1338</v>
      </c>
      <c r="N22" s="203"/>
      <c r="O22" s="204"/>
      <c r="P22" s="201" t="s">
        <v>1459</v>
      </c>
      <c r="Q22" s="206"/>
      <c r="R22" s="203" t="s">
        <v>1460</v>
      </c>
      <c r="S22" s="203"/>
      <c r="T22" s="204"/>
      <c r="U22" s="207" t="s">
        <v>1581</v>
      </c>
      <c r="V22" s="223"/>
      <c r="W22" s="203" t="s">
        <v>1582</v>
      </c>
      <c r="X22" s="203"/>
      <c r="Y22" s="204"/>
      <c r="Z22" s="228" t="s">
        <v>1694</v>
      </c>
      <c r="AA22" s="225"/>
      <c r="AB22" s="203" t="s">
        <v>1693</v>
      </c>
      <c r="AC22" s="203"/>
      <c r="AD22" s="219"/>
      <c r="AE22" s="191"/>
      <c r="AF22" s="191"/>
      <c r="AG22" s="191"/>
      <c r="AH22" s="191"/>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row>
    <row r="23" spans="1:116" ht="15.95" customHeight="1" x14ac:dyDescent="0.15">
      <c r="A23" s="207" t="s">
        <v>1268</v>
      </c>
      <c r="B23" s="226"/>
      <c r="C23" s="203" t="s">
        <v>1269</v>
      </c>
      <c r="D23" s="203"/>
      <c r="E23" s="204"/>
      <c r="F23" s="207" t="s">
        <v>1302</v>
      </c>
      <c r="G23" s="223"/>
      <c r="H23" s="203" t="s">
        <v>1303</v>
      </c>
      <c r="I23" s="203"/>
      <c r="J23" s="204"/>
      <c r="K23" s="201" t="s">
        <v>1339</v>
      </c>
      <c r="L23" s="205"/>
      <c r="M23" s="203" t="s">
        <v>1340</v>
      </c>
      <c r="N23" s="203"/>
      <c r="O23" s="204"/>
      <c r="P23" s="201" t="s">
        <v>1461</v>
      </c>
      <c r="Q23" s="206"/>
      <c r="R23" s="203" t="s">
        <v>1462</v>
      </c>
      <c r="S23" s="203"/>
      <c r="T23" s="204"/>
      <c r="U23" s="207" t="s">
        <v>1583</v>
      </c>
      <c r="V23" s="223"/>
      <c r="W23" s="203" t="s">
        <v>1584</v>
      </c>
      <c r="X23" s="203"/>
      <c r="Y23" s="204"/>
      <c r="Z23" s="228" t="s">
        <v>1695</v>
      </c>
      <c r="AA23" s="225"/>
      <c r="AB23" s="203" t="s">
        <v>1696</v>
      </c>
      <c r="AC23" s="203"/>
      <c r="AD23" s="219"/>
      <c r="AE23" s="191"/>
      <c r="AF23" s="191"/>
      <c r="AG23" s="191"/>
      <c r="AH23" s="191"/>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c r="CN23" s="189"/>
      <c r="CO23" s="189"/>
      <c r="CP23" s="189"/>
      <c r="CQ23" s="189"/>
      <c r="CR23" s="189"/>
      <c r="CS23" s="189"/>
      <c r="CT23" s="189"/>
      <c r="CU23" s="189"/>
      <c r="CV23" s="189"/>
      <c r="CW23" s="189"/>
      <c r="CX23" s="189"/>
      <c r="CY23" s="189"/>
      <c r="CZ23" s="189"/>
      <c r="DA23" s="189"/>
      <c r="DB23" s="189"/>
      <c r="DC23" s="189"/>
      <c r="DD23" s="189"/>
      <c r="DE23" s="189"/>
      <c r="DF23" s="189"/>
      <c r="DG23" s="189"/>
      <c r="DH23" s="189"/>
      <c r="DI23" s="189"/>
      <c r="DJ23" s="189"/>
      <c r="DK23" s="189"/>
      <c r="DL23" s="189"/>
    </row>
    <row r="24" spans="1:116" ht="15.95" customHeight="1" x14ac:dyDescent="0.15">
      <c r="A24" s="207" t="s">
        <v>1270</v>
      </c>
      <c r="B24" s="226"/>
      <c r="C24" s="203" t="s">
        <v>1271</v>
      </c>
      <c r="D24" s="203"/>
      <c r="E24" s="204"/>
      <c r="F24" s="207" t="s">
        <v>1304</v>
      </c>
      <c r="G24" s="223"/>
      <c r="H24" s="203" t="s">
        <v>1305</v>
      </c>
      <c r="I24" s="203"/>
      <c r="J24" s="204"/>
      <c r="K24" s="201" t="s">
        <v>1341</v>
      </c>
      <c r="L24" s="205"/>
      <c r="M24" s="203" t="s">
        <v>1342</v>
      </c>
      <c r="N24" s="203"/>
      <c r="O24" s="204"/>
      <c r="P24" s="201" t="s">
        <v>1463</v>
      </c>
      <c r="Q24" s="206"/>
      <c r="R24" s="203" t="s">
        <v>1464</v>
      </c>
      <c r="S24" s="203"/>
      <c r="T24" s="204"/>
      <c r="U24" s="207" t="s">
        <v>1585</v>
      </c>
      <c r="V24" s="223"/>
      <c r="W24" s="203" t="s">
        <v>1586</v>
      </c>
      <c r="X24" s="203"/>
      <c r="Y24" s="204"/>
      <c r="Z24" s="228" t="s">
        <v>1697</v>
      </c>
      <c r="AA24" s="225"/>
      <c r="AB24" s="203" t="s">
        <v>1698</v>
      </c>
      <c r="AC24" s="203"/>
      <c r="AD24" s="219"/>
      <c r="AE24" s="191"/>
      <c r="AF24" s="191"/>
      <c r="AG24" s="191"/>
      <c r="AH24" s="191"/>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c r="CN24" s="189"/>
      <c r="CO24" s="189"/>
      <c r="CP24" s="189"/>
      <c r="CQ24" s="189"/>
      <c r="CR24" s="189"/>
      <c r="CS24" s="189"/>
      <c r="CT24" s="189"/>
      <c r="CU24" s="189"/>
      <c r="CV24" s="189"/>
      <c r="CW24" s="189"/>
      <c r="CX24" s="189"/>
      <c r="CY24" s="189"/>
      <c r="CZ24" s="189"/>
      <c r="DA24" s="189"/>
      <c r="DB24" s="189"/>
      <c r="DC24" s="189"/>
      <c r="DD24" s="189"/>
      <c r="DE24" s="189"/>
      <c r="DF24" s="189"/>
      <c r="DG24" s="189"/>
      <c r="DH24" s="189"/>
      <c r="DI24" s="189"/>
      <c r="DJ24" s="189"/>
      <c r="DK24" s="189"/>
      <c r="DL24" s="189"/>
    </row>
    <row r="25" spans="1:116" ht="15.95" customHeight="1" x14ac:dyDescent="0.15">
      <c r="A25" s="207" t="s">
        <v>1272</v>
      </c>
      <c r="B25" s="200"/>
      <c r="C25" s="203" t="s">
        <v>1273</v>
      </c>
      <c r="D25" s="203"/>
      <c r="E25" s="204"/>
      <c r="F25" s="207" t="s">
        <v>1306</v>
      </c>
      <c r="G25" s="223"/>
      <c r="H25" s="203" t="s">
        <v>1307</v>
      </c>
      <c r="I25" s="203"/>
      <c r="J25" s="204"/>
      <c r="K25" s="201" t="s">
        <v>1343</v>
      </c>
      <c r="L25" s="205"/>
      <c r="M25" s="203" t="s">
        <v>1344</v>
      </c>
      <c r="N25" s="203"/>
      <c r="O25" s="204"/>
      <c r="P25" s="201" t="s">
        <v>1465</v>
      </c>
      <c r="Q25" s="206"/>
      <c r="R25" s="203" t="s">
        <v>1466</v>
      </c>
      <c r="S25" s="203"/>
      <c r="T25" s="204"/>
      <c r="U25" s="207" t="s">
        <v>1587</v>
      </c>
      <c r="V25" s="223"/>
      <c r="W25" s="203" t="s">
        <v>1588</v>
      </c>
      <c r="X25" s="203"/>
      <c r="Y25" s="204"/>
      <c r="Z25" s="228" t="s">
        <v>1699</v>
      </c>
      <c r="AA25" s="225"/>
      <c r="AB25" s="203" t="s">
        <v>1700</v>
      </c>
      <c r="AC25" s="203"/>
      <c r="AD25" s="219"/>
      <c r="AE25" s="191"/>
      <c r="AF25" s="191"/>
      <c r="AG25" s="191"/>
      <c r="AH25" s="191"/>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c r="CN25" s="189"/>
      <c r="CO25" s="189"/>
      <c r="CP25" s="189"/>
      <c r="CQ25" s="189"/>
      <c r="CR25" s="189"/>
      <c r="CS25" s="189"/>
      <c r="CT25" s="189"/>
      <c r="CU25" s="189"/>
      <c r="CV25" s="189"/>
      <c r="CW25" s="189"/>
      <c r="CX25" s="189"/>
      <c r="CY25" s="189"/>
      <c r="CZ25" s="189"/>
      <c r="DA25" s="189"/>
      <c r="DB25" s="189"/>
      <c r="DC25" s="189"/>
      <c r="DD25" s="189"/>
      <c r="DE25" s="189"/>
      <c r="DF25" s="189"/>
      <c r="DG25" s="189"/>
      <c r="DH25" s="189"/>
      <c r="DI25" s="189"/>
      <c r="DJ25" s="189"/>
      <c r="DK25" s="189"/>
      <c r="DL25" s="189"/>
    </row>
    <row r="26" spans="1:116" ht="15.95" customHeight="1" x14ac:dyDescent="0.15">
      <c r="A26" s="207" t="s">
        <v>1274</v>
      </c>
      <c r="B26" s="200"/>
      <c r="C26" s="203" t="s">
        <v>1275</v>
      </c>
      <c r="D26" s="203"/>
      <c r="E26" s="204"/>
      <c r="F26" s="227" t="s">
        <v>1308</v>
      </c>
      <c r="G26" s="229"/>
      <c r="H26" s="203" t="s">
        <v>1309</v>
      </c>
      <c r="I26" s="203"/>
      <c r="J26" s="204"/>
      <c r="K26" s="201" t="s">
        <v>1345</v>
      </c>
      <c r="L26" s="205"/>
      <c r="M26" s="203" t="s">
        <v>1346</v>
      </c>
      <c r="N26" s="203"/>
      <c r="O26" s="204"/>
      <c r="P26" s="201" t="s">
        <v>1467</v>
      </c>
      <c r="Q26" s="206"/>
      <c r="R26" s="203" t="s">
        <v>1468</v>
      </c>
      <c r="S26" s="203"/>
      <c r="T26" s="204"/>
      <c r="U26" s="207" t="s">
        <v>1589</v>
      </c>
      <c r="V26" s="223"/>
      <c r="W26" s="203" t="s">
        <v>1590</v>
      </c>
      <c r="X26" s="203"/>
      <c r="Y26" s="204"/>
      <c r="Z26" s="228" t="s">
        <v>1701</v>
      </c>
      <c r="AA26" s="225"/>
      <c r="AB26" s="203" t="s">
        <v>1693</v>
      </c>
      <c r="AC26" s="203"/>
      <c r="AD26" s="219"/>
      <c r="AE26" s="191"/>
      <c r="AF26" s="191"/>
      <c r="AG26" s="191"/>
      <c r="AH26" s="191"/>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c r="CN26" s="189"/>
      <c r="CO26" s="189"/>
      <c r="CP26" s="189"/>
      <c r="CQ26" s="189"/>
      <c r="CR26" s="189"/>
      <c r="CS26" s="189"/>
      <c r="CT26" s="189"/>
      <c r="CU26" s="189"/>
      <c r="CV26" s="189"/>
      <c r="CW26" s="189"/>
      <c r="CX26" s="189"/>
      <c r="CY26" s="189"/>
      <c r="CZ26" s="189"/>
      <c r="DA26" s="189"/>
      <c r="DB26" s="189"/>
      <c r="DC26" s="189"/>
      <c r="DD26" s="189"/>
      <c r="DE26" s="189"/>
      <c r="DF26" s="189"/>
      <c r="DG26" s="189"/>
      <c r="DH26" s="189"/>
      <c r="DI26" s="189"/>
      <c r="DJ26" s="189"/>
      <c r="DK26" s="189"/>
      <c r="DL26" s="189"/>
    </row>
    <row r="27" spans="1:116" ht="15.95" customHeight="1" x14ac:dyDescent="0.15">
      <c r="A27" s="207" t="s">
        <v>1276</v>
      </c>
      <c r="B27" s="232"/>
      <c r="C27" s="203" t="s">
        <v>1277</v>
      </c>
      <c r="D27" s="203"/>
      <c r="E27" s="204"/>
      <c r="F27" s="227" t="s">
        <v>1310</v>
      </c>
      <c r="G27" s="229"/>
      <c r="H27" s="203" t="s">
        <v>1311</v>
      </c>
      <c r="I27" s="203"/>
      <c r="J27" s="204"/>
      <c r="K27" s="201" t="s">
        <v>1347</v>
      </c>
      <c r="L27" s="205"/>
      <c r="M27" s="203" t="s">
        <v>1348</v>
      </c>
      <c r="N27" s="203"/>
      <c r="O27" s="204"/>
      <c r="P27" s="201" t="s">
        <v>1469</v>
      </c>
      <c r="Q27" s="206"/>
      <c r="R27" s="203" t="s">
        <v>1470</v>
      </c>
      <c r="S27" s="203"/>
      <c r="T27" s="204"/>
      <c r="U27" s="207" t="s">
        <v>1591</v>
      </c>
      <c r="V27" s="223"/>
      <c r="W27" s="203" t="s">
        <v>1592</v>
      </c>
      <c r="X27" s="203"/>
      <c r="Y27" s="204"/>
      <c r="Z27" s="228" t="s">
        <v>1702</v>
      </c>
      <c r="AA27" s="225"/>
      <c r="AB27" s="203" t="s">
        <v>1703</v>
      </c>
      <c r="AC27" s="203"/>
      <c r="AD27" s="219"/>
      <c r="AE27" s="191"/>
      <c r="AF27" s="191"/>
      <c r="AG27" s="191"/>
      <c r="AH27" s="191"/>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c r="CN27" s="189"/>
      <c r="CO27" s="189"/>
      <c r="CP27" s="189"/>
      <c r="CQ27" s="189"/>
      <c r="CR27" s="189"/>
      <c r="CS27" s="189"/>
      <c r="CT27" s="189"/>
      <c r="CU27" s="189"/>
      <c r="CV27" s="189"/>
      <c r="CW27" s="189"/>
      <c r="CX27" s="189"/>
      <c r="CY27" s="189"/>
      <c r="CZ27" s="189"/>
      <c r="DA27" s="189"/>
      <c r="DB27" s="189"/>
      <c r="DC27" s="189"/>
      <c r="DD27" s="189"/>
      <c r="DE27" s="189"/>
      <c r="DF27" s="189"/>
      <c r="DG27" s="189"/>
      <c r="DH27" s="189"/>
      <c r="DI27" s="189"/>
      <c r="DJ27" s="189"/>
      <c r="DK27" s="189"/>
      <c r="DL27" s="189"/>
    </row>
    <row r="28" spans="1:116" ht="15.95" customHeight="1" x14ac:dyDescent="0.15">
      <c r="A28" s="227" t="s">
        <v>1278</v>
      </c>
      <c r="B28" s="200"/>
      <c r="C28" s="203" t="s">
        <v>1279</v>
      </c>
      <c r="D28" s="203"/>
      <c r="E28" s="204"/>
      <c r="F28" s="230" t="s">
        <v>1312</v>
      </c>
      <c r="G28" s="231"/>
      <c r="H28" s="203" t="s">
        <v>1313</v>
      </c>
      <c r="I28" s="203"/>
      <c r="J28" s="204"/>
      <c r="K28" s="201" t="s">
        <v>1349</v>
      </c>
      <c r="L28" s="205"/>
      <c r="M28" s="203" t="s">
        <v>1350</v>
      </c>
      <c r="N28" s="203"/>
      <c r="O28" s="204"/>
      <c r="P28" s="201" t="s">
        <v>1471</v>
      </c>
      <c r="Q28" s="206"/>
      <c r="R28" s="203" t="s">
        <v>1472</v>
      </c>
      <c r="S28" s="203"/>
      <c r="T28" s="204"/>
      <c r="U28" s="207" t="s">
        <v>1593</v>
      </c>
      <c r="V28" s="223"/>
      <c r="W28" s="203" t="s">
        <v>1594</v>
      </c>
      <c r="X28" s="203"/>
      <c r="Y28" s="204"/>
      <c r="Z28" s="228" t="s">
        <v>1704</v>
      </c>
      <c r="AA28" s="225"/>
      <c r="AB28" s="203" t="s">
        <v>1705</v>
      </c>
      <c r="AC28" s="203"/>
      <c r="AD28" s="219"/>
      <c r="AE28" s="191"/>
      <c r="AF28" s="191"/>
      <c r="AG28" s="191"/>
      <c r="AH28" s="191"/>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c r="CN28" s="189"/>
      <c r="CO28" s="189"/>
      <c r="CP28" s="189"/>
      <c r="CQ28" s="189"/>
      <c r="CR28" s="189"/>
      <c r="CS28" s="189"/>
      <c r="CT28" s="189"/>
      <c r="CU28" s="189"/>
      <c r="CV28" s="189"/>
      <c r="CW28" s="189"/>
      <c r="CX28" s="189"/>
      <c r="CY28" s="189"/>
      <c r="CZ28" s="189"/>
      <c r="DA28" s="189"/>
      <c r="DB28" s="189"/>
      <c r="DC28" s="189"/>
      <c r="DD28" s="189"/>
      <c r="DE28" s="189"/>
      <c r="DF28" s="189"/>
      <c r="DG28" s="189"/>
      <c r="DH28" s="189"/>
      <c r="DI28" s="189"/>
      <c r="DJ28" s="189"/>
      <c r="DK28" s="189"/>
      <c r="DL28" s="189"/>
    </row>
    <row r="29" spans="1:116" ht="15.95" customHeight="1" x14ac:dyDescent="0.15">
      <c r="A29" s="188"/>
      <c r="B29" s="188"/>
      <c r="C29" s="189"/>
      <c r="D29" s="234"/>
      <c r="E29" s="234"/>
      <c r="F29" s="230" t="s">
        <v>1314</v>
      </c>
      <c r="G29" s="231"/>
      <c r="H29" s="203" t="s">
        <v>1313</v>
      </c>
      <c r="I29" s="203"/>
      <c r="J29" s="204"/>
      <c r="K29" s="201" t="s">
        <v>1351</v>
      </c>
      <c r="L29" s="205"/>
      <c r="M29" s="203" t="s">
        <v>1352</v>
      </c>
      <c r="N29" s="203"/>
      <c r="O29" s="204"/>
      <c r="P29" s="201" t="s">
        <v>1473</v>
      </c>
      <c r="Q29" s="206"/>
      <c r="R29" s="203" t="s">
        <v>1474</v>
      </c>
      <c r="S29" s="203"/>
      <c r="T29" s="204"/>
      <c r="U29" s="207" t="s">
        <v>1595</v>
      </c>
      <c r="V29" s="223"/>
      <c r="W29" s="203" t="s">
        <v>1596</v>
      </c>
      <c r="X29" s="203"/>
      <c r="Y29" s="204"/>
      <c r="Z29" s="228" t="s">
        <v>1706</v>
      </c>
      <c r="AA29" s="225"/>
      <c r="AB29" s="203" t="s">
        <v>1707</v>
      </c>
      <c r="AC29" s="203"/>
      <c r="AD29" s="219"/>
      <c r="AE29" s="191"/>
      <c r="AF29" s="191"/>
      <c r="AG29" s="191"/>
      <c r="AH29" s="191"/>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c r="CN29" s="189"/>
      <c r="CO29" s="189"/>
      <c r="CP29" s="189"/>
      <c r="CQ29" s="189"/>
      <c r="CR29" s="189"/>
      <c r="CS29" s="189"/>
      <c r="CT29" s="189"/>
      <c r="CU29" s="189"/>
      <c r="CV29" s="189"/>
      <c r="CW29" s="189"/>
      <c r="CX29" s="189"/>
      <c r="CY29" s="189"/>
      <c r="CZ29" s="189"/>
      <c r="DA29" s="189"/>
      <c r="DB29" s="189"/>
      <c r="DC29" s="189"/>
      <c r="DD29" s="189"/>
      <c r="DE29" s="189"/>
      <c r="DF29" s="189"/>
      <c r="DG29" s="189"/>
      <c r="DH29" s="189"/>
      <c r="DI29" s="189"/>
      <c r="DJ29" s="189"/>
      <c r="DK29" s="189"/>
      <c r="DL29" s="189"/>
    </row>
    <row r="30" spans="1:116" ht="15.95" customHeight="1" x14ac:dyDescent="0.15">
      <c r="A30" s="233"/>
      <c r="B30" s="233"/>
      <c r="C30" s="189"/>
      <c r="D30" s="234"/>
      <c r="E30" s="234"/>
      <c r="F30" s="235" t="s">
        <v>1315</v>
      </c>
      <c r="G30" s="225"/>
      <c r="H30" s="203" t="s">
        <v>1316</v>
      </c>
      <c r="I30" s="203"/>
      <c r="J30" s="204"/>
      <c r="K30" s="201" t="s">
        <v>1353</v>
      </c>
      <c r="L30" s="205"/>
      <c r="M30" s="203" t="s">
        <v>1354</v>
      </c>
      <c r="N30" s="203"/>
      <c r="O30" s="204"/>
      <c r="P30" s="201" t="s">
        <v>1475</v>
      </c>
      <c r="Q30" s="206"/>
      <c r="R30" s="203" t="s">
        <v>1476</v>
      </c>
      <c r="S30" s="203"/>
      <c r="T30" s="204"/>
      <c r="U30" s="207" t="s">
        <v>1597</v>
      </c>
      <c r="V30" s="223"/>
      <c r="W30" s="203" t="s">
        <v>1598</v>
      </c>
      <c r="X30" s="203"/>
      <c r="Y30" s="204"/>
      <c r="Z30" s="228" t="s">
        <v>1708</v>
      </c>
      <c r="AA30" s="225"/>
      <c r="AB30" s="203" t="s">
        <v>1709</v>
      </c>
      <c r="AC30" s="203"/>
      <c r="AD30" s="219"/>
      <c r="AE30" s="191"/>
      <c r="AF30" s="191"/>
      <c r="AG30" s="191"/>
      <c r="AH30" s="191"/>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c r="CN30" s="189"/>
      <c r="CO30" s="189"/>
      <c r="CP30" s="189"/>
      <c r="CQ30" s="189"/>
      <c r="CR30" s="189"/>
      <c r="CS30" s="189"/>
      <c r="CT30" s="189"/>
      <c r="CU30" s="189"/>
      <c r="CV30" s="189"/>
      <c r="CW30" s="189"/>
      <c r="CX30" s="189"/>
      <c r="CY30" s="189"/>
      <c r="CZ30" s="189"/>
      <c r="DA30" s="189"/>
      <c r="DB30" s="189"/>
      <c r="DC30" s="189"/>
      <c r="DD30" s="189"/>
      <c r="DE30" s="189"/>
      <c r="DF30" s="189"/>
      <c r="DG30" s="189"/>
      <c r="DH30" s="189"/>
      <c r="DI30" s="189"/>
      <c r="DJ30" s="189"/>
      <c r="DK30" s="189"/>
      <c r="DL30" s="189"/>
    </row>
    <row r="31" spans="1:116" ht="15.95" customHeight="1" x14ac:dyDescent="0.15">
      <c r="A31" s="233"/>
      <c r="B31" s="233"/>
      <c r="C31" s="189"/>
      <c r="D31" s="190"/>
      <c r="E31" s="190"/>
      <c r="F31" s="191"/>
      <c r="G31" s="191"/>
      <c r="H31" s="191"/>
      <c r="I31" s="191"/>
      <c r="J31" s="191"/>
      <c r="K31" s="201" t="s">
        <v>1355</v>
      </c>
      <c r="L31" s="205"/>
      <c r="M31" s="203" t="s">
        <v>1356</v>
      </c>
      <c r="N31" s="203"/>
      <c r="O31" s="204"/>
      <c r="P31" s="201" t="s">
        <v>1477</v>
      </c>
      <c r="Q31" s="206"/>
      <c r="R31" s="203" t="s">
        <v>1478</v>
      </c>
      <c r="S31" s="203"/>
      <c r="T31" s="204"/>
      <c r="U31" s="207" t="s">
        <v>1599</v>
      </c>
      <c r="V31" s="223"/>
      <c r="W31" s="203" t="s">
        <v>1600</v>
      </c>
      <c r="X31" s="203"/>
      <c r="Y31" s="204"/>
      <c r="Z31" s="228" t="s">
        <v>1710</v>
      </c>
      <c r="AA31" s="225"/>
      <c r="AB31" s="203" t="s">
        <v>1693</v>
      </c>
      <c r="AC31" s="203"/>
      <c r="AD31" s="219"/>
      <c r="AE31" s="191"/>
      <c r="AF31" s="191"/>
      <c r="AG31" s="191"/>
      <c r="AH31" s="191"/>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c r="CN31" s="189"/>
      <c r="CO31" s="189"/>
      <c r="CP31" s="189"/>
      <c r="CQ31" s="189"/>
      <c r="CR31" s="189"/>
      <c r="CS31" s="189"/>
      <c r="CT31" s="189"/>
      <c r="CU31" s="189"/>
      <c r="CV31" s="189"/>
      <c r="CW31" s="189"/>
      <c r="CX31" s="189"/>
      <c r="CY31" s="189"/>
      <c r="CZ31" s="189"/>
      <c r="DA31" s="189"/>
      <c r="DB31" s="189"/>
      <c r="DC31" s="189"/>
      <c r="DD31" s="189"/>
      <c r="DE31" s="189"/>
      <c r="DF31" s="189"/>
      <c r="DG31" s="189"/>
      <c r="DH31" s="189"/>
      <c r="DI31" s="189"/>
      <c r="DJ31" s="189"/>
      <c r="DK31" s="189"/>
      <c r="DL31" s="189"/>
    </row>
    <row r="32" spans="1:116" ht="15.95" customHeight="1" x14ac:dyDescent="0.15">
      <c r="A32" s="233"/>
      <c r="B32" s="233"/>
      <c r="C32" s="189"/>
      <c r="D32" s="190"/>
      <c r="E32" s="190"/>
      <c r="F32" s="191"/>
      <c r="G32" s="191"/>
      <c r="H32" s="191"/>
      <c r="I32" s="191"/>
      <c r="J32" s="191"/>
      <c r="K32" s="201" t="s">
        <v>1357</v>
      </c>
      <c r="L32" s="205"/>
      <c r="M32" s="203" t="s">
        <v>1358</v>
      </c>
      <c r="N32" s="203"/>
      <c r="O32" s="204"/>
      <c r="P32" s="201" t="s">
        <v>1479</v>
      </c>
      <c r="Q32" s="206"/>
      <c r="R32" s="203" t="s">
        <v>1480</v>
      </c>
      <c r="S32" s="203"/>
      <c r="T32" s="204"/>
      <c r="U32" s="207" t="s">
        <v>1601</v>
      </c>
      <c r="V32" s="223"/>
      <c r="W32" s="203" t="s">
        <v>1602</v>
      </c>
      <c r="X32" s="203"/>
      <c r="Y32" s="204"/>
      <c r="Z32" s="228" t="s">
        <v>1711</v>
      </c>
      <c r="AA32" s="225"/>
      <c r="AB32" s="203" t="s">
        <v>1712</v>
      </c>
      <c r="AC32" s="203"/>
      <c r="AD32" s="219"/>
      <c r="AE32" s="191"/>
      <c r="AF32" s="191"/>
      <c r="AG32" s="191"/>
      <c r="AH32" s="191"/>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c r="CN32" s="189"/>
      <c r="CO32" s="189"/>
      <c r="CP32" s="189"/>
      <c r="CQ32" s="189"/>
      <c r="CR32" s="189"/>
      <c r="CS32" s="189"/>
      <c r="CT32" s="189"/>
      <c r="CU32" s="189"/>
      <c r="CV32" s="189"/>
      <c r="CW32" s="189"/>
      <c r="CX32" s="189"/>
      <c r="CY32" s="189"/>
      <c r="CZ32" s="189"/>
      <c r="DA32" s="189"/>
      <c r="DB32" s="189"/>
      <c r="DC32" s="189"/>
      <c r="DD32" s="189"/>
      <c r="DE32" s="189"/>
      <c r="DF32" s="189"/>
      <c r="DG32" s="189"/>
      <c r="DH32" s="189"/>
      <c r="DI32" s="189"/>
      <c r="DJ32" s="189"/>
      <c r="DK32" s="189"/>
      <c r="DL32" s="189"/>
    </row>
    <row r="33" spans="1:116" ht="15.95" customHeight="1" x14ac:dyDescent="0.15">
      <c r="A33" s="233"/>
      <c r="B33" s="233"/>
      <c r="C33" s="189"/>
      <c r="D33" s="190"/>
      <c r="E33" s="190"/>
      <c r="F33" s="191"/>
      <c r="G33" s="191"/>
      <c r="H33" s="191"/>
      <c r="I33" s="191"/>
      <c r="J33" s="191"/>
      <c r="K33" s="201" t="s">
        <v>1359</v>
      </c>
      <c r="L33" s="205"/>
      <c r="M33" s="203" t="s">
        <v>1360</v>
      </c>
      <c r="N33" s="203"/>
      <c r="O33" s="204"/>
      <c r="P33" s="201" t="s">
        <v>1481</v>
      </c>
      <c r="Q33" s="206"/>
      <c r="R33" s="203" t="s">
        <v>1482</v>
      </c>
      <c r="S33" s="203"/>
      <c r="T33" s="204"/>
      <c r="U33" s="207" t="s">
        <v>1603</v>
      </c>
      <c r="V33" s="223"/>
      <c r="W33" s="203" t="s">
        <v>1604</v>
      </c>
      <c r="X33" s="203"/>
      <c r="Y33" s="204"/>
      <c r="Z33" s="230" t="s">
        <v>1713</v>
      </c>
      <c r="AA33" s="225"/>
      <c r="AB33" s="203" t="s">
        <v>1693</v>
      </c>
      <c r="AC33" s="203"/>
      <c r="AD33" s="219"/>
      <c r="AE33" s="191"/>
      <c r="AF33" s="191"/>
      <c r="AG33" s="191"/>
      <c r="AH33" s="191"/>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c r="CN33" s="189"/>
      <c r="CO33" s="189"/>
      <c r="CP33" s="189"/>
      <c r="CQ33" s="189"/>
      <c r="CR33" s="189"/>
      <c r="CS33" s="189"/>
      <c r="CT33" s="189"/>
      <c r="CU33" s="189"/>
      <c r="CV33" s="189"/>
      <c r="CW33" s="189"/>
      <c r="CX33" s="189"/>
      <c r="CY33" s="189"/>
      <c r="CZ33" s="189"/>
      <c r="DA33" s="189"/>
      <c r="DB33" s="189"/>
      <c r="DC33" s="189"/>
      <c r="DD33" s="189"/>
      <c r="DE33" s="189"/>
      <c r="DF33" s="189"/>
      <c r="DG33" s="189"/>
      <c r="DH33" s="189"/>
      <c r="DI33" s="189"/>
      <c r="DJ33" s="189"/>
      <c r="DK33" s="189"/>
      <c r="DL33" s="189"/>
    </row>
    <row r="34" spans="1:116" ht="15.95" customHeight="1" x14ac:dyDescent="0.15">
      <c r="A34" s="192"/>
      <c r="B34" s="192"/>
      <c r="C34" s="189"/>
      <c r="D34" s="190"/>
      <c r="E34" s="190"/>
      <c r="F34" s="191"/>
      <c r="G34" s="191"/>
      <c r="H34" s="191"/>
      <c r="I34" s="191"/>
      <c r="J34" s="191"/>
      <c r="K34" s="201" t="s">
        <v>1361</v>
      </c>
      <c r="L34" s="205"/>
      <c r="M34" s="203" t="s">
        <v>1362</v>
      </c>
      <c r="N34" s="203"/>
      <c r="O34" s="204"/>
      <c r="P34" s="201" t="s">
        <v>1483</v>
      </c>
      <c r="Q34" s="206"/>
      <c r="R34" s="203" t="s">
        <v>1484</v>
      </c>
      <c r="S34" s="203"/>
      <c r="T34" s="204"/>
      <c r="U34" s="207" t="s">
        <v>1605</v>
      </c>
      <c r="V34" s="223"/>
      <c r="W34" s="203" t="s">
        <v>1606</v>
      </c>
      <c r="X34" s="203"/>
      <c r="Y34" s="204"/>
      <c r="Z34" s="230" t="s">
        <v>1714</v>
      </c>
      <c r="AA34" s="225"/>
      <c r="AB34" s="203" t="s">
        <v>1693</v>
      </c>
      <c r="AC34" s="203"/>
      <c r="AD34" s="219"/>
      <c r="AE34" s="191"/>
      <c r="AF34" s="191"/>
      <c r="AG34" s="191"/>
      <c r="AH34" s="191"/>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c r="CN34" s="189"/>
      <c r="CO34" s="189"/>
      <c r="CP34" s="189"/>
      <c r="CQ34" s="189"/>
      <c r="CR34" s="189"/>
      <c r="CS34" s="189"/>
      <c r="CT34" s="189"/>
      <c r="CU34" s="189"/>
      <c r="CV34" s="189"/>
      <c r="CW34" s="189"/>
      <c r="CX34" s="189"/>
      <c r="CY34" s="189"/>
      <c r="CZ34" s="189"/>
      <c r="DA34" s="189"/>
      <c r="DB34" s="189"/>
      <c r="DC34" s="189"/>
      <c r="DD34" s="189"/>
      <c r="DE34" s="189"/>
      <c r="DF34" s="189"/>
      <c r="DG34" s="189"/>
      <c r="DH34" s="189"/>
      <c r="DI34" s="189"/>
      <c r="DJ34" s="189"/>
      <c r="DK34" s="189"/>
      <c r="DL34" s="189"/>
    </row>
    <row r="35" spans="1:116" ht="15.95" customHeight="1" x14ac:dyDescent="0.15">
      <c r="A35" s="192"/>
      <c r="B35" s="192"/>
      <c r="C35" s="189"/>
      <c r="D35" s="190"/>
      <c r="E35" s="190"/>
      <c r="F35" s="190"/>
      <c r="G35" s="190"/>
      <c r="H35" s="191"/>
      <c r="I35" s="191"/>
      <c r="J35" s="191"/>
      <c r="K35" s="201" t="s">
        <v>1363</v>
      </c>
      <c r="L35" s="205"/>
      <c r="M35" s="203" t="s">
        <v>1364</v>
      </c>
      <c r="N35" s="203"/>
      <c r="O35" s="204"/>
      <c r="P35" s="201" t="s">
        <v>1485</v>
      </c>
      <c r="Q35" s="206"/>
      <c r="R35" s="203" t="s">
        <v>1486</v>
      </c>
      <c r="S35" s="203"/>
      <c r="T35" s="204"/>
      <c r="U35" s="207" t="s">
        <v>1607</v>
      </c>
      <c r="V35" s="223"/>
      <c r="W35" s="203" t="s">
        <v>1608</v>
      </c>
      <c r="X35" s="203"/>
      <c r="Y35" s="204"/>
      <c r="Z35" s="230" t="s">
        <v>1715</v>
      </c>
      <c r="AA35" s="225"/>
      <c r="AB35" s="203" t="s">
        <v>1716</v>
      </c>
      <c r="AC35" s="203"/>
      <c r="AD35" s="219"/>
      <c r="AE35" s="191"/>
      <c r="AF35" s="191"/>
      <c r="AG35" s="191"/>
      <c r="AH35" s="191"/>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c r="CN35" s="189"/>
      <c r="CO35" s="189"/>
      <c r="CP35" s="189"/>
      <c r="CQ35" s="189"/>
      <c r="CR35" s="189"/>
      <c r="CS35" s="189"/>
      <c r="CT35" s="189"/>
      <c r="CU35" s="189"/>
      <c r="CV35" s="189"/>
      <c r="CW35" s="189"/>
      <c r="CX35" s="189"/>
      <c r="CY35" s="189"/>
      <c r="CZ35" s="189"/>
      <c r="DA35" s="189"/>
      <c r="DB35" s="189"/>
      <c r="DC35" s="189"/>
      <c r="DD35" s="189"/>
      <c r="DE35" s="189"/>
      <c r="DF35" s="189"/>
      <c r="DG35" s="189"/>
      <c r="DH35" s="189"/>
      <c r="DI35" s="189"/>
      <c r="DJ35" s="189"/>
      <c r="DK35" s="189"/>
      <c r="DL35" s="189"/>
    </row>
    <row r="36" spans="1:116" ht="15.95" customHeight="1" x14ac:dyDescent="0.15">
      <c r="A36" s="192"/>
      <c r="B36" s="192"/>
      <c r="C36" s="190"/>
      <c r="D36" s="190"/>
      <c r="E36" s="191"/>
      <c r="F36" s="190"/>
      <c r="G36" s="190"/>
      <c r="H36" s="191"/>
      <c r="I36" s="191"/>
      <c r="J36" s="191"/>
      <c r="K36" s="201" t="s">
        <v>1365</v>
      </c>
      <c r="L36" s="205"/>
      <c r="M36" s="203" t="s">
        <v>1366</v>
      </c>
      <c r="N36" s="203"/>
      <c r="O36" s="204"/>
      <c r="P36" s="201" t="s">
        <v>1487</v>
      </c>
      <c r="Q36" s="206"/>
      <c r="R36" s="203" t="s">
        <v>1488</v>
      </c>
      <c r="S36" s="203"/>
      <c r="T36" s="204"/>
      <c r="U36" s="207" t="s">
        <v>1609</v>
      </c>
      <c r="V36" s="223"/>
      <c r="W36" s="203" t="s">
        <v>1610</v>
      </c>
      <c r="X36" s="203"/>
      <c r="Y36" s="204"/>
      <c r="Z36" s="230" t="s">
        <v>1717</v>
      </c>
      <c r="AA36" s="225"/>
      <c r="AB36" s="203" t="s">
        <v>1718</v>
      </c>
      <c r="AC36" s="203"/>
      <c r="AD36" s="219"/>
      <c r="AE36" s="191"/>
      <c r="AF36" s="191"/>
      <c r="AG36" s="191"/>
      <c r="AH36" s="191"/>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c r="CN36" s="189"/>
      <c r="CO36" s="189"/>
      <c r="CP36" s="189"/>
      <c r="CQ36" s="189"/>
      <c r="CR36" s="189"/>
      <c r="CS36" s="189"/>
      <c r="CT36" s="189"/>
      <c r="CU36" s="189"/>
      <c r="CV36" s="189"/>
      <c r="CW36" s="189"/>
      <c r="CX36" s="189"/>
      <c r="CY36" s="189"/>
      <c r="CZ36" s="189"/>
      <c r="DA36" s="189"/>
      <c r="DB36" s="189"/>
      <c r="DC36" s="189"/>
      <c r="DD36" s="189"/>
      <c r="DE36" s="189"/>
      <c r="DF36" s="189"/>
      <c r="DG36" s="189"/>
      <c r="DH36" s="189"/>
      <c r="DI36" s="189"/>
      <c r="DJ36" s="189"/>
      <c r="DK36" s="189"/>
      <c r="DL36" s="189"/>
    </row>
    <row r="37" spans="1:116" ht="15.95" customHeight="1" x14ac:dyDescent="0.15">
      <c r="A37" s="192"/>
      <c r="B37" s="192"/>
      <c r="C37" s="190"/>
      <c r="D37" s="190"/>
      <c r="E37" s="191"/>
      <c r="F37" s="190"/>
      <c r="G37" s="190"/>
      <c r="H37" s="191"/>
      <c r="I37" s="191"/>
      <c r="J37" s="191"/>
      <c r="K37" s="201" t="s">
        <v>1367</v>
      </c>
      <c r="L37" s="205"/>
      <c r="M37" s="203" t="s">
        <v>1368</v>
      </c>
      <c r="N37" s="203"/>
      <c r="O37" s="204"/>
      <c r="P37" s="201" t="s">
        <v>1489</v>
      </c>
      <c r="Q37" s="206"/>
      <c r="R37" s="203" t="s">
        <v>1488</v>
      </c>
      <c r="S37" s="203"/>
      <c r="T37" s="204"/>
      <c r="U37" s="207" t="s">
        <v>1611</v>
      </c>
      <c r="V37" s="223"/>
      <c r="W37" s="203" t="s">
        <v>1612</v>
      </c>
      <c r="X37" s="203"/>
      <c r="Y37" s="204"/>
      <c r="Z37" s="230" t="s">
        <v>1719</v>
      </c>
      <c r="AA37" s="225"/>
      <c r="AB37" s="203" t="s">
        <v>1693</v>
      </c>
      <c r="AC37" s="203"/>
      <c r="AD37" s="219"/>
      <c r="AE37" s="191"/>
      <c r="AF37" s="191"/>
      <c r="AG37" s="191"/>
      <c r="AH37" s="191"/>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c r="CN37" s="189"/>
      <c r="CO37" s="189"/>
      <c r="CP37" s="189"/>
      <c r="CQ37" s="189"/>
      <c r="CR37" s="189"/>
      <c r="CS37" s="189"/>
      <c r="CT37" s="189"/>
      <c r="CU37" s="189"/>
      <c r="CV37" s="189"/>
      <c r="CW37" s="189"/>
      <c r="CX37" s="189"/>
      <c r="CY37" s="189"/>
      <c r="CZ37" s="189"/>
      <c r="DA37" s="189"/>
      <c r="DB37" s="189"/>
      <c r="DC37" s="189"/>
      <c r="DD37" s="189"/>
      <c r="DE37" s="189"/>
      <c r="DF37" s="189"/>
      <c r="DG37" s="189"/>
      <c r="DH37" s="189"/>
      <c r="DI37" s="189"/>
      <c r="DJ37" s="189"/>
      <c r="DK37" s="189"/>
      <c r="DL37" s="189"/>
    </row>
    <row r="38" spans="1:116" ht="15.95" customHeight="1" x14ac:dyDescent="0.15">
      <c r="A38" s="192"/>
      <c r="B38" s="192"/>
      <c r="C38" s="190"/>
      <c r="D38" s="190"/>
      <c r="E38" s="191"/>
      <c r="F38" s="190"/>
      <c r="G38" s="190"/>
      <c r="H38" s="191"/>
      <c r="I38" s="191"/>
      <c r="J38" s="191"/>
      <c r="K38" s="201" t="s">
        <v>1369</v>
      </c>
      <c r="L38" s="205"/>
      <c r="M38" s="203" t="s">
        <v>1368</v>
      </c>
      <c r="N38" s="203"/>
      <c r="O38" s="204"/>
      <c r="P38" s="201" t="s">
        <v>1490</v>
      </c>
      <c r="Q38" s="206"/>
      <c r="R38" s="203" t="s">
        <v>1491</v>
      </c>
      <c r="S38" s="203"/>
      <c r="T38" s="204"/>
      <c r="U38" s="207" t="s">
        <v>1613</v>
      </c>
      <c r="V38" s="223"/>
      <c r="W38" s="203" t="s">
        <v>1614</v>
      </c>
      <c r="X38" s="203"/>
      <c r="Y38" s="204"/>
      <c r="Z38" s="230" t="s">
        <v>1720</v>
      </c>
      <c r="AA38" s="225"/>
      <c r="AB38" s="203" t="s">
        <v>1693</v>
      </c>
      <c r="AC38" s="203"/>
      <c r="AD38" s="219"/>
      <c r="AE38" s="191"/>
      <c r="AF38" s="191"/>
      <c r="AG38" s="191"/>
      <c r="AH38" s="191"/>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c r="CN38" s="189"/>
      <c r="CO38" s="189"/>
      <c r="CP38" s="189"/>
      <c r="CQ38" s="189"/>
      <c r="CR38" s="189"/>
      <c r="CS38" s="189"/>
      <c r="CT38" s="189"/>
      <c r="CU38" s="189"/>
      <c r="CV38" s="189"/>
      <c r="CW38" s="189"/>
      <c r="CX38" s="189"/>
      <c r="CY38" s="189"/>
      <c r="CZ38" s="189"/>
      <c r="DA38" s="189"/>
      <c r="DB38" s="189"/>
      <c r="DC38" s="189"/>
      <c r="DD38" s="189"/>
      <c r="DE38" s="189"/>
      <c r="DF38" s="189"/>
      <c r="DG38" s="189"/>
      <c r="DH38" s="189"/>
      <c r="DI38" s="189"/>
      <c r="DJ38" s="189"/>
      <c r="DK38" s="189"/>
      <c r="DL38" s="189"/>
    </row>
    <row r="39" spans="1:116" ht="15.95" customHeight="1" x14ac:dyDescent="0.15">
      <c r="A39" s="192"/>
      <c r="B39" s="192"/>
      <c r="C39" s="190"/>
      <c r="D39" s="190"/>
      <c r="E39" s="191"/>
      <c r="F39" s="190"/>
      <c r="G39" s="190"/>
      <c r="H39" s="191"/>
      <c r="I39" s="191"/>
      <c r="J39" s="191"/>
      <c r="K39" s="201" t="s">
        <v>1370</v>
      </c>
      <c r="L39" s="205"/>
      <c r="M39" s="203" t="s">
        <v>1371</v>
      </c>
      <c r="N39" s="203"/>
      <c r="O39" s="204"/>
      <c r="P39" s="201" t="s">
        <v>1492</v>
      </c>
      <c r="Q39" s="206"/>
      <c r="R39" s="203" t="s">
        <v>1493</v>
      </c>
      <c r="S39" s="203"/>
      <c r="T39" s="204"/>
      <c r="U39" s="207" t="s">
        <v>1615</v>
      </c>
      <c r="V39" s="223"/>
      <c r="W39" s="203" t="s">
        <v>1616</v>
      </c>
      <c r="X39" s="203"/>
      <c r="Y39" s="204"/>
      <c r="Z39" s="230" t="s">
        <v>1721</v>
      </c>
      <c r="AA39" s="225"/>
      <c r="AB39" s="203" t="s">
        <v>1722</v>
      </c>
      <c r="AC39" s="203"/>
      <c r="AD39" s="219"/>
      <c r="AE39" s="191"/>
      <c r="AF39" s="191"/>
      <c r="AG39" s="191"/>
      <c r="AH39" s="191"/>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c r="CN39" s="189"/>
      <c r="CO39" s="189"/>
      <c r="CP39" s="189"/>
      <c r="CQ39" s="189"/>
      <c r="CR39" s="189"/>
      <c r="CS39" s="189"/>
      <c r="CT39" s="189"/>
      <c r="CU39" s="189"/>
      <c r="CV39" s="189"/>
      <c r="CW39" s="189"/>
      <c r="CX39" s="189"/>
      <c r="CY39" s="189"/>
      <c r="CZ39" s="189"/>
      <c r="DA39" s="189"/>
      <c r="DB39" s="189"/>
      <c r="DC39" s="189"/>
      <c r="DD39" s="189"/>
      <c r="DE39" s="189"/>
      <c r="DF39" s="189"/>
      <c r="DG39" s="189"/>
      <c r="DH39" s="189"/>
      <c r="DI39" s="189"/>
      <c r="DJ39" s="189"/>
      <c r="DK39" s="189"/>
      <c r="DL39" s="189"/>
    </row>
    <row r="40" spans="1:116" ht="15.95" customHeight="1" x14ac:dyDescent="0.15">
      <c r="A40" s="189"/>
      <c r="B40" s="189"/>
      <c r="C40" s="190"/>
      <c r="D40" s="190"/>
      <c r="E40" s="191"/>
      <c r="F40" s="190"/>
      <c r="G40" s="190"/>
      <c r="H40" s="191"/>
      <c r="I40" s="191"/>
      <c r="J40" s="191"/>
      <c r="K40" s="201" t="s">
        <v>1372</v>
      </c>
      <c r="L40" s="205"/>
      <c r="M40" s="203" t="s">
        <v>1373</v>
      </c>
      <c r="N40" s="203"/>
      <c r="O40" s="204"/>
      <c r="P40" s="201" t="s">
        <v>1494</v>
      </c>
      <c r="Q40" s="206"/>
      <c r="R40" s="203" t="s">
        <v>1493</v>
      </c>
      <c r="S40" s="203"/>
      <c r="T40" s="204"/>
      <c r="U40" s="207" t="s">
        <v>1617</v>
      </c>
      <c r="V40" s="223"/>
      <c r="W40" s="203" t="s">
        <v>1618</v>
      </c>
      <c r="X40" s="203"/>
      <c r="Y40" s="204"/>
      <c r="Z40" s="230" t="s">
        <v>1723</v>
      </c>
      <c r="AA40" s="225"/>
      <c r="AB40" s="203" t="s">
        <v>1724</v>
      </c>
      <c r="AC40" s="203"/>
      <c r="AD40" s="219"/>
      <c r="AE40" s="191"/>
      <c r="AF40" s="191"/>
      <c r="AG40" s="191"/>
      <c r="AH40" s="191"/>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c r="CN40" s="189"/>
      <c r="CO40" s="189"/>
      <c r="CP40" s="189"/>
      <c r="CQ40" s="189"/>
      <c r="CR40" s="189"/>
      <c r="CS40" s="189"/>
      <c r="CT40" s="189"/>
      <c r="CU40" s="189"/>
      <c r="CV40" s="189"/>
      <c r="CW40" s="189"/>
      <c r="CX40" s="189"/>
      <c r="CY40" s="189"/>
      <c r="CZ40" s="189"/>
      <c r="DA40" s="189"/>
      <c r="DB40" s="189"/>
      <c r="DC40" s="189"/>
      <c r="DD40" s="189"/>
      <c r="DE40" s="189"/>
      <c r="DF40" s="189"/>
      <c r="DG40" s="189"/>
      <c r="DH40" s="189"/>
      <c r="DI40" s="189"/>
      <c r="DJ40" s="189"/>
      <c r="DK40" s="189"/>
      <c r="DL40" s="189"/>
    </row>
    <row r="41" spans="1:116" ht="15.95" customHeight="1" x14ac:dyDescent="0.15">
      <c r="A41" s="189"/>
      <c r="B41" s="189"/>
      <c r="C41" s="190"/>
      <c r="D41" s="190"/>
      <c r="E41" s="191"/>
      <c r="F41" s="190"/>
      <c r="G41" s="190"/>
      <c r="H41" s="191"/>
      <c r="I41" s="191"/>
      <c r="J41" s="191"/>
      <c r="K41" s="201" t="s">
        <v>1374</v>
      </c>
      <c r="L41" s="205"/>
      <c r="M41" s="203" t="s">
        <v>1340</v>
      </c>
      <c r="N41" s="203"/>
      <c r="O41" s="204"/>
      <c r="P41" s="201" t="s">
        <v>1495</v>
      </c>
      <c r="Q41" s="206"/>
      <c r="R41" s="203" t="s">
        <v>1496</v>
      </c>
      <c r="S41" s="203"/>
      <c r="T41" s="204"/>
      <c r="U41" s="207" t="s">
        <v>1619</v>
      </c>
      <c r="V41" s="223"/>
      <c r="W41" s="203" t="s">
        <v>1620</v>
      </c>
      <c r="X41" s="203"/>
      <c r="Y41" s="204"/>
      <c r="Z41" s="236" t="s">
        <v>1725</v>
      </c>
      <c r="AA41" s="225"/>
      <c r="AB41" s="203" t="s">
        <v>1693</v>
      </c>
      <c r="AC41" s="203"/>
      <c r="AD41" s="219"/>
      <c r="AE41" s="191"/>
      <c r="AF41" s="191"/>
      <c r="AG41" s="191"/>
      <c r="AH41" s="191"/>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c r="CN41" s="189"/>
      <c r="CO41" s="189"/>
      <c r="CP41" s="189"/>
      <c r="CQ41" s="189"/>
      <c r="CR41" s="189"/>
      <c r="CS41" s="189"/>
      <c r="CT41" s="189"/>
      <c r="CU41" s="189"/>
      <c r="CV41" s="189"/>
      <c r="CW41" s="189"/>
      <c r="CX41" s="189"/>
      <c r="CY41" s="189"/>
      <c r="CZ41" s="189"/>
      <c r="DA41" s="189"/>
      <c r="DB41" s="189"/>
      <c r="DC41" s="189"/>
      <c r="DD41" s="189"/>
      <c r="DE41" s="189"/>
      <c r="DF41" s="189"/>
      <c r="DG41" s="189"/>
      <c r="DH41" s="189"/>
      <c r="DI41" s="189"/>
      <c r="DJ41" s="189"/>
      <c r="DK41" s="189"/>
      <c r="DL41" s="189"/>
    </row>
    <row r="42" spans="1:116" ht="15.95" customHeight="1" x14ac:dyDescent="0.15">
      <c r="A42" s="189"/>
      <c r="B42" s="189"/>
      <c r="C42" s="190"/>
      <c r="D42" s="190"/>
      <c r="E42" s="191"/>
      <c r="F42" s="190"/>
      <c r="G42" s="190"/>
      <c r="H42" s="191"/>
      <c r="I42" s="191"/>
      <c r="J42" s="191"/>
      <c r="K42" s="201" t="s">
        <v>1375</v>
      </c>
      <c r="L42" s="205"/>
      <c r="M42" s="203" t="s">
        <v>1376</v>
      </c>
      <c r="N42" s="203"/>
      <c r="O42" s="204"/>
      <c r="P42" s="201" t="s">
        <v>1497</v>
      </c>
      <c r="Q42" s="206"/>
      <c r="R42" s="203" t="s">
        <v>1488</v>
      </c>
      <c r="S42" s="203"/>
      <c r="T42" s="204"/>
      <c r="U42" s="207" t="s">
        <v>1621</v>
      </c>
      <c r="V42" s="223"/>
      <c r="W42" s="203" t="s">
        <v>1567</v>
      </c>
      <c r="X42" s="203"/>
      <c r="Y42" s="204"/>
      <c r="Z42" s="236" t="s">
        <v>1726</v>
      </c>
      <c r="AA42" s="200"/>
      <c r="AB42" s="203" t="s">
        <v>1727</v>
      </c>
      <c r="AC42" s="203"/>
      <c r="AD42" s="219"/>
      <c r="AE42" s="191"/>
      <c r="AF42" s="191"/>
      <c r="AG42" s="191"/>
      <c r="AH42" s="191"/>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row>
    <row r="43" spans="1:116" ht="15.95" customHeight="1" x14ac:dyDescent="0.15">
      <c r="A43" s="189"/>
      <c r="B43" s="189"/>
      <c r="C43" s="190"/>
      <c r="D43" s="190"/>
      <c r="E43" s="191"/>
      <c r="F43" s="190"/>
      <c r="G43" s="190"/>
      <c r="H43" s="191"/>
      <c r="I43" s="191"/>
      <c r="J43" s="191"/>
      <c r="K43" s="201" t="s">
        <v>1377</v>
      </c>
      <c r="L43" s="206"/>
      <c r="M43" s="203" t="s">
        <v>1378</v>
      </c>
      <c r="N43" s="203"/>
      <c r="O43" s="204"/>
      <c r="P43" s="201" t="s">
        <v>1498</v>
      </c>
      <c r="Q43" s="206"/>
      <c r="R43" s="203" t="s">
        <v>1488</v>
      </c>
      <c r="S43" s="203"/>
      <c r="T43" s="204"/>
      <c r="U43" s="227" t="s">
        <v>1622</v>
      </c>
      <c r="V43" s="200"/>
      <c r="W43" s="203" t="s">
        <v>1623</v>
      </c>
      <c r="X43" s="203"/>
      <c r="Y43" s="204"/>
      <c r="Z43" s="236" t="s">
        <v>1728</v>
      </c>
      <c r="AA43" s="200"/>
      <c r="AB43" s="203" t="s">
        <v>1698</v>
      </c>
      <c r="AC43" s="203"/>
      <c r="AD43" s="219"/>
      <c r="AE43" s="191"/>
      <c r="AF43" s="191"/>
      <c r="AG43" s="191"/>
      <c r="AH43" s="191"/>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row>
    <row r="44" spans="1:116" ht="15.95" customHeight="1" x14ac:dyDescent="0.15">
      <c r="A44" s="189"/>
      <c r="B44" s="189"/>
      <c r="C44" s="190"/>
      <c r="D44" s="190"/>
      <c r="E44" s="191"/>
      <c r="F44" s="190"/>
      <c r="G44" s="190"/>
      <c r="H44" s="191"/>
      <c r="I44" s="191"/>
      <c r="J44" s="191"/>
      <c r="K44" s="201" t="s">
        <v>1379</v>
      </c>
      <c r="L44" s="208"/>
      <c r="M44" s="203" t="s">
        <v>1362</v>
      </c>
      <c r="N44" s="203"/>
      <c r="O44" s="204"/>
      <c r="P44" s="201" t="s">
        <v>1499</v>
      </c>
      <c r="Q44" s="206"/>
      <c r="R44" s="203" t="s">
        <v>1488</v>
      </c>
      <c r="S44" s="203"/>
      <c r="T44" s="204"/>
      <c r="U44" s="227" t="s">
        <v>1624</v>
      </c>
      <c r="V44" s="200"/>
      <c r="W44" s="203" t="s">
        <v>1625</v>
      </c>
      <c r="X44" s="203"/>
      <c r="Y44" s="204"/>
      <c r="Z44" s="236" t="s">
        <v>1729</v>
      </c>
      <c r="AA44" s="200"/>
      <c r="AB44" s="203" t="s">
        <v>1698</v>
      </c>
      <c r="AC44" s="203"/>
      <c r="AD44" s="219"/>
      <c r="AE44" s="191"/>
      <c r="AF44" s="191"/>
      <c r="AG44" s="191"/>
      <c r="AH44" s="191"/>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c r="CN44" s="189"/>
      <c r="CO44" s="189"/>
      <c r="CP44" s="189"/>
      <c r="CQ44" s="189"/>
      <c r="CR44" s="189"/>
      <c r="CS44" s="189"/>
      <c r="CT44" s="189"/>
      <c r="CU44" s="189"/>
      <c r="CV44" s="189"/>
      <c r="CW44" s="189"/>
      <c r="CX44" s="189"/>
      <c r="CY44" s="189"/>
      <c r="CZ44" s="189"/>
      <c r="DA44" s="189"/>
      <c r="DB44" s="189"/>
      <c r="DC44" s="189"/>
      <c r="DD44" s="189"/>
      <c r="DE44" s="189"/>
      <c r="DF44" s="189"/>
      <c r="DG44" s="189"/>
      <c r="DH44" s="189"/>
      <c r="DI44" s="189"/>
      <c r="DJ44" s="189"/>
      <c r="DK44" s="189"/>
      <c r="DL44" s="189"/>
    </row>
    <row r="45" spans="1:116" ht="15.95" customHeight="1" x14ac:dyDescent="0.15">
      <c r="A45" s="189"/>
      <c r="B45" s="189"/>
      <c r="C45" s="190"/>
      <c r="D45" s="190"/>
      <c r="E45" s="191"/>
      <c r="F45" s="190"/>
      <c r="G45" s="190"/>
      <c r="H45" s="191"/>
      <c r="I45" s="191"/>
      <c r="J45" s="191"/>
      <c r="K45" s="201" t="s">
        <v>1380</v>
      </c>
      <c r="L45" s="208"/>
      <c r="M45" s="203" t="s">
        <v>1381</v>
      </c>
      <c r="N45" s="203"/>
      <c r="O45" s="204"/>
      <c r="P45" s="201" t="s">
        <v>1500</v>
      </c>
      <c r="Q45" s="206"/>
      <c r="R45" s="203" t="s">
        <v>1488</v>
      </c>
      <c r="S45" s="203"/>
      <c r="T45" s="204"/>
      <c r="U45" s="227" t="s">
        <v>1626</v>
      </c>
      <c r="V45" s="200"/>
      <c r="W45" s="203" t="s">
        <v>1627</v>
      </c>
      <c r="X45" s="203"/>
      <c r="Y45" s="204"/>
      <c r="Z45" s="235" t="s">
        <v>1730</v>
      </c>
      <c r="AA45" s="200"/>
      <c r="AB45" s="203" t="s">
        <v>1731</v>
      </c>
      <c r="AC45" s="203"/>
      <c r="AD45" s="219"/>
      <c r="AE45" s="191"/>
      <c r="AF45" s="191"/>
      <c r="AG45" s="191"/>
      <c r="AH45" s="191"/>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c r="CN45" s="189"/>
      <c r="CO45" s="189"/>
      <c r="CP45" s="189"/>
      <c r="CQ45" s="189"/>
      <c r="CR45" s="189"/>
      <c r="CS45" s="189"/>
      <c r="CT45" s="189"/>
      <c r="CU45" s="189"/>
      <c r="CV45" s="189"/>
      <c r="CW45" s="189"/>
      <c r="CX45" s="189"/>
      <c r="CY45" s="189"/>
      <c r="CZ45" s="189"/>
      <c r="DA45" s="189"/>
      <c r="DB45" s="189"/>
      <c r="DC45" s="189"/>
      <c r="DD45" s="189"/>
      <c r="DE45" s="189"/>
      <c r="DF45" s="189"/>
      <c r="DG45" s="189"/>
      <c r="DH45" s="189"/>
      <c r="DI45" s="189"/>
      <c r="DJ45" s="189"/>
      <c r="DK45" s="189"/>
      <c r="DL45" s="189"/>
    </row>
    <row r="46" spans="1:116" ht="15.95" customHeight="1" x14ac:dyDescent="0.15">
      <c r="A46" s="189"/>
      <c r="B46" s="189"/>
      <c r="C46" s="190"/>
      <c r="D46" s="190"/>
      <c r="E46" s="191"/>
      <c r="F46" s="190"/>
      <c r="G46" s="190"/>
      <c r="H46" s="191"/>
      <c r="I46" s="191"/>
      <c r="J46" s="191"/>
      <c r="K46" s="201" t="s">
        <v>1382</v>
      </c>
      <c r="L46" s="208"/>
      <c r="M46" s="203" t="s">
        <v>1383</v>
      </c>
      <c r="N46" s="203"/>
      <c r="O46" s="204"/>
      <c r="P46" s="201" t="s">
        <v>1501</v>
      </c>
      <c r="Q46" s="206"/>
      <c r="R46" s="203" t="s">
        <v>1488</v>
      </c>
      <c r="S46" s="203"/>
      <c r="T46" s="204"/>
      <c r="U46" s="227" t="s">
        <v>1628</v>
      </c>
      <c r="V46" s="200"/>
      <c r="W46" s="203" t="s">
        <v>1629</v>
      </c>
      <c r="X46" s="203"/>
      <c r="Y46" s="204"/>
      <c r="Z46" s="235" t="s">
        <v>1732</v>
      </c>
      <c r="AA46" s="200"/>
      <c r="AB46" s="203" t="s">
        <v>1733</v>
      </c>
      <c r="AC46" s="203"/>
      <c r="AD46" s="219"/>
      <c r="AE46" s="191"/>
      <c r="AF46" s="191"/>
      <c r="AG46" s="191"/>
      <c r="AH46" s="191"/>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c r="CN46" s="189"/>
      <c r="CO46" s="189"/>
      <c r="CP46" s="189"/>
      <c r="CQ46" s="189"/>
      <c r="CR46" s="189"/>
      <c r="CS46" s="189"/>
      <c r="CT46" s="189"/>
      <c r="CU46" s="189"/>
      <c r="CV46" s="189"/>
      <c r="CW46" s="189"/>
      <c r="CX46" s="189"/>
      <c r="CY46" s="189"/>
      <c r="CZ46" s="189"/>
      <c r="DA46" s="189"/>
      <c r="DB46" s="189"/>
      <c r="DC46" s="189"/>
      <c r="DD46" s="189"/>
      <c r="DE46" s="189"/>
      <c r="DF46" s="189"/>
      <c r="DG46" s="189"/>
      <c r="DH46" s="189"/>
      <c r="DI46" s="189"/>
      <c r="DJ46" s="189"/>
      <c r="DK46" s="189"/>
      <c r="DL46" s="189"/>
    </row>
    <row r="47" spans="1:116" ht="15.95" customHeight="1" x14ac:dyDescent="0.15">
      <c r="A47" s="189"/>
      <c r="B47" s="189"/>
      <c r="C47" s="190"/>
      <c r="D47" s="190"/>
      <c r="E47" s="191"/>
      <c r="F47" s="190"/>
      <c r="G47" s="190"/>
      <c r="H47" s="191"/>
      <c r="I47" s="191"/>
      <c r="J47" s="191"/>
      <c r="K47" s="207" t="s">
        <v>1384</v>
      </c>
      <c r="L47" s="208"/>
      <c r="M47" s="203" t="s">
        <v>1385</v>
      </c>
      <c r="N47" s="203"/>
      <c r="O47" s="204"/>
      <c r="P47" s="201" t="s">
        <v>1502</v>
      </c>
      <c r="Q47" s="206"/>
      <c r="R47" s="203" t="s">
        <v>1488</v>
      </c>
      <c r="S47" s="203"/>
      <c r="T47" s="204"/>
      <c r="U47" s="227" t="s">
        <v>1630</v>
      </c>
      <c r="V47" s="200"/>
      <c r="W47" s="203" t="s">
        <v>1631</v>
      </c>
      <c r="X47" s="203"/>
      <c r="Y47" s="204"/>
      <c r="Z47" s="235" t="s">
        <v>1734</v>
      </c>
      <c r="AA47" s="200"/>
      <c r="AB47" s="203" t="s">
        <v>1718</v>
      </c>
      <c r="AC47" s="203"/>
      <c r="AD47" s="219"/>
      <c r="AE47" s="191"/>
      <c r="AF47" s="191"/>
      <c r="AG47" s="191"/>
      <c r="AH47" s="191"/>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c r="CN47" s="189"/>
      <c r="CO47" s="189"/>
      <c r="CP47" s="189"/>
      <c r="CQ47" s="189"/>
      <c r="CR47" s="189"/>
      <c r="CS47" s="189"/>
      <c r="CT47" s="189"/>
      <c r="CU47" s="189"/>
      <c r="CV47" s="189"/>
      <c r="CW47" s="189"/>
      <c r="CX47" s="189"/>
      <c r="CY47" s="189"/>
      <c r="CZ47" s="189"/>
      <c r="DA47" s="189"/>
      <c r="DB47" s="189"/>
      <c r="DC47" s="189"/>
      <c r="DD47" s="189"/>
      <c r="DE47" s="189"/>
      <c r="DF47" s="189"/>
      <c r="DG47" s="189"/>
      <c r="DH47" s="189"/>
      <c r="DI47" s="189"/>
      <c r="DJ47" s="189"/>
      <c r="DK47" s="189"/>
      <c r="DL47" s="189"/>
    </row>
    <row r="48" spans="1:116" ht="15.95" customHeight="1" x14ac:dyDescent="0.15">
      <c r="A48" s="189"/>
      <c r="B48" s="189"/>
      <c r="C48" s="190"/>
      <c r="D48" s="190"/>
      <c r="E48" s="191"/>
      <c r="F48" s="190"/>
      <c r="G48" s="190"/>
      <c r="H48" s="191"/>
      <c r="I48" s="191"/>
      <c r="J48" s="191"/>
      <c r="K48" s="207" t="s">
        <v>1386</v>
      </c>
      <c r="L48" s="208"/>
      <c r="M48" s="203" t="s">
        <v>1387</v>
      </c>
      <c r="N48" s="203"/>
      <c r="O48" s="204"/>
      <c r="P48" s="201" t="s">
        <v>1503</v>
      </c>
      <c r="Q48" s="206"/>
      <c r="R48" s="203" t="s">
        <v>1504</v>
      </c>
      <c r="S48" s="203"/>
      <c r="T48" s="204"/>
      <c r="U48" s="227" t="s">
        <v>1632</v>
      </c>
      <c r="V48" s="200"/>
      <c r="W48" s="203" t="s">
        <v>1633</v>
      </c>
      <c r="X48" s="203"/>
      <c r="Y48" s="204"/>
      <c r="Z48" s="235" t="s">
        <v>1735</v>
      </c>
      <c r="AA48" s="200"/>
      <c r="AB48" s="203" t="s">
        <v>1736</v>
      </c>
      <c r="AC48" s="203"/>
      <c r="AD48" s="219"/>
      <c r="AE48" s="191"/>
      <c r="AF48" s="191"/>
      <c r="AG48" s="191"/>
      <c r="AH48" s="191"/>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c r="CN48" s="189"/>
      <c r="CO48" s="189"/>
      <c r="CP48" s="189"/>
      <c r="CQ48" s="189"/>
      <c r="CR48" s="189"/>
      <c r="CS48" s="189"/>
      <c r="CT48" s="189"/>
      <c r="CU48" s="189"/>
      <c r="CV48" s="189"/>
      <c r="CW48" s="189"/>
      <c r="CX48" s="189"/>
      <c r="CY48" s="189"/>
      <c r="CZ48" s="189"/>
      <c r="DA48" s="189"/>
      <c r="DB48" s="189"/>
      <c r="DC48" s="189"/>
      <c r="DD48" s="189"/>
      <c r="DE48" s="189"/>
      <c r="DF48" s="189"/>
      <c r="DG48" s="189"/>
      <c r="DH48" s="189"/>
      <c r="DI48" s="189"/>
      <c r="DJ48" s="189"/>
      <c r="DK48" s="189"/>
      <c r="DL48" s="189"/>
    </row>
    <row r="49" spans="1:116" ht="15.95" customHeight="1" x14ac:dyDescent="0.15">
      <c r="A49" s="189"/>
      <c r="B49" s="189"/>
      <c r="C49" s="190"/>
      <c r="D49" s="190"/>
      <c r="E49" s="191"/>
      <c r="F49" s="190"/>
      <c r="G49" s="190"/>
      <c r="H49" s="191"/>
      <c r="I49" s="191"/>
      <c r="J49" s="191"/>
      <c r="K49" s="207" t="s">
        <v>1388</v>
      </c>
      <c r="L49" s="208"/>
      <c r="M49" s="203" t="s">
        <v>1389</v>
      </c>
      <c r="N49" s="203"/>
      <c r="O49" s="204"/>
      <c r="P49" s="201" t="s">
        <v>1505</v>
      </c>
      <c r="Q49" s="206"/>
      <c r="R49" s="203" t="s">
        <v>1506</v>
      </c>
      <c r="S49" s="203"/>
      <c r="T49" s="204"/>
      <c r="U49" s="227" t="s">
        <v>1634</v>
      </c>
      <c r="V49" s="200"/>
      <c r="W49" s="203" t="s">
        <v>1635</v>
      </c>
      <c r="X49" s="203"/>
      <c r="Y49" s="204"/>
      <c r="Z49" s="235" t="s">
        <v>1737</v>
      </c>
      <c r="AA49" s="200"/>
      <c r="AB49" s="203" t="s">
        <v>1738</v>
      </c>
      <c r="AC49" s="203"/>
      <c r="AD49" s="219"/>
      <c r="AE49" s="191"/>
      <c r="AF49" s="191"/>
      <c r="AG49" s="191"/>
      <c r="AH49" s="191"/>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c r="CN49" s="189"/>
      <c r="CO49" s="189"/>
      <c r="CP49" s="189"/>
      <c r="CQ49" s="189"/>
      <c r="CR49" s="189"/>
      <c r="CS49" s="189"/>
      <c r="CT49" s="189"/>
      <c r="CU49" s="189"/>
      <c r="CV49" s="189"/>
      <c r="CW49" s="189"/>
      <c r="CX49" s="189"/>
      <c r="CY49" s="189"/>
      <c r="CZ49" s="189"/>
      <c r="DA49" s="189"/>
      <c r="DB49" s="189"/>
      <c r="DC49" s="189"/>
      <c r="DD49" s="189"/>
      <c r="DE49" s="189"/>
      <c r="DF49" s="189"/>
      <c r="DG49" s="189"/>
      <c r="DH49" s="189"/>
      <c r="DI49" s="189"/>
      <c r="DJ49" s="189"/>
      <c r="DK49" s="189"/>
      <c r="DL49" s="189"/>
    </row>
    <row r="50" spans="1:116" ht="15.95" customHeight="1" x14ac:dyDescent="0.15">
      <c r="A50" s="189"/>
      <c r="B50" s="189"/>
      <c r="C50" s="190"/>
      <c r="D50" s="190"/>
      <c r="E50" s="191"/>
      <c r="F50" s="190"/>
      <c r="G50" s="190"/>
      <c r="H50" s="191"/>
      <c r="I50" s="191"/>
      <c r="J50" s="191"/>
      <c r="K50" s="207" t="s">
        <v>1390</v>
      </c>
      <c r="L50" s="208"/>
      <c r="M50" s="203" t="s">
        <v>1391</v>
      </c>
      <c r="N50" s="203"/>
      <c r="O50" s="204"/>
      <c r="P50" s="201" t="s">
        <v>1507</v>
      </c>
      <c r="Q50" s="206"/>
      <c r="R50" s="203" t="s">
        <v>1508</v>
      </c>
      <c r="S50" s="203"/>
      <c r="T50" s="204"/>
      <c r="U50" s="227" t="s">
        <v>1636</v>
      </c>
      <c r="V50" s="200"/>
      <c r="W50" s="203" t="s">
        <v>1637</v>
      </c>
      <c r="X50" s="203"/>
      <c r="Y50" s="204"/>
      <c r="Z50" s="235" t="s">
        <v>1739</v>
      </c>
      <c r="AA50" s="200"/>
      <c r="AB50" s="203" t="s">
        <v>1716</v>
      </c>
      <c r="AC50" s="203"/>
      <c r="AD50" s="219"/>
      <c r="AE50" s="191"/>
      <c r="AF50" s="191"/>
      <c r="AG50" s="191"/>
      <c r="AH50" s="191"/>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c r="CN50" s="189"/>
      <c r="CO50" s="189"/>
      <c r="CP50" s="189"/>
      <c r="CQ50" s="189"/>
      <c r="CR50" s="189"/>
      <c r="CS50" s="189"/>
      <c r="CT50" s="189"/>
      <c r="CU50" s="189"/>
      <c r="CV50" s="189"/>
      <c r="CW50" s="189"/>
      <c r="CX50" s="189"/>
      <c r="CY50" s="189"/>
      <c r="CZ50" s="189"/>
      <c r="DA50" s="189"/>
      <c r="DB50" s="189"/>
      <c r="DC50" s="189"/>
      <c r="DD50" s="189"/>
      <c r="DE50" s="189"/>
      <c r="DF50" s="189"/>
      <c r="DG50" s="189"/>
      <c r="DH50" s="189"/>
      <c r="DI50" s="189"/>
      <c r="DJ50" s="189"/>
      <c r="DK50" s="189"/>
      <c r="DL50" s="189"/>
    </row>
    <row r="51" spans="1:116" ht="15.95" customHeight="1" x14ac:dyDescent="0.15">
      <c r="A51" s="189"/>
      <c r="B51" s="189"/>
      <c r="C51" s="190"/>
      <c r="D51" s="190"/>
      <c r="E51" s="191"/>
      <c r="F51" s="190"/>
      <c r="G51" s="190"/>
      <c r="H51" s="191"/>
      <c r="I51" s="191"/>
      <c r="J51" s="191"/>
      <c r="K51" s="207" t="s">
        <v>1392</v>
      </c>
      <c r="L51" s="208"/>
      <c r="M51" s="203" t="s">
        <v>1393</v>
      </c>
      <c r="N51" s="203"/>
      <c r="O51" s="204"/>
      <c r="P51" s="201" t="s">
        <v>1509</v>
      </c>
      <c r="Q51" s="206"/>
      <c r="R51" s="203" t="s">
        <v>1488</v>
      </c>
      <c r="S51" s="203"/>
      <c r="T51" s="204"/>
      <c r="U51" s="227" t="s">
        <v>1638</v>
      </c>
      <c r="V51" s="200"/>
      <c r="W51" s="203" t="s">
        <v>1639</v>
      </c>
      <c r="X51" s="203"/>
      <c r="Y51" s="204"/>
      <c r="Z51" s="235" t="s">
        <v>1740</v>
      </c>
      <c r="AA51" s="200"/>
      <c r="AB51" s="203" t="s">
        <v>1741</v>
      </c>
      <c r="AC51" s="203"/>
      <c r="AD51" s="219"/>
      <c r="AE51" s="191"/>
      <c r="AF51" s="191"/>
      <c r="AG51" s="191"/>
      <c r="AH51" s="191"/>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c r="CN51" s="189"/>
      <c r="CO51" s="189"/>
      <c r="CP51" s="189"/>
      <c r="CQ51" s="189"/>
      <c r="CR51" s="189"/>
      <c r="CS51" s="189"/>
      <c r="CT51" s="189"/>
      <c r="CU51" s="189"/>
      <c r="CV51" s="189"/>
      <c r="CW51" s="189"/>
      <c r="CX51" s="189"/>
      <c r="CY51" s="189"/>
      <c r="CZ51" s="189"/>
      <c r="DA51" s="189"/>
      <c r="DB51" s="189"/>
      <c r="DC51" s="189"/>
      <c r="DD51" s="189"/>
      <c r="DE51" s="189"/>
      <c r="DF51" s="189"/>
      <c r="DG51" s="189"/>
      <c r="DH51" s="189"/>
      <c r="DI51" s="189"/>
      <c r="DJ51" s="189"/>
      <c r="DK51" s="189"/>
      <c r="DL51" s="189"/>
    </row>
    <row r="52" spans="1:116" ht="15.95" customHeight="1" x14ac:dyDescent="0.15">
      <c r="A52" s="189"/>
      <c r="B52" s="189"/>
      <c r="C52" s="190"/>
      <c r="D52" s="190"/>
      <c r="E52" s="191"/>
      <c r="F52" s="190"/>
      <c r="G52" s="190"/>
      <c r="H52" s="191"/>
      <c r="I52" s="191"/>
      <c r="J52" s="191"/>
      <c r="K52" s="207" t="s">
        <v>1394</v>
      </c>
      <c r="L52" s="208"/>
      <c r="M52" s="203" t="s">
        <v>1395</v>
      </c>
      <c r="N52" s="203"/>
      <c r="O52" s="204"/>
      <c r="P52" s="201" t="s">
        <v>1510</v>
      </c>
      <c r="Q52" s="206"/>
      <c r="R52" s="203" t="s">
        <v>1488</v>
      </c>
      <c r="S52" s="203"/>
      <c r="T52" s="204"/>
      <c r="U52" s="227" t="s">
        <v>1640</v>
      </c>
      <c r="V52" s="200"/>
      <c r="W52" s="203" t="s">
        <v>1641</v>
      </c>
      <c r="X52" s="203"/>
      <c r="Y52" s="204"/>
      <c r="Z52" s="235" t="s">
        <v>1742</v>
      </c>
      <c r="AA52" s="200"/>
      <c r="AB52" s="203" t="s">
        <v>1743</v>
      </c>
      <c r="AC52" s="203"/>
      <c r="AD52" s="219"/>
      <c r="AE52" s="191"/>
      <c r="AF52" s="191"/>
      <c r="AG52" s="191"/>
      <c r="AH52" s="191"/>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c r="CN52" s="189"/>
      <c r="CO52" s="189"/>
      <c r="CP52" s="189"/>
      <c r="CQ52" s="189"/>
      <c r="CR52" s="189"/>
      <c r="CS52" s="189"/>
      <c r="CT52" s="189"/>
      <c r="CU52" s="189"/>
      <c r="CV52" s="189"/>
      <c r="CW52" s="189"/>
      <c r="CX52" s="189"/>
      <c r="CY52" s="189"/>
      <c r="CZ52" s="189"/>
      <c r="DA52" s="189"/>
      <c r="DB52" s="189"/>
      <c r="DC52" s="189"/>
      <c r="DD52" s="189"/>
      <c r="DE52" s="189"/>
      <c r="DF52" s="189"/>
      <c r="DG52" s="189"/>
      <c r="DH52" s="189"/>
      <c r="DI52" s="189"/>
      <c r="DJ52" s="189"/>
      <c r="DK52" s="189"/>
      <c r="DL52" s="189"/>
    </row>
    <row r="53" spans="1:116" ht="15.95" customHeight="1" x14ac:dyDescent="0.15">
      <c r="A53" s="189"/>
      <c r="B53" s="189"/>
      <c r="C53" s="190"/>
      <c r="D53" s="190"/>
      <c r="E53" s="191"/>
      <c r="F53" s="190"/>
      <c r="G53" s="190"/>
      <c r="H53" s="191"/>
      <c r="I53" s="191"/>
      <c r="J53" s="191"/>
      <c r="K53" s="207" t="s">
        <v>1396</v>
      </c>
      <c r="L53" s="208"/>
      <c r="M53" s="203" t="s">
        <v>1397</v>
      </c>
      <c r="N53" s="203"/>
      <c r="O53" s="204"/>
      <c r="P53" s="201" t="s">
        <v>1511</v>
      </c>
      <c r="Q53" s="206"/>
      <c r="R53" s="203" t="s">
        <v>1512</v>
      </c>
      <c r="S53" s="203"/>
      <c r="T53" s="204"/>
      <c r="U53" s="227" t="s">
        <v>1642</v>
      </c>
      <c r="V53" s="200"/>
      <c r="W53" s="203" t="s">
        <v>1643</v>
      </c>
      <c r="X53" s="203"/>
      <c r="Y53" s="204"/>
      <c r="Z53" s="235" t="s">
        <v>1744</v>
      </c>
      <c r="AA53" s="200"/>
      <c r="AB53" s="203" t="s">
        <v>1745</v>
      </c>
      <c r="AC53" s="203"/>
      <c r="AD53" s="219"/>
      <c r="AE53" s="191"/>
      <c r="AF53" s="191"/>
      <c r="AG53" s="191"/>
      <c r="AH53" s="191"/>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c r="CN53" s="189"/>
      <c r="CO53" s="189"/>
      <c r="CP53" s="189"/>
      <c r="CQ53" s="189"/>
      <c r="CR53" s="189"/>
      <c r="CS53" s="189"/>
      <c r="CT53" s="189"/>
      <c r="CU53" s="189"/>
      <c r="CV53" s="189"/>
      <c r="CW53" s="189"/>
      <c r="CX53" s="189"/>
      <c r="CY53" s="189"/>
      <c r="CZ53" s="189"/>
      <c r="DA53" s="189"/>
      <c r="DB53" s="189"/>
      <c r="DC53" s="189"/>
      <c r="DD53" s="189"/>
      <c r="DE53" s="189"/>
      <c r="DF53" s="189"/>
      <c r="DG53" s="189"/>
      <c r="DH53" s="189"/>
      <c r="DI53" s="189"/>
      <c r="DJ53" s="189"/>
      <c r="DK53" s="189"/>
      <c r="DL53" s="189"/>
    </row>
    <row r="54" spans="1:116" ht="15.95" customHeight="1" x14ac:dyDescent="0.15">
      <c r="A54" s="189"/>
      <c r="B54" s="189"/>
      <c r="C54" s="190"/>
      <c r="D54" s="190"/>
      <c r="E54" s="191"/>
      <c r="F54" s="190"/>
      <c r="G54" s="190"/>
      <c r="H54" s="191"/>
      <c r="I54" s="191"/>
      <c r="J54" s="191"/>
      <c r="K54" s="207" t="s">
        <v>1398</v>
      </c>
      <c r="L54" s="208"/>
      <c r="M54" s="203" t="s">
        <v>1399</v>
      </c>
      <c r="N54" s="203"/>
      <c r="O54" s="204"/>
      <c r="P54" s="201" t="s">
        <v>1513</v>
      </c>
      <c r="Q54" s="206"/>
      <c r="R54" s="203" t="s">
        <v>1514</v>
      </c>
      <c r="S54" s="203"/>
      <c r="T54" s="204"/>
      <c r="U54" s="227" t="s">
        <v>1644</v>
      </c>
      <c r="V54" s="200"/>
      <c r="W54" s="203" t="s">
        <v>1645</v>
      </c>
      <c r="X54" s="203"/>
      <c r="Y54" s="204"/>
      <c r="Z54" s="235" t="s">
        <v>1746</v>
      </c>
      <c r="AA54" s="200"/>
      <c r="AB54" s="203" t="s">
        <v>1747</v>
      </c>
      <c r="AC54" s="203"/>
      <c r="AD54" s="219"/>
      <c r="AE54" s="191"/>
      <c r="AF54" s="191"/>
      <c r="AG54" s="191"/>
      <c r="AH54" s="191"/>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c r="CN54" s="189"/>
      <c r="CO54" s="189"/>
      <c r="CP54" s="189"/>
      <c r="CQ54" s="189"/>
      <c r="CR54" s="189"/>
      <c r="CS54" s="189"/>
      <c r="CT54" s="189"/>
      <c r="CU54" s="189"/>
      <c r="CV54" s="189"/>
      <c r="CW54" s="189"/>
      <c r="CX54" s="189"/>
      <c r="CY54" s="189"/>
      <c r="CZ54" s="189"/>
      <c r="DA54" s="189"/>
      <c r="DB54" s="189"/>
      <c r="DC54" s="189"/>
      <c r="DD54" s="189"/>
      <c r="DE54" s="189"/>
      <c r="DF54" s="189"/>
      <c r="DG54" s="189"/>
      <c r="DH54" s="189"/>
      <c r="DI54" s="189"/>
      <c r="DJ54" s="189"/>
      <c r="DK54" s="189"/>
      <c r="DL54" s="189"/>
    </row>
    <row r="55" spans="1:116" ht="15.95" customHeight="1" x14ac:dyDescent="0.15">
      <c r="A55" s="189"/>
      <c r="B55" s="189"/>
      <c r="C55" s="190"/>
      <c r="D55" s="190"/>
      <c r="E55" s="191"/>
      <c r="F55" s="190"/>
      <c r="G55" s="190"/>
      <c r="H55" s="191"/>
      <c r="I55" s="191"/>
      <c r="J55" s="191"/>
      <c r="K55" s="207" t="s">
        <v>1400</v>
      </c>
      <c r="L55" s="208"/>
      <c r="M55" s="203" t="s">
        <v>1401</v>
      </c>
      <c r="N55" s="203"/>
      <c r="O55" s="204"/>
      <c r="P55" s="201" t="s">
        <v>1515</v>
      </c>
      <c r="Q55" s="206"/>
      <c r="R55" s="203" t="s">
        <v>1516</v>
      </c>
      <c r="S55" s="203"/>
      <c r="T55" s="204"/>
      <c r="U55" s="227" t="s">
        <v>1646</v>
      </c>
      <c r="V55" s="200"/>
      <c r="W55" s="203" t="s">
        <v>1647</v>
      </c>
      <c r="X55" s="203"/>
      <c r="Y55" s="204"/>
      <c r="Z55" s="235" t="s">
        <v>1748</v>
      </c>
      <c r="AA55" s="200"/>
      <c r="AB55" s="203" t="s">
        <v>1749</v>
      </c>
      <c r="AC55" s="203"/>
      <c r="AD55" s="219"/>
      <c r="AE55" s="191"/>
      <c r="AF55" s="191"/>
      <c r="AG55" s="191"/>
      <c r="AH55" s="191"/>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c r="CN55" s="189"/>
      <c r="CO55" s="189"/>
      <c r="CP55" s="189"/>
      <c r="CQ55" s="189"/>
      <c r="CR55" s="189"/>
      <c r="CS55" s="189"/>
      <c r="CT55" s="189"/>
      <c r="CU55" s="189"/>
      <c r="CV55" s="189"/>
      <c r="CW55" s="189"/>
      <c r="CX55" s="189"/>
      <c r="CY55" s="189"/>
      <c r="CZ55" s="189"/>
      <c r="DA55" s="189"/>
      <c r="DB55" s="189"/>
      <c r="DC55" s="189"/>
      <c r="DD55" s="189"/>
      <c r="DE55" s="189"/>
      <c r="DF55" s="189"/>
      <c r="DG55" s="189"/>
      <c r="DH55" s="189"/>
      <c r="DI55" s="189"/>
      <c r="DJ55" s="189"/>
      <c r="DK55" s="189"/>
      <c r="DL55" s="189"/>
    </row>
    <row r="56" spans="1:116" ht="15.95" customHeight="1" x14ac:dyDescent="0.15">
      <c r="A56" s="189"/>
      <c r="B56" s="189"/>
      <c r="C56" s="189"/>
      <c r="D56" s="237"/>
      <c r="E56" s="237"/>
      <c r="F56" s="192"/>
      <c r="G56" s="192"/>
      <c r="H56" s="189"/>
      <c r="I56" s="189"/>
      <c r="J56" s="189"/>
      <c r="K56" s="207" t="s">
        <v>1402</v>
      </c>
      <c r="L56" s="208"/>
      <c r="M56" s="203" t="s">
        <v>1403</v>
      </c>
      <c r="N56" s="203"/>
      <c r="O56" s="204"/>
      <c r="P56" s="201" t="s">
        <v>1517</v>
      </c>
      <c r="Q56" s="206"/>
      <c r="R56" s="203" t="s">
        <v>1518</v>
      </c>
      <c r="S56" s="203"/>
      <c r="T56" s="204"/>
      <c r="U56" s="227" t="s">
        <v>1648</v>
      </c>
      <c r="V56" s="200"/>
      <c r="W56" s="203" t="s">
        <v>1649</v>
      </c>
      <c r="X56" s="203"/>
      <c r="Y56" s="204"/>
      <c r="Z56" s="235" t="s">
        <v>1750</v>
      </c>
      <c r="AA56" s="200"/>
      <c r="AB56" s="203" t="s">
        <v>1751</v>
      </c>
      <c r="AC56" s="203"/>
      <c r="AD56" s="219"/>
      <c r="AE56" s="191"/>
      <c r="AF56" s="191"/>
      <c r="AG56" s="191"/>
      <c r="AH56" s="191"/>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c r="CN56" s="189"/>
      <c r="CO56" s="189"/>
      <c r="CP56" s="189"/>
      <c r="CQ56" s="189"/>
      <c r="CR56" s="189"/>
      <c r="CS56" s="189"/>
      <c r="CT56" s="189"/>
      <c r="CU56" s="189"/>
      <c r="CV56" s="189"/>
      <c r="CW56" s="189"/>
      <c r="CX56" s="189"/>
      <c r="CY56" s="189"/>
      <c r="CZ56" s="189"/>
      <c r="DA56" s="189"/>
      <c r="DB56" s="189"/>
      <c r="DC56" s="189"/>
      <c r="DD56" s="189"/>
      <c r="DE56" s="189"/>
      <c r="DF56" s="189"/>
      <c r="DG56" s="189"/>
      <c r="DH56" s="189"/>
      <c r="DI56" s="189"/>
      <c r="DJ56" s="189"/>
      <c r="DK56" s="189"/>
      <c r="DL56" s="189"/>
    </row>
    <row r="57" spans="1:116" ht="15.95" customHeight="1" x14ac:dyDescent="0.15">
      <c r="A57" s="189"/>
      <c r="B57" s="189"/>
      <c r="C57" s="189"/>
      <c r="D57" s="237"/>
      <c r="E57" s="237"/>
      <c r="F57" s="192"/>
      <c r="G57" s="192"/>
      <c r="H57" s="189"/>
      <c r="I57" s="189"/>
      <c r="J57" s="189"/>
      <c r="K57" s="207" t="s">
        <v>1404</v>
      </c>
      <c r="L57" s="238"/>
      <c r="M57" s="203" t="s">
        <v>1405</v>
      </c>
      <c r="N57" s="203"/>
      <c r="O57" s="204"/>
      <c r="P57" s="201" t="s">
        <v>1519</v>
      </c>
      <c r="Q57" s="206"/>
      <c r="R57" s="203" t="s">
        <v>1520</v>
      </c>
      <c r="S57" s="203"/>
      <c r="T57" s="204"/>
      <c r="U57" s="227" t="s">
        <v>1650</v>
      </c>
      <c r="V57" s="200"/>
      <c r="W57" s="203" t="s">
        <v>1651</v>
      </c>
      <c r="X57" s="203"/>
      <c r="Y57" s="204"/>
      <c r="Z57" s="235" t="s">
        <v>1752</v>
      </c>
      <c r="AA57" s="200"/>
      <c r="AB57" s="203" t="s">
        <v>1753</v>
      </c>
      <c r="AC57" s="203"/>
      <c r="AD57" s="219"/>
      <c r="AE57" s="191"/>
      <c r="AF57" s="191"/>
      <c r="AG57" s="191"/>
      <c r="AH57" s="191"/>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c r="CN57" s="189"/>
      <c r="CO57" s="189"/>
      <c r="CP57" s="189"/>
      <c r="CQ57" s="189"/>
      <c r="CR57" s="189"/>
      <c r="CS57" s="189"/>
      <c r="CT57" s="189"/>
      <c r="CU57" s="189"/>
      <c r="CV57" s="189"/>
      <c r="CW57" s="189"/>
      <c r="CX57" s="189"/>
      <c r="CY57" s="189"/>
      <c r="CZ57" s="189"/>
      <c r="DA57" s="189"/>
      <c r="DB57" s="189"/>
      <c r="DC57" s="189"/>
      <c r="DD57" s="189"/>
      <c r="DE57" s="189"/>
      <c r="DF57" s="189"/>
      <c r="DG57" s="189"/>
      <c r="DH57" s="189"/>
      <c r="DI57" s="189"/>
      <c r="DJ57" s="189"/>
      <c r="DK57" s="189"/>
      <c r="DL57" s="189"/>
    </row>
    <row r="58" spans="1:116" ht="15.95" customHeight="1" x14ac:dyDescent="0.15">
      <c r="A58" s="189"/>
      <c r="B58" s="189"/>
      <c r="C58" s="189"/>
      <c r="D58" s="237"/>
      <c r="E58" s="237"/>
      <c r="F58" s="192"/>
      <c r="G58" s="192"/>
      <c r="H58" s="189"/>
      <c r="I58" s="189"/>
      <c r="J58" s="189"/>
      <c r="K58" s="207" t="s">
        <v>1406</v>
      </c>
      <c r="L58" s="238"/>
      <c r="M58" s="203" t="s">
        <v>1407</v>
      </c>
      <c r="N58" s="203"/>
      <c r="O58" s="204"/>
      <c r="P58" s="201" t="s">
        <v>1521</v>
      </c>
      <c r="Q58" s="206"/>
      <c r="R58" s="203" t="s">
        <v>1522</v>
      </c>
      <c r="S58" s="203"/>
      <c r="T58" s="204"/>
      <c r="U58" s="227" t="s">
        <v>1652</v>
      </c>
      <c r="V58" s="200"/>
      <c r="W58" s="203" t="s">
        <v>1653</v>
      </c>
      <c r="X58" s="203"/>
      <c r="Y58" s="219"/>
      <c r="Z58" s="189"/>
      <c r="AA58" s="189"/>
      <c r="AB58" s="189"/>
      <c r="AC58" s="189"/>
      <c r="AD58" s="189"/>
      <c r="AE58" s="191"/>
      <c r="AF58" s="191"/>
      <c r="AG58" s="191"/>
      <c r="AH58" s="191"/>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c r="CN58" s="189"/>
      <c r="CO58" s="189"/>
      <c r="CP58" s="189"/>
      <c r="CQ58" s="189"/>
      <c r="CR58" s="189"/>
      <c r="CS58" s="189"/>
      <c r="CT58" s="189"/>
      <c r="CU58" s="189"/>
      <c r="CV58" s="189"/>
      <c r="CW58" s="189"/>
      <c r="CX58" s="189"/>
      <c r="CY58" s="189"/>
      <c r="CZ58" s="189"/>
      <c r="DA58" s="189"/>
      <c r="DB58" s="189"/>
      <c r="DC58" s="189"/>
      <c r="DD58" s="189"/>
      <c r="DE58" s="189"/>
      <c r="DF58" s="189"/>
      <c r="DG58" s="189"/>
      <c r="DH58" s="189"/>
      <c r="DI58" s="189"/>
      <c r="DJ58" s="189"/>
      <c r="DK58" s="189"/>
      <c r="DL58" s="189"/>
    </row>
    <row r="59" spans="1:116" ht="15.95" customHeight="1" x14ac:dyDescent="0.15">
      <c r="A59" s="189"/>
      <c r="B59" s="189"/>
      <c r="C59" s="189"/>
      <c r="D59" s="237"/>
      <c r="E59" s="237"/>
      <c r="F59" s="192"/>
      <c r="G59" s="192"/>
      <c r="H59" s="189"/>
      <c r="I59" s="189"/>
      <c r="J59" s="189"/>
      <c r="K59" s="207" t="s">
        <v>1408</v>
      </c>
      <c r="L59" s="239"/>
      <c r="M59" s="203" t="s">
        <v>1409</v>
      </c>
      <c r="N59" s="203"/>
      <c r="O59" s="204"/>
      <c r="P59" s="201" t="s">
        <v>1523</v>
      </c>
      <c r="Q59" s="206"/>
      <c r="R59" s="203" t="s">
        <v>1524</v>
      </c>
      <c r="S59" s="203"/>
      <c r="T59" s="204"/>
      <c r="U59" s="227" t="s">
        <v>1654</v>
      </c>
      <c r="V59" s="200"/>
      <c r="W59" s="203" t="s">
        <v>1655</v>
      </c>
      <c r="X59" s="203"/>
      <c r="Y59" s="219"/>
      <c r="Z59" s="189"/>
      <c r="AA59" s="189"/>
      <c r="AB59" s="189"/>
      <c r="AC59" s="189"/>
      <c r="AD59" s="189"/>
      <c r="AE59" s="191"/>
      <c r="AF59" s="191"/>
      <c r="AG59" s="191"/>
      <c r="AH59" s="191"/>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c r="CN59" s="189"/>
      <c r="CO59" s="189"/>
      <c r="CP59" s="189"/>
      <c r="CQ59" s="189"/>
      <c r="CR59" s="189"/>
      <c r="CS59" s="189"/>
      <c r="CT59" s="189"/>
      <c r="CU59" s="189"/>
      <c r="CV59" s="189"/>
      <c r="CW59" s="189"/>
      <c r="CX59" s="189"/>
      <c r="CY59" s="189"/>
      <c r="CZ59" s="189"/>
      <c r="DA59" s="189"/>
      <c r="DB59" s="189"/>
      <c r="DC59" s="189"/>
      <c r="DD59" s="189"/>
      <c r="DE59" s="189"/>
      <c r="DF59" s="189"/>
      <c r="DG59" s="189"/>
      <c r="DH59" s="189"/>
      <c r="DI59" s="189"/>
      <c r="DJ59" s="189"/>
      <c r="DK59" s="189"/>
      <c r="DL59" s="189"/>
    </row>
    <row r="60" spans="1:116" ht="15.95" customHeight="1" x14ac:dyDescent="0.15">
      <c r="A60" s="189"/>
      <c r="B60" s="189"/>
      <c r="C60" s="189"/>
      <c r="D60" s="237"/>
      <c r="E60" s="237"/>
      <c r="F60" s="192"/>
      <c r="G60" s="192"/>
      <c r="H60" s="189"/>
      <c r="I60" s="189"/>
      <c r="J60" s="189"/>
      <c r="K60" s="207" t="s">
        <v>1410</v>
      </c>
      <c r="L60" s="200"/>
      <c r="M60" s="203" t="s">
        <v>1411</v>
      </c>
      <c r="N60" s="203"/>
      <c r="O60" s="204"/>
      <c r="P60" s="201" t="s">
        <v>1525</v>
      </c>
      <c r="Q60" s="206"/>
      <c r="R60" s="203" t="s">
        <v>1526</v>
      </c>
      <c r="S60" s="203"/>
      <c r="T60" s="204"/>
      <c r="U60" s="227" t="s">
        <v>1656</v>
      </c>
      <c r="V60" s="200"/>
      <c r="W60" s="203" t="s">
        <v>1657</v>
      </c>
      <c r="X60" s="203"/>
      <c r="Y60" s="219"/>
      <c r="Z60" s="191"/>
      <c r="AA60" s="191"/>
      <c r="AB60" s="191"/>
      <c r="AC60" s="191"/>
      <c r="AD60" s="191"/>
      <c r="AE60" s="191"/>
      <c r="AF60" s="191"/>
      <c r="AG60" s="191"/>
      <c r="AH60" s="191"/>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c r="CN60" s="189"/>
      <c r="CO60" s="189"/>
      <c r="CP60" s="189"/>
      <c r="CQ60" s="189"/>
      <c r="CR60" s="189"/>
      <c r="CS60" s="189"/>
      <c r="CT60" s="189"/>
      <c r="CU60" s="189"/>
      <c r="CV60" s="189"/>
      <c r="CW60" s="189"/>
      <c r="CX60" s="189"/>
      <c r="CY60" s="189"/>
      <c r="CZ60" s="189"/>
      <c r="DA60" s="189"/>
      <c r="DB60" s="189"/>
      <c r="DC60" s="189"/>
      <c r="DD60" s="189"/>
      <c r="DE60" s="189"/>
      <c r="DF60" s="189"/>
      <c r="DG60" s="189"/>
      <c r="DH60" s="189"/>
      <c r="DI60" s="189"/>
      <c r="DJ60" s="189"/>
      <c r="DK60" s="189"/>
      <c r="DL60" s="189"/>
    </row>
    <row r="61" spans="1:116" ht="15.95" customHeight="1" x14ac:dyDescent="0.15">
      <c r="A61" s="189"/>
      <c r="B61" s="189"/>
      <c r="C61" s="189"/>
      <c r="D61" s="237"/>
      <c r="E61" s="237"/>
      <c r="F61" s="192"/>
      <c r="G61" s="192"/>
      <c r="H61" s="189"/>
      <c r="I61" s="189"/>
      <c r="J61" s="189"/>
      <c r="K61" s="207" t="s">
        <v>1412</v>
      </c>
      <c r="L61" s="225"/>
      <c r="M61" s="203" t="s">
        <v>1413</v>
      </c>
      <c r="N61" s="203"/>
      <c r="O61" s="204"/>
      <c r="P61" s="201" t="s">
        <v>1527</v>
      </c>
      <c r="Q61" s="206"/>
      <c r="R61" s="203" t="s">
        <v>1528</v>
      </c>
      <c r="S61" s="203"/>
      <c r="T61" s="204"/>
      <c r="U61" s="227" t="s">
        <v>1658</v>
      </c>
      <c r="V61" s="200"/>
      <c r="W61" s="203" t="s">
        <v>1659</v>
      </c>
      <c r="X61" s="203"/>
      <c r="Y61" s="219"/>
      <c r="Z61" s="191"/>
      <c r="AA61" s="191"/>
      <c r="AB61" s="191"/>
      <c r="AC61" s="191"/>
      <c r="AD61" s="191"/>
      <c r="AE61" s="191"/>
      <c r="AF61" s="191"/>
      <c r="AG61" s="191"/>
      <c r="AH61" s="191"/>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c r="CN61" s="189"/>
      <c r="CO61" s="189"/>
      <c r="CP61" s="189"/>
      <c r="CQ61" s="189"/>
      <c r="CR61" s="189"/>
      <c r="CS61" s="189"/>
      <c r="CT61" s="189"/>
      <c r="CU61" s="189"/>
      <c r="CV61" s="189"/>
      <c r="CW61" s="189"/>
      <c r="CX61" s="189"/>
      <c r="CY61" s="189"/>
      <c r="CZ61" s="189"/>
      <c r="DA61" s="189"/>
      <c r="DB61" s="189"/>
      <c r="DC61" s="189"/>
      <c r="DD61" s="189"/>
      <c r="DE61" s="189"/>
      <c r="DF61" s="189"/>
      <c r="DG61" s="189"/>
      <c r="DH61" s="189"/>
      <c r="DI61" s="189"/>
      <c r="DJ61" s="189"/>
      <c r="DK61" s="189"/>
      <c r="DL61" s="189"/>
    </row>
    <row r="62" spans="1:116" ht="15.95" customHeight="1" x14ac:dyDescent="0.15">
      <c r="A62" s="189"/>
      <c r="B62" s="189"/>
      <c r="C62" s="189"/>
      <c r="D62" s="237"/>
      <c r="E62" s="237"/>
      <c r="F62" s="192"/>
      <c r="G62" s="192"/>
      <c r="H62" s="189"/>
      <c r="I62" s="189"/>
      <c r="J62" s="189"/>
      <c r="K62" s="207" t="s">
        <v>1414</v>
      </c>
      <c r="L62" s="225"/>
      <c r="M62" s="203" t="s">
        <v>1415</v>
      </c>
      <c r="N62" s="203"/>
      <c r="O62" s="204"/>
      <c r="P62" s="201" t="s">
        <v>1529</v>
      </c>
      <c r="Q62" s="206"/>
      <c r="R62" s="203" t="s">
        <v>1530</v>
      </c>
      <c r="S62" s="203"/>
      <c r="T62" s="204"/>
      <c r="U62" s="227" t="s">
        <v>1660</v>
      </c>
      <c r="V62" s="200"/>
      <c r="W62" s="203" t="s">
        <v>1661</v>
      </c>
      <c r="X62" s="203"/>
      <c r="Y62" s="219"/>
      <c r="Z62" s="191"/>
      <c r="AA62" s="191"/>
      <c r="AB62" s="191"/>
      <c r="AC62" s="191"/>
      <c r="AD62" s="191"/>
      <c r="AE62" s="191"/>
      <c r="AF62" s="191"/>
      <c r="AG62" s="191"/>
      <c r="AH62" s="191"/>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c r="CN62" s="189"/>
      <c r="CO62" s="189"/>
      <c r="CP62" s="189"/>
      <c r="CQ62" s="189"/>
      <c r="CR62" s="189"/>
      <c r="CS62" s="189"/>
      <c r="CT62" s="189"/>
      <c r="CU62" s="189"/>
      <c r="CV62" s="189"/>
      <c r="CW62" s="189"/>
      <c r="CX62" s="189"/>
      <c r="CY62" s="189"/>
      <c r="CZ62" s="189"/>
      <c r="DA62" s="189"/>
      <c r="DB62" s="189"/>
      <c r="DC62" s="189"/>
      <c r="DD62" s="189"/>
      <c r="DE62" s="189"/>
      <c r="DF62" s="189"/>
      <c r="DG62" s="189"/>
      <c r="DH62" s="189"/>
      <c r="DI62" s="189"/>
      <c r="DJ62" s="189"/>
      <c r="DK62" s="189"/>
      <c r="DL62" s="189"/>
    </row>
    <row r="63" spans="1:116" ht="15.95" customHeight="1" x14ac:dyDescent="0.15">
      <c r="A63" s="189"/>
      <c r="B63" s="189"/>
      <c r="C63" s="189"/>
      <c r="D63" s="237"/>
      <c r="E63" s="237"/>
      <c r="F63" s="192"/>
      <c r="G63" s="192"/>
      <c r="H63" s="189"/>
      <c r="I63" s="189"/>
      <c r="J63" s="189"/>
      <c r="K63" s="227" t="s">
        <v>1416</v>
      </c>
      <c r="L63" s="225"/>
      <c r="M63" s="203" t="s">
        <v>1417</v>
      </c>
      <c r="N63" s="203"/>
      <c r="O63" s="204"/>
      <c r="P63" s="201" t="s">
        <v>1531</v>
      </c>
      <c r="Q63" s="206"/>
      <c r="R63" s="203" t="s">
        <v>1532</v>
      </c>
      <c r="S63" s="203"/>
      <c r="T63" s="204"/>
      <c r="U63" s="227" t="s">
        <v>1662</v>
      </c>
      <c r="V63" s="200"/>
      <c r="W63" s="203" t="s">
        <v>1663</v>
      </c>
      <c r="X63" s="203"/>
      <c r="Y63" s="219"/>
      <c r="Z63" s="191"/>
      <c r="AA63" s="191"/>
      <c r="AB63" s="191"/>
      <c r="AC63" s="191"/>
      <c r="AD63" s="191"/>
      <c r="AE63" s="191"/>
      <c r="AF63" s="191"/>
      <c r="AG63" s="191"/>
      <c r="AH63" s="191"/>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89"/>
      <c r="DK63" s="189"/>
      <c r="DL63" s="189"/>
    </row>
    <row r="64" spans="1:116" ht="15.95" customHeight="1" x14ac:dyDescent="0.15">
      <c r="A64" s="189"/>
      <c r="B64" s="189"/>
      <c r="C64" s="189"/>
      <c r="D64" s="237"/>
      <c r="E64" s="237"/>
      <c r="F64" s="192"/>
      <c r="G64" s="192"/>
      <c r="H64" s="189"/>
      <c r="I64" s="189"/>
      <c r="J64" s="189"/>
      <c r="K64" s="227" t="s">
        <v>1418</v>
      </c>
      <c r="L64" s="200"/>
      <c r="M64" s="203" t="s">
        <v>1419</v>
      </c>
      <c r="N64" s="203"/>
      <c r="O64" s="204"/>
      <c r="P64" s="201" t="s">
        <v>1533</v>
      </c>
      <c r="Q64" s="206"/>
      <c r="R64" s="203" t="s">
        <v>1534</v>
      </c>
      <c r="S64" s="203"/>
      <c r="T64" s="204"/>
      <c r="U64" s="227" t="s">
        <v>1664</v>
      </c>
      <c r="V64" s="200"/>
      <c r="W64" s="203" t="s">
        <v>1616</v>
      </c>
      <c r="X64" s="203"/>
      <c r="Y64" s="219"/>
      <c r="Z64" s="191"/>
      <c r="AA64" s="191"/>
      <c r="AB64" s="191"/>
      <c r="AC64" s="191"/>
      <c r="AD64" s="191"/>
      <c r="AE64" s="191"/>
      <c r="AF64" s="191"/>
      <c r="AG64" s="191"/>
      <c r="AH64" s="191"/>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c r="CN64" s="189"/>
      <c r="CO64" s="189"/>
      <c r="CP64" s="189"/>
      <c r="CQ64" s="189"/>
      <c r="CR64" s="189"/>
      <c r="CS64" s="189"/>
      <c r="CT64" s="189"/>
      <c r="CU64" s="189"/>
      <c r="CV64" s="189"/>
      <c r="CW64" s="189"/>
      <c r="CX64" s="189"/>
      <c r="CY64" s="189"/>
      <c r="CZ64" s="189"/>
      <c r="DA64" s="189"/>
      <c r="DB64" s="189"/>
      <c r="DC64" s="189"/>
      <c r="DD64" s="189"/>
      <c r="DE64" s="189"/>
      <c r="DF64" s="189"/>
      <c r="DG64" s="189"/>
      <c r="DH64" s="189"/>
      <c r="DI64" s="189"/>
      <c r="DJ64" s="189"/>
      <c r="DK64" s="189"/>
      <c r="DL64" s="189"/>
    </row>
    <row r="65" spans="1:116" ht="15.95" customHeight="1" x14ac:dyDescent="0.15">
      <c r="A65" s="189"/>
      <c r="B65" s="189"/>
      <c r="C65" s="189"/>
      <c r="D65" s="237"/>
      <c r="E65" s="237"/>
      <c r="F65" s="192"/>
      <c r="G65" s="192"/>
      <c r="H65" s="189"/>
      <c r="I65" s="189"/>
      <c r="J65" s="189"/>
      <c r="K65" s="227" t="s">
        <v>1420</v>
      </c>
      <c r="L65" s="200"/>
      <c r="M65" s="203" t="s">
        <v>1395</v>
      </c>
      <c r="N65" s="203"/>
      <c r="O65" s="204"/>
      <c r="P65" s="201" t="s">
        <v>1535</v>
      </c>
      <c r="Q65" s="206"/>
      <c r="R65" s="203" t="s">
        <v>1488</v>
      </c>
      <c r="S65" s="203"/>
      <c r="T65" s="204"/>
      <c r="U65" s="227" t="s">
        <v>1665</v>
      </c>
      <c r="V65" s="200"/>
      <c r="W65" s="203" t="s">
        <v>1618</v>
      </c>
      <c r="X65" s="203"/>
      <c r="Y65" s="219"/>
      <c r="Z65" s="191"/>
      <c r="AA65" s="191"/>
      <c r="AB65" s="191"/>
      <c r="AC65" s="191"/>
      <c r="AD65" s="191"/>
      <c r="AE65" s="191"/>
      <c r="AF65" s="191"/>
      <c r="AG65" s="191"/>
      <c r="AH65" s="191"/>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c r="CN65" s="189"/>
      <c r="CO65" s="189"/>
      <c r="CP65" s="189"/>
      <c r="CQ65" s="189"/>
      <c r="CR65" s="189"/>
      <c r="CS65" s="189"/>
      <c r="CT65" s="189"/>
      <c r="CU65" s="189"/>
      <c r="CV65" s="189"/>
      <c r="CW65" s="189"/>
      <c r="CX65" s="189"/>
      <c r="CY65" s="189"/>
      <c r="CZ65" s="189"/>
      <c r="DA65" s="189"/>
      <c r="DB65" s="189"/>
      <c r="DC65" s="189"/>
      <c r="DD65" s="189"/>
      <c r="DE65" s="189"/>
      <c r="DF65" s="189"/>
      <c r="DG65" s="189"/>
      <c r="DH65" s="189"/>
      <c r="DI65" s="189"/>
      <c r="DJ65" s="189"/>
      <c r="DK65" s="189"/>
      <c r="DL65" s="189"/>
    </row>
    <row r="66" spans="1:116" ht="15.95" customHeight="1" x14ac:dyDescent="0.15">
      <c r="A66" s="189"/>
      <c r="B66" s="189"/>
      <c r="C66" s="189"/>
      <c r="D66" s="237"/>
      <c r="E66" s="237"/>
      <c r="F66" s="192"/>
      <c r="G66" s="192"/>
      <c r="H66" s="189"/>
      <c r="I66" s="189"/>
      <c r="J66" s="189"/>
      <c r="K66" s="227" t="s">
        <v>1421</v>
      </c>
      <c r="L66" s="200"/>
      <c r="M66" s="203" t="s">
        <v>1422</v>
      </c>
      <c r="N66" s="203"/>
      <c r="O66" s="204"/>
      <c r="P66" s="201" t="s">
        <v>1536</v>
      </c>
      <c r="Q66" s="206"/>
      <c r="R66" s="203" t="s">
        <v>1537</v>
      </c>
      <c r="S66" s="203"/>
      <c r="T66" s="204"/>
      <c r="U66" s="227" t="s">
        <v>1666</v>
      </c>
      <c r="V66" s="200"/>
      <c r="W66" s="203" t="s">
        <v>1620</v>
      </c>
      <c r="X66" s="203"/>
      <c r="Y66" s="219"/>
      <c r="Z66" s="191"/>
      <c r="AA66" s="191"/>
      <c r="AB66" s="191"/>
      <c r="AC66" s="191"/>
      <c r="AD66" s="191"/>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c r="CN66" s="189"/>
      <c r="CO66" s="189"/>
      <c r="CP66" s="189"/>
      <c r="CQ66" s="189"/>
      <c r="CR66" s="189"/>
      <c r="CS66" s="189"/>
      <c r="CT66" s="189"/>
      <c r="CU66" s="189"/>
      <c r="CV66" s="189"/>
      <c r="CW66" s="189"/>
      <c r="CX66" s="189"/>
      <c r="CY66" s="189"/>
      <c r="CZ66" s="189"/>
      <c r="DA66" s="189"/>
      <c r="DB66" s="189"/>
      <c r="DC66" s="189"/>
      <c r="DD66" s="189"/>
      <c r="DE66" s="189"/>
      <c r="DF66" s="189"/>
      <c r="DG66" s="189"/>
      <c r="DH66" s="189"/>
      <c r="DI66" s="189"/>
      <c r="DJ66" s="189"/>
      <c r="DK66" s="189"/>
      <c r="DL66" s="189"/>
    </row>
    <row r="67" spans="1:116" ht="15.95" customHeight="1" x14ac:dyDescent="0.15">
      <c r="A67" s="189"/>
      <c r="B67" s="189"/>
      <c r="C67" s="189"/>
      <c r="D67" s="237"/>
      <c r="E67" s="237"/>
      <c r="F67" s="192"/>
      <c r="G67" s="192"/>
      <c r="H67" s="189"/>
      <c r="I67" s="189"/>
      <c r="J67" s="189"/>
      <c r="K67" s="227" t="s">
        <v>1423</v>
      </c>
      <c r="L67" s="232"/>
      <c r="M67" s="203" t="s">
        <v>1424</v>
      </c>
      <c r="N67" s="203"/>
      <c r="O67" s="204"/>
      <c r="P67" s="201" t="s">
        <v>1538</v>
      </c>
      <c r="Q67" s="208"/>
      <c r="R67" s="203" t="s">
        <v>1539</v>
      </c>
      <c r="S67" s="203"/>
      <c r="T67" s="204"/>
      <c r="U67" s="235" t="s">
        <v>1667</v>
      </c>
      <c r="V67" s="200"/>
      <c r="W67" s="203" t="s">
        <v>1668</v>
      </c>
      <c r="X67" s="203"/>
      <c r="Y67" s="219"/>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c r="CN67" s="189"/>
      <c r="CO67" s="189"/>
      <c r="CP67" s="189"/>
      <c r="CQ67" s="189"/>
      <c r="CR67" s="189"/>
      <c r="CS67" s="189"/>
      <c r="CT67" s="189"/>
      <c r="CU67" s="189"/>
      <c r="CV67" s="189"/>
      <c r="CW67" s="189"/>
      <c r="CX67" s="189"/>
      <c r="CY67" s="189"/>
      <c r="CZ67" s="189"/>
      <c r="DA67" s="189"/>
      <c r="DB67" s="189"/>
      <c r="DC67" s="189"/>
      <c r="DD67" s="189"/>
      <c r="DE67" s="189"/>
      <c r="DF67" s="189"/>
      <c r="DG67" s="189"/>
      <c r="DH67" s="189"/>
      <c r="DI67" s="189"/>
      <c r="DJ67" s="189"/>
      <c r="DK67" s="189"/>
      <c r="DL67" s="189"/>
    </row>
    <row r="68" spans="1:116" ht="15.95" customHeight="1" x14ac:dyDescent="0.15">
      <c r="A68" s="189"/>
      <c r="B68" s="189"/>
      <c r="C68" s="189"/>
      <c r="D68" s="192"/>
      <c r="E68" s="192"/>
      <c r="F68" s="192"/>
      <c r="G68" s="192"/>
      <c r="H68" s="189"/>
      <c r="I68" s="189"/>
      <c r="J68" s="189"/>
      <c r="K68" s="227" t="s">
        <v>1425</v>
      </c>
      <c r="L68" s="200"/>
      <c r="M68" s="203" t="s">
        <v>1426</v>
      </c>
      <c r="N68" s="203"/>
      <c r="O68" s="204"/>
      <c r="P68" s="201" t="s">
        <v>1540</v>
      </c>
      <c r="Q68" s="208"/>
      <c r="R68" s="203" t="s">
        <v>1541</v>
      </c>
      <c r="S68" s="203"/>
      <c r="T68" s="204"/>
      <c r="U68" s="235" t="s">
        <v>1669</v>
      </c>
      <c r="V68" s="200"/>
      <c r="W68" s="203" t="s">
        <v>1668</v>
      </c>
      <c r="X68" s="203"/>
      <c r="Y68" s="219"/>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c r="CN68" s="189"/>
      <c r="CO68" s="189"/>
      <c r="CP68" s="189"/>
      <c r="CQ68" s="189"/>
      <c r="CR68" s="189"/>
      <c r="CS68" s="189"/>
      <c r="CT68" s="189"/>
      <c r="CU68" s="189"/>
      <c r="CV68" s="189"/>
      <c r="CW68" s="189"/>
      <c r="CX68" s="189"/>
      <c r="CY68" s="189"/>
      <c r="CZ68" s="189"/>
      <c r="DA68" s="189"/>
      <c r="DB68" s="189"/>
      <c r="DC68" s="189"/>
      <c r="DD68" s="189"/>
      <c r="DE68" s="189"/>
      <c r="DF68" s="189"/>
      <c r="DG68" s="189"/>
      <c r="DH68" s="189"/>
      <c r="DI68" s="189"/>
      <c r="DJ68" s="189"/>
      <c r="DK68" s="189"/>
      <c r="DL68" s="189"/>
    </row>
    <row r="69" spans="1:116" ht="15.95" customHeight="1" x14ac:dyDescent="0.15">
      <c r="A69" s="189"/>
      <c r="B69" s="189"/>
      <c r="C69" s="189"/>
      <c r="D69" s="192"/>
      <c r="E69" s="192"/>
      <c r="F69" s="192"/>
      <c r="G69" s="192"/>
      <c r="H69" s="189"/>
      <c r="I69" s="189"/>
      <c r="J69" s="189"/>
      <c r="K69" s="227" t="s">
        <v>1427</v>
      </c>
      <c r="L69" s="200"/>
      <c r="M69" s="203" t="s">
        <v>1428</v>
      </c>
      <c r="N69" s="203"/>
      <c r="O69" s="204"/>
      <c r="P69" s="201" t="s">
        <v>1542</v>
      </c>
      <c r="Q69" s="238"/>
      <c r="R69" s="203" t="s">
        <v>1543</v>
      </c>
      <c r="S69" s="203"/>
      <c r="T69" s="204"/>
      <c r="U69" s="235" t="s">
        <v>1670</v>
      </c>
      <c r="V69" s="200"/>
      <c r="W69" s="203" t="s">
        <v>1668</v>
      </c>
      <c r="X69" s="203"/>
      <c r="Y69" s="21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row>
    <row r="70" spans="1:116" ht="15.95" customHeight="1" x14ac:dyDescent="0.15">
      <c r="A70" s="189"/>
      <c r="B70" s="189"/>
      <c r="C70" s="189"/>
      <c r="D70" s="192"/>
      <c r="E70" s="192"/>
      <c r="F70" s="192"/>
      <c r="G70" s="192"/>
      <c r="H70" s="189"/>
      <c r="I70" s="189"/>
      <c r="J70" s="189"/>
      <c r="K70" s="230" t="s">
        <v>1429</v>
      </c>
      <c r="L70" s="200"/>
      <c r="M70" s="203" t="s">
        <v>1430</v>
      </c>
      <c r="N70" s="203"/>
      <c r="O70" s="204"/>
      <c r="P70" s="201" t="s">
        <v>1544</v>
      </c>
      <c r="Q70" s="200"/>
      <c r="R70" s="203" t="s">
        <v>1545</v>
      </c>
      <c r="S70" s="203"/>
      <c r="T70" s="204"/>
      <c r="U70" s="235" t="s">
        <v>1671</v>
      </c>
      <c r="V70" s="200"/>
      <c r="W70" s="203" t="s">
        <v>1668</v>
      </c>
      <c r="X70" s="203"/>
      <c r="Y70" s="21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row>
    <row r="71" spans="1:116" ht="15.95" customHeight="1" x14ac:dyDescent="0.15">
      <c r="A71" s="189"/>
      <c r="B71" s="189"/>
      <c r="C71" s="189"/>
      <c r="D71" s="192"/>
      <c r="E71" s="192"/>
      <c r="F71" s="192"/>
      <c r="G71" s="192"/>
      <c r="H71" s="189"/>
      <c r="I71" s="189"/>
      <c r="J71" s="189"/>
      <c r="K71" s="230" t="s">
        <v>1431</v>
      </c>
      <c r="L71" s="200"/>
      <c r="M71" s="203" t="s">
        <v>1432</v>
      </c>
      <c r="N71" s="203"/>
      <c r="O71" s="204"/>
      <c r="P71" s="201" t="s">
        <v>1546</v>
      </c>
      <c r="Q71" s="200"/>
      <c r="R71" s="203" t="s">
        <v>1547</v>
      </c>
      <c r="S71" s="203"/>
      <c r="T71" s="204"/>
      <c r="U71" s="235" t="s">
        <v>1672</v>
      </c>
      <c r="V71" s="200"/>
      <c r="W71" s="203" t="s">
        <v>1668</v>
      </c>
      <c r="X71" s="203"/>
      <c r="Y71" s="219"/>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c r="CN71" s="189"/>
      <c r="CO71" s="189"/>
      <c r="CP71" s="189"/>
      <c r="CQ71" s="189"/>
      <c r="CR71" s="189"/>
      <c r="CS71" s="189"/>
      <c r="CT71" s="189"/>
      <c r="CU71" s="189"/>
      <c r="CV71" s="189"/>
      <c r="CW71" s="189"/>
      <c r="CX71" s="189"/>
      <c r="CY71" s="189"/>
      <c r="CZ71" s="189"/>
      <c r="DA71" s="189"/>
      <c r="DB71" s="189"/>
      <c r="DC71" s="189"/>
      <c r="DD71" s="189"/>
      <c r="DE71" s="189"/>
      <c r="DF71" s="189"/>
      <c r="DG71" s="189"/>
      <c r="DH71" s="189"/>
      <c r="DI71" s="189"/>
      <c r="DJ71" s="189"/>
      <c r="DK71" s="189"/>
      <c r="DL71" s="189"/>
    </row>
    <row r="72" spans="1:116" ht="15.95" customHeight="1" x14ac:dyDescent="0.15">
      <c r="A72" s="189"/>
      <c r="B72" s="189"/>
      <c r="C72" s="189"/>
      <c r="D72" s="192"/>
      <c r="E72" s="192"/>
      <c r="F72" s="192"/>
      <c r="G72" s="192"/>
      <c r="H72" s="189"/>
      <c r="I72" s="189"/>
      <c r="J72" s="189"/>
      <c r="K72" s="236" t="s">
        <v>1433</v>
      </c>
      <c r="L72" s="200"/>
      <c r="M72" s="203" t="s">
        <v>1434</v>
      </c>
      <c r="N72" s="203"/>
      <c r="O72" s="204"/>
      <c r="P72" s="201" t="s">
        <v>1548</v>
      </c>
      <c r="Q72" s="200"/>
      <c r="R72" s="203" t="s">
        <v>1549</v>
      </c>
      <c r="S72" s="203"/>
      <c r="T72" s="204"/>
      <c r="U72" s="235" t="s">
        <v>1673</v>
      </c>
      <c r="V72" s="200"/>
      <c r="W72" s="203" t="s">
        <v>1668</v>
      </c>
      <c r="X72" s="203"/>
      <c r="Y72" s="21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row>
    <row r="73" spans="1:116" ht="15.95" customHeight="1" x14ac:dyDescent="0.15">
      <c r="A73" s="189"/>
      <c r="B73" s="189"/>
      <c r="C73" s="189"/>
      <c r="D73" s="192"/>
      <c r="E73" s="192"/>
      <c r="F73" s="192"/>
      <c r="G73" s="192"/>
      <c r="H73" s="189"/>
      <c r="I73" s="189"/>
      <c r="J73" s="189"/>
      <c r="K73" s="236" t="s">
        <v>1435</v>
      </c>
      <c r="L73" s="200"/>
      <c r="M73" s="203" t="s">
        <v>1430</v>
      </c>
      <c r="N73" s="203"/>
      <c r="O73" s="204"/>
      <c r="P73" s="207" t="s">
        <v>1550</v>
      </c>
      <c r="Q73" s="200"/>
      <c r="R73" s="203" t="s">
        <v>1551</v>
      </c>
      <c r="S73" s="203"/>
      <c r="T73" s="219"/>
      <c r="U73" s="189"/>
      <c r="V73" s="189"/>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row>
    <row r="74" spans="1:116" ht="15.95" customHeight="1" x14ac:dyDescent="0.15">
      <c r="A74" s="189"/>
      <c r="B74" s="189"/>
      <c r="C74" s="189"/>
      <c r="D74" s="192"/>
      <c r="E74" s="192"/>
      <c r="F74" s="192"/>
      <c r="G74" s="192"/>
      <c r="H74" s="189"/>
      <c r="I74" s="189"/>
      <c r="J74" s="189"/>
      <c r="K74" s="236" t="s">
        <v>1436</v>
      </c>
      <c r="L74" s="200"/>
      <c r="M74" s="203" t="s">
        <v>1437</v>
      </c>
      <c r="N74" s="203"/>
      <c r="O74" s="204"/>
      <c r="P74" s="207" t="s">
        <v>1552</v>
      </c>
      <c r="Q74" s="200"/>
      <c r="R74" s="203" t="s">
        <v>1553</v>
      </c>
      <c r="S74" s="203"/>
      <c r="T74" s="219"/>
      <c r="U74" s="189"/>
      <c r="V74" s="189"/>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row>
    <row r="75" spans="1:116" ht="15.95" customHeight="1" x14ac:dyDescent="0.15">
      <c r="A75" s="189"/>
      <c r="B75" s="189"/>
      <c r="C75" s="189"/>
      <c r="D75" s="192"/>
      <c r="E75" s="192"/>
      <c r="F75" s="192"/>
      <c r="G75" s="192"/>
      <c r="H75" s="189"/>
      <c r="I75" s="189"/>
      <c r="J75" s="189"/>
      <c r="K75" s="235" t="s">
        <v>1438</v>
      </c>
      <c r="L75" s="200"/>
      <c r="M75" s="203" t="s">
        <v>1439</v>
      </c>
      <c r="N75" s="203"/>
      <c r="O75" s="204"/>
      <c r="P75" s="207" t="s">
        <v>1554</v>
      </c>
      <c r="Q75" s="200"/>
      <c r="R75" s="203" t="s">
        <v>1555</v>
      </c>
      <c r="S75" s="203"/>
      <c r="T75" s="219"/>
      <c r="U75" s="189"/>
      <c r="V75" s="189"/>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row>
    <row r="76" spans="1:116" ht="15.95" customHeight="1" x14ac:dyDescent="0.15">
      <c r="A76" s="189"/>
      <c r="B76" s="189"/>
      <c r="C76" s="189"/>
      <c r="D76" s="192"/>
      <c r="E76" s="192"/>
      <c r="F76" s="192"/>
      <c r="G76" s="192"/>
      <c r="H76" s="189"/>
      <c r="I76" s="189"/>
      <c r="J76" s="189"/>
      <c r="K76" s="189"/>
      <c r="L76" s="189"/>
      <c r="M76" s="189"/>
      <c r="N76" s="189"/>
      <c r="O76" s="189"/>
      <c r="P76" s="207" t="s">
        <v>1556</v>
      </c>
      <c r="Q76" s="200"/>
      <c r="R76" s="203" t="s">
        <v>1557</v>
      </c>
      <c r="S76" s="203"/>
      <c r="T76" s="219"/>
      <c r="U76" s="189"/>
      <c r="V76" s="189"/>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row>
    <row r="77" spans="1:116" ht="15.95" customHeight="1" x14ac:dyDescent="0.15">
      <c r="A77" s="189"/>
      <c r="B77" s="189"/>
      <c r="C77" s="189"/>
      <c r="D77" s="192"/>
      <c r="E77" s="192"/>
      <c r="F77" s="192"/>
      <c r="G77" s="192"/>
      <c r="H77" s="189"/>
      <c r="I77" s="189"/>
      <c r="J77" s="189"/>
      <c r="K77" s="189"/>
      <c r="L77" s="189"/>
      <c r="M77" s="189"/>
      <c r="N77" s="189"/>
      <c r="O77" s="189"/>
      <c r="P77" s="207" t="s">
        <v>1558</v>
      </c>
      <c r="Q77" s="200"/>
      <c r="R77" s="203" t="s">
        <v>1559</v>
      </c>
      <c r="S77" s="203"/>
      <c r="T77" s="219"/>
      <c r="U77" s="189"/>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row>
    <row r="78" spans="1:116" ht="15.95" customHeight="1" x14ac:dyDescent="0.15">
      <c r="A78" s="189"/>
      <c r="B78" s="189"/>
      <c r="C78" s="189"/>
      <c r="D78" s="192"/>
      <c r="E78" s="192"/>
      <c r="F78" s="192"/>
      <c r="G78" s="192"/>
      <c r="H78" s="189"/>
      <c r="I78" s="189"/>
      <c r="J78" s="189"/>
      <c r="K78" s="189"/>
      <c r="L78" s="189"/>
      <c r="M78" s="189"/>
      <c r="N78" s="189"/>
      <c r="O78" s="189"/>
      <c r="P78" s="207" t="s">
        <v>1560</v>
      </c>
      <c r="Q78" s="200"/>
      <c r="R78" s="203" t="s">
        <v>1561</v>
      </c>
      <c r="S78" s="203"/>
      <c r="T78" s="219"/>
      <c r="U78" s="189"/>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row>
    <row r="79" spans="1:116" ht="15.95" customHeight="1" x14ac:dyDescent="0.15">
      <c r="A79" s="189"/>
      <c r="B79" s="189"/>
      <c r="C79" s="189"/>
      <c r="D79" s="192"/>
      <c r="E79" s="192"/>
      <c r="F79" s="192"/>
      <c r="G79" s="192"/>
      <c r="H79" s="189"/>
      <c r="I79" s="189"/>
      <c r="J79" s="189"/>
      <c r="K79" s="189"/>
      <c r="L79" s="189"/>
      <c r="M79" s="189"/>
      <c r="N79" s="189"/>
      <c r="O79" s="189"/>
      <c r="P79" s="227" t="s">
        <v>1562</v>
      </c>
      <c r="Q79" s="200"/>
      <c r="R79" s="203" t="s">
        <v>1563</v>
      </c>
      <c r="S79" s="203"/>
      <c r="T79" s="219"/>
      <c r="U79" s="189"/>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row>
    <row r="80" spans="1:116" ht="15.95" customHeight="1" x14ac:dyDescent="0.15">
      <c r="A80" s="189"/>
      <c r="B80" s="189"/>
      <c r="C80" s="189"/>
      <c r="D80" s="192"/>
      <c r="E80" s="192"/>
      <c r="F80" s="192"/>
      <c r="G80" s="192"/>
      <c r="H80" s="189"/>
      <c r="I80" s="189"/>
      <c r="J80" s="189"/>
      <c r="K80" s="189"/>
      <c r="L80" s="189"/>
      <c r="M80" s="189"/>
      <c r="N80" s="189"/>
      <c r="O80" s="189"/>
      <c r="P80" s="227" t="s">
        <v>1564</v>
      </c>
      <c r="Q80" s="200"/>
      <c r="R80" s="203" t="s">
        <v>1565</v>
      </c>
      <c r="S80" s="203"/>
      <c r="T80" s="219"/>
      <c r="U80" s="189"/>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row>
    <row r="81" spans="1:116" ht="15.95" customHeight="1" x14ac:dyDescent="0.15">
      <c r="A81" s="189"/>
      <c r="B81" s="189"/>
      <c r="C81" s="189"/>
      <c r="D81" s="192"/>
      <c r="E81" s="192"/>
      <c r="F81" s="192"/>
      <c r="G81" s="192"/>
      <c r="H81" s="189"/>
      <c r="I81" s="189"/>
      <c r="J81" s="189"/>
      <c r="K81" s="189"/>
      <c r="L81" s="189"/>
      <c r="M81" s="189"/>
      <c r="N81" s="189"/>
      <c r="O81" s="189"/>
      <c r="P81" s="189"/>
      <c r="Q81" s="189"/>
      <c r="R81" s="189"/>
      <c r="S81" s="189"/>
      <c r="T81" s="189"/>
      <c r="U81" s="189"/>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row>
    <row r="82" spans="1:116" ht="15.95" customHeight="1" x14ac:dyDescent="0.15">
      <c r="A82" s="189"/>
      <c r="B82" s="189"/>
      <c r="C82" s="189"/>
      <c r="D82" s="192"/>
      <c r="E82" s="192"/>
      <c r="F82" s="192"/>
      <c r="G82" s="192"/>
      <c r="H82" s="189"/>
      <c r="I82" s="189"/>
      <c r="J82" s="189"/>
      <c r="K82" s="189"/>
      <c r="L82" s="189"/>
      <c r="M82" s="189"/>
      <c r="N82" s="189"/>
      <c r="O82" s="189"/>
      <c r="P82" s="189"/>
      <c r="Q82" s="189"/>
      <c r="R82" s="189"/>
      <c r="S82" s="189"/>
      <c r="T82" s="189"/>
      <c r="U82" s="189"/>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89"/>
      <c r="CZ82" s="189"/>
      <c r="DA82" s="189"/>
      <c r="DB82" s="189"/>
      <c r="DC82" s="189"/>
      <c r="DD82" s="189"/>
      <c r="DE82" s="189"/>
      <c r="DF82" s="189"/>
      <c r="DG82" s="189"/>
      <c r="DH82" s="189"/>
      <c r="DI82" s="189"/>
      <c r="DJ82" s="189"/>
      <c r="DK82" s="189"/>
      <c r="DL82" s="189"/>
    </row>
    <row r="83" spans="1:116" ht="15.95" customHeight="1" x14ac:dyDescent="0.15">
      <c r="A83" s="189"/>
      <c r="B83" s="189"/>
      <c r="C83" s="189"/>
      <c r="D83" s="192"/>
      <c r="E83" s="192"/>
      <c r="F83" s="192"/>
      <c r="G83" s="192"/>
      <c r="H83" s="189"/>
      <c r="I83" s="189"/>
      <c r="J83" s="189"/>
      <c r="K83" s="189"/>
      <c r="L83" s="189"/>
      <c r="M83" s="189"/>
      <c r="N83" s="189"/>
      <c r="O83" s="189"/>
      <c r="P83" s="189"/>
      <c r="Q83" s="189"/>
      <c r="R83" s="189"/>
      <c r="S83" s="189"/>
      <c r="T83" s="189"/>
      <c r="U83" s="189"/>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row>
    <row r="84" spans="1:116" ht="15.95" customHeight="1" x14ac:dyDescent="0.15">
      <c r="A84" s="189"/>
      <c r="B84" s="189"/>
      <c r="C84" s="189"/>
      <c r="D84" s="192"/>
      <c r="E84" s="192"/>
      <c r="F84" s="192"/>
      <c r="G84" s="192"/>
      <c r="H84" s="189"/>
      <c r="I84" s="189"/>
      <c r="J84" s="189"/>
      <c r="K84" s="189"/>
      <c r="L84" s="189"/>
      <c r="M84" s="189"/>
      <c r="N84" s="189"/>
      <c r="O84" s="189"/>
      <c r="P84" s="189"/>
      <c r="Q84" s="189"/>
      <c r="R84" s="189"/>
      <c r="S84" s="189"/>
      <c r="T84" s="189"/>
      <c r="U84" s="189"/>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89"/>
      <c r="CZ84" s="189"/>
      <c r="DA84" s="189"/>
      <c r="DB84" s="189"/>
      <c r="DC84" s="189"/>
      <c r="DD84" s="189"/>
      <c r="DE84" s="189"/>
      <c r="DF84" s="189"/>
      <c r="DG84" s="189"/>
      <c r="DH84" s="189"/>
      <c r="DI84" s="189"/>
      <c r="DJ84" s="189"/>
      <c r="DK84" s="189"/>
      <c r="DL84" s="189"/>
    </row>
    <row r="85" spans="1:116" ht="15.95" customHeight="1" x14ac:dyDescent="0.15">
      <c r="A85" s="189"/>
      <c r="B85" s="189"/>
      <c r="C85" s="189"/>
      <c r="D85" s="192"/>
      <c r="E85" s="192"/>
      <c r="F85" s="192"/>
      <c r="G85" s="192"/>
      <c r="H85" s="189"/>
      <c r="I85" s="189"/>
      <c r="J85" s="189"/>
      <c r="K85" s="189"/>
      <c r="L85" s="189"/>
      <c r="M85" s="189"/>
      <c r="N85" s="189"/>
      <c r="O85" s="189"/>
      <c r="P85" s="189"/>
      <c r="Q85" s="189"/>
      <c r="R85" s="189"/>
      <c r="S85" s="189"/>
      <c r="T85" s="189"/>
      <c r="U85" s="189"/>
      <c r="V85" s="189"/>
      <c r="W85" s="189"/>
      <c r="X85" s="189"/>
      <c r="Y85" s="189"/>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c r="CN85" s="189"/>
      <c r="CO85" s="189"/>
      <c r="CP85" s="189"/>
      <c r="CQ85" s="189"/>
      <c r="CR85" s="189"/>
      <c r="CS85" s="189"/>
      <c r="CT85" s="189"/>
      <c r="CU85" s="189"/>
      <c r="CV85" s="189"/>
      <c r="CW85" s="189"/>
      <c r="CX85" s="189"/>
      <c r="CY85" s="189"/>
      <c r="CZ85" s="189"/>
      <c r="DA85" s="189"/>
      <c r="DB85" s="189"/>
      <c r="DC85" s="189"/>
      <c r="DD85" s="189"/>
      <c r="DE85" s="189"/>
      <c r="DF85" s="189"/>
      <c r="DG85" s="189"/>
      <c r="DH85" s="189"/>
      <c r="DI85" s="189"/>
      <c r="DJ85" s="189"/>
      <c r="DK85" s="189"/>
      <c r="DL85" s="189"/>
    </row>
    <row r="86" spans="1:116" ht="15.95" customHeight="1" x14ac:dyDescent="0.15">
      <c r="A86" s="189"/>
      <c r="B86" s="189"/>
      <c r="C86" s="189"/>
      <c r="D86" s="192"/>
      <c r="E86" s="192"/>
      <c r="F86" s="192"/>
      <c r="G86" s="192"/>
      <c r="H86" s="189"/>
      <c r="I86" s="189"/>
      <c r="J86" s="189"/>
      <c r="K86" s="189"/>
      <c r="L86" s="189"/>
      <c r="M86" s="189"/>
      <c r="N86" s="189"/>
      <c r="O86" s="189"/>
      <c r="P86" s="189"/>
      <c r="Q86" s="189"/>
      <c r="R86" s="189"/>
      <c r="S86" s="189"/>
      <c r="T86" s="189"/>
      <c r="U86" s="189"/>
      <c r="V86" s="189"/>
      <c r="W86" s="189"/>
      <c r="X86" s="189"/>
      <c r="Y86" s="189"/>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c r="CN86" s="189"/>
      <c r="CO86" s="189"/>
      <c r="CP86" s="189"/>
      <c r="CQ86" s="189"/>
      <c r="CR86" s="189"/>
      <c r="CS86" s="189"/>
      <c r="CT86" s="189"/>
      <c r="CU86" s="189"/>
      <c r="CV86" s="189"/>
      <c r="CW86" s="189"/>
      <c r="CX86" s="189"/>
      <c r="CY86" s="189"/>
      <c r="CZ86" s="189"/>
      <c r="DA86" s="189"/>
      <c r="DB86" s="189"/>
      <c r="DC86" s="189"/>
      <c r="DD86" s="189"/>
      <c r="DE86" s="189"/>
      <c r="DF86" s="189"/>
      <c r="DG86" s="189"/>
      <c r="DH86" s="189"/>
      <c r="DI86" s="189"/>
      <c r="DJ86" s="189"/>
      <c r="DK86" s="189"/>
      <c r="DL86" s="189"/>
    </row>
    <row r="87" spans="1:116" ht="15.95" customHeight="1" x14ac:dyDescent="0.15">
      <c r="A87" s="189"/>
      <c r="B87" s="189"/>
      <c r="C87" s="189"/>
      <c r="D87" s="192"/>
      <c r="E87" s="192"/>
      <c r="F87" s="192"/>
      <c r="G87" s="192"/>
      <c r="H87" s="189"/>
      <c r="I87" s="189"/>
      <c r="J87" s="189"/>
      <c r="K87" s="189"/>
      <c r="L87" s="189"/>
      <c r="M87" s="189"/>
      <c r="N87" s="189"/>
      <c r="O87" s="189"/>
      <c r="P87" s="189"/>
      <c r="Q87" s="189"/>
      <c r="R87" s="189"/>
      <c r="S87" s="189"/>
      <c r="T87" s="189"/>
      <c r="U87" s="189"/>
      <c r="V87" s="189"/>
      <c r="W87" s="189"/>
      <c r="X87" s="189"/>
      <c r="Y87" s="189"/>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c r="CN87" s="189"/>
      <c r="CO87" s="189"/>
      <c r="CP87" s="189"/>
      <c r="CQ87" s="189"/>
      <c r="CR87" s="189"/>
      <c r="CS87" s="189"/>
      <c r="CT87" s="189"/>
      <c r="CU87" s="189"/>
      <c r="CV87" s="189"/>
      <c r="CW87" s="189"/>
      <c r="CX87" s="189"/>
      <c r="CY87" s="189"/>
      <c r="CZ87" s="189"/>
      <c r="DA87" s="189"/>
      <c r="DB87" s="189"/>
      <c r="DC87" s="189"/>
      <c r="DD87" s="189"/>
      <c r="DE87" s="189"/>
      <c r="DF87" s="189"/>
      <c r="DG87" s="189"/>
      <c r="DH87" s="189"/>
      <c r="DI87" s="189"/>
      <c r="DJ87" s="189"/>
      <c r="DK87" s="189"/>
      <c r="DL87" s="189"/>
    </row>
    <row r="88" spans="1:116" ht="15.95" customHeight="1" x14ac:dyDescent="0.15">
      <c r="A88" s="189"/>
      <c r="B88" s="189"/>
      <c r="C88" s="189"/>
      <c r="D88" s="192"/>
      <c r="E88" s="192"/>
      <c r="F88" s="192"/>
      <c r="G88" s="192"/>
      <c r="H88" s="189"/>
      <c r="I88" s="189"/>
      <c r="J88" s="189"/>
      <c r="K88" s="189"/>
      <c r="L88" s="189"/>
      <c r="M88" s="189"/>
      <c r="N88" s="189"/>
      <c r="O88" s="189"/>
      <c r="P88" s="189"/>
      <c r="Q88" s="189"/>
      <c r="R88" s="189"/>
      <c r="S88" s="189"/>
      <c r="T88" s="189"/>
      <c r="U88" s="189"/>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row>
    <row r="89" spans="1:116" ht="15.95" customHeight="1" x14ac:dyDescent="0.15">
      <c r="A89" s="189"/>
      <c r="B89" s="189"/>
      <c r="C89" s="189"/>
      <c r="D89" s="192"/>
      <c r="E89" s="192"/>
      <c r="F89" s="192"/>
      <c r="G89" s="192"/>
      <c r="H89" s="189"/>
      <c r="I89" s="189"/>
      <c r="J89" s="189"/>
      <c r="K89" s="189"/>
      <c r="L89" s="189"/>
      <c r="M89" s="189"/>
      <c r="N89" s="189"/>
      <c r="O89" s="189"/>
      <c r="P89" s="189"/>
      <c r="Q89" s="189"/>
      <c r="R89" s="189"/>
      <c r="S89" s="189"/>
      <c r="T89" s="189"/>
      <c r="U89" s="189"/>
      <c r="V89" s="189"/>
      <c r="W89" s="189"/>
      <c r="X89" s="189"/>
      <c r="Y89" s="189"/>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c r="CN89" s="189"/>
      <c r="CO89" s="189"/>
      <c r="CP89" s="189"/>
      <c r="CQ89" s="189"/>
      <c r="CR89" s="189"/>
      <c r="CS89" s="189"/>
      <c r="CT89" s="189"/>
      <c r="CU89" s="189"/>
      <c r="CV89" s="189"/>
      <c r="CW89" s="189"/>
      <c r="CX89" s="189"/>
      <c r="CY89" s="189"/>
      <c r="CZ89" s="189"/>
      <c r="DA89" s="189"/>
      <c r="DB89" s="189"/>
      <c r="DC89" s="189"/>
      <c r="DD89" s="189"/>
      <c r="DE89" s="189"/>
      <c r="DF89" s="189"/>
      <c r="DG89" s="189"/>
      <c r="DH89" s="189"/>
      <c r="DI89" s="189"/>
      <c r="DJ89" s="189"/>
      <c r="DK89" s="189"/>
      <c r="DL89" s="189"/>
    </row>
    <row r="90" spans="1:116" ht="15.95" customHeight="1" x14ac:dyDescent="0.15">
      <c r="A90" s="189"/>
      <c r="B90" s="189"/>
      <c r="C90" s="189"/>
      <c r="D90" s="192"/>
      <c r="E90" s="192"/>
      <c r="F90" s="192"/>
      <c r="G90" s="192"/>
      <c r="H90" s="189"/>
      <c r="I90" s="189"/>
      <c r="J90" s="189"/>
      <c r="K90" s="189"/>
      <c r="L90" s="189"/>
      <c r="M90" s="189"/>
      <c r="N90" s="189"/>
      <c r="O90" s="189"/>
      <c r="P90" s="189"/>
      <c r="Q90" s="189"/>
      <c r="R90" s="189"/>
      <c r="S90" s="189"/>
      <c r="T90" s="189"/>
      <c r="U90" s="189"/>
      <c r="V90" s="189"/>
      <c r="W90" s="189"/>
      <c r="X90" s="189"/>
      <c r="Y90" s="189"/>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c r="CN90" s="189"/>
      <c r="CO90" s="189"/>
      <c r="CP90" s="189"/>
      <c r="CQ90" s="189"/>
      <c r="CR90" s="189"/>
      <c r="CS90" s="189"/>
      <c r="CT90" s="189"/>
      <c r="CU90" s="189"/>
      <c r="CV90" s="189"/>
      <c r="CW90" s="189"/>
      <c r="CX90" s="189"/>
      <c r="CY90" s="189"/>
      <c r="CZ90" s="189"/>
      <c r="DA90" s="189"/>
      <c r="DB90" s="189"/>
      <c r="DC90" s="189"/>
      <c r="DD90" s="189"/>
      <c r="DE90" s="189"/>
      <c r="DF90" s="189"/>
      <c r="DG90" s="189"/>
      <c r="DH90" s="189"/>
      <c r="DI90" s="189"/>
      <c r="DJ90" s="189"/>
      <c r="DK90" s="189"/>
      <c r="DL90" s="189"/>
    </row>
    <row r="91" spans="1:116" ht="15.95" customHeight="1" x14ac:dyDescent="0.15">
      <c r="A91" s="189"/>
      <c r="B91" s="189"/>
      <c r="C91" s="189"/>
      <c r="D91" s="192"/>
      <c r="E91" s="192"/>
      <c r="F91" s="192"/>
      <c r="G91" s="192"/>
      <c r="H91" s="189"/>
      <c r="I91" s="189"/>
      <c r="J91" s="189"/>
      <c r="K91" s="189"/>
      <c r="L91" s="189"/>
      <c r="M91" s="189"/>
      <c r="N91" s="189"/>
      <c r="O91" s="189"/>
      <c r="P91" s="189"/>
      <c r="Q91" s="189"/>
      <c r="R91" s="189"/>
      <c r="S91" s="189"/>
      <c r="T91" s="189"/>
      <c r="U91" s="189"/>
      <c r="V91" s="189"/>
      <c r="W91" s="189"/>
      <c r="X91" s="189"/>
      <c r="Y91" s="189"/>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c r="CN91" s="189"/>
      <c r="CO91" s="189"/>
      <c r="CP91" s="189"/>
      <c r="CQ91" s="189"/>
      <c r="CR91" s="189"/>
      <c r="CS91" s="189"/>
      <c r="CT91" s="189"/>
      <c r="CU91" s="189"/>
      <c r="CV91" s="189"/>
      <c r="CW91" s="189"/>
      <c r="CX91" s="189"/>
      <c r="CY91" s="189"/>
      <c r="CZ91" s="189"/>
      <c r="DA91" s="189"/>
      <c r="DB91" s="189"/>
      <c r="DC91" s="189"/>
      <c r="DD91" s="189"/>
      <c r="DE91" s="189"/>
      <c r="DF91" s="189"/>
      <c r="DG91" s="189"/>
      <c r="DH91" s="189"/>
      <c r="DI91" s="189"/>
      <c r="DJ91" s="189"/>
      <c r="DK91" s="189"/>
      <c r="DL91" s="189"/>
    </row>
    <row r="92" spans="1:116" ht="15.95" customHeight="1" x14ac:dyDescent="0.15">
      <c r="A92" s="189"/>
      <c r="B92" s="189"/>
      <c r="C92" s="189"/>
      <c r="D92" s="192"/>
      <c r="E92" s="192"/>
      <c r="F92" s="192"/>
      <c r="G92" s="192"/>
      <c r="H92" s="189"/>
      <c r="I92" s="189"/>
      <c r="J92" s="189"/>
      <c r="K92" s="189"/>
      <c r="L92" s="189"/>
      <c r="M92" s="189"/>
      <c r="N92" s="189"/>
      <c r="O92" s="189"/>
      <c r="P92" s="189"/>
      <c r="Q92" s="189"/>
      <c r="R92" s="189"/>
      <c r="S92" s="189"/>
      <c r="T92" s="189"/>
      <c r="U92" s="189"/>
      <c r="V92" s="189"/>
      <c r="W92" s="189"/>
      <c r="X92" s="189"/>
      <c r="Y92" s="189"/>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c r="CN92" s="189"/>
      <c r="CO92" s="189"/>
      <c r="CP92" s="189"/>
      <c r="CQ92" s="189"/>
      <c r="CR92" s="189"/>
      <c r="CS92" s="189"/>
      <c r="CT92" s="189"/>
      <c r="CU92" s="189"/>
      <c r="CV92" s="189"/>
      <c r="CW92" s="189"/>
      <c r="CX92" s="189"/>
      <c r="CY92" s="189"/>
      <c r="CZ92" s="189"/>
      <c r="DA92" s="189"/>
      <c r="DB92" s="189"/>
      <c r="DC92" s="189"/>
      <c r="DD92" s="189"/>
      <c r="DE92" s="189"/>
      <c r="DF92" s="189"/>
      <c r="DG92" s="189"/>
      <c r="DH92" s="189"/>
      <c r="DI92" s="189"/>
      <c r="DJ92" s="189"/>
      <c r="DK92" s="189"/>
      <c r="DL92" s="189"/>
    </row>
    <row r="93" spans="1:116" ht="15.95" customHeight="1" x14ac:dyDescent="0.15">
      <c r="A93" s="189"/>
      <c r="B93" s="189"/>
      <c r="C93" s="189"/>
      <c r="D93" s="192"/>
      <c r="E93" s="192"/>
      <c r="F93" s="192"/>
      <c r="G93" s="192"/>
      <c r="H93" s="189"/>
      <c r="I93" s="189"/>
      <c r="J93" s="189"/>
      <c r="K93" s="189"/>
      <c r="L93" s="189"/>
      <c r="M93" s="189"/>
      <c r="N93" s="189"/>
      <c r="O93" s="189"/>
      <c r="P93" s="189"/>
      <c r="Q93" s="189"/>
      <c r="R93" s="189"/>
      <c r="S93" s="189"/>
      <c r="T93" s="189"/>
      <c r="U93" s="189"/>
      <c r="V93" s="189"/>
      <c r="W93" s="189"/>
      <c r="X93" s="189"/>
      <c r="Y93" s="189"/>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c r="CN93" s="189"/>
      <c r="CO93" s="189"/>
      <c r="CP93" s="189"/>
      <c r="CQ93" s="189"/>
      <c r="CR93" s="189"/>
      <c r="CS93" s="189"/>
      <c r="CT93" s="189"/>
      <c r="CU93" s="189"/>
      <c r="CV93" s="189"/>
      <c r="CW93" s="189"/>
      <c r="CX93" s="189"/>
      <c r="CY93" s="189"/>
      <c r="CZ93" s="189"/>
      <c r="DA93" s="189"/>
      <c r="DB93" s="189"/>
      <c r="DC93" s="189"/>
      <c r="DD93" s="189"/>
      <c r="DE93" s="189"/>
      <c r="DF93" s="189"/>
      <c r="DG93" s="189"/>
      <c r="DH93" s="189"/>
      <c r="DI93" s="189"/>
      <c r="DJ93" s="189"/>
      <c r="DK93" s="189"/>
      <c r="DL93" s="189"/>
    </row>
    <row r="94" spans="1:116" ht="15.95" customHeight="1" x14ac:dyDescent="0.15">
      <c r="A94" s="189"/>
      <c r="B94" s="189"/>
      <c r="C94" s="189"/>
      <c r="D94" s="192"/>
      <c r="E94" s="192"/>
      <c r="F94" s="192"/>
      <c r="G94" s="192"/>
      <c r="H94" s="189"/>
      <c r="I94" s="189"/>
      <c r="J94" s="189"/>
      <c r="K94" s="189"/>
      <c r="L94" s="189"/>
      <c r="M94" s="189"/>
      <c r="N94" s="189"/>
      <c r="O94" s="189"/>
      <c r="P94" s="189"/>
      <c r="Q94" s="189"/>
      <c r="R94" s="189"/>
      <c r="S94" s="189"/>
      <c r="T94" s="189"/>
      <c r="U94" s="189"/>
      <c r="V94" s="189"/>
      <c r="W94" s="189"/>
      <c r="X94" s="189"/>
      <c r="Y94" s="189"/>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c r="CN94" s="189"/>
      <c r="CO94" s="189"/>
      <c r="CP94" s="189"/>
      <c r="CQ94" s="189"/>
      <c r="CR94" s="189"/>
      <c r="CS94" s="189"/>
      <c r="CT94" s="189"/>
      <c r="CU94" s="189"/>
      <c r="CV94" s="189"/>
      <c r="CW94" s="189"/>
      <c r="CX94" s="189"/>
      <c r="CY94" s="189"/>
      <c r="CZ94" s="189"/>
      <c r="DA94" s="189"/>
      <c r="DB94" s="189"/>
      <c r="DC94" s="189"/>
      <c r="DD94" s="189"/>
      <c r="DE94" s="189"/>
      <c r="DF94" s="189"/>
      <c r="DG94" s="189"/>
      <c r="DH94" s="189"/>
      <c r="DI94" s="189"/>
      <c r="DJ94" s="189"/>
      <c r="DK94" s="189"/>
      <c r="DL94" s="189"/>
    </row>
    <row r="95" spans="1:116" ht="15.95" customHeight="1" x14ac:dyDescent="0.15">
      <c r="A95" s="189"/>
      <c r="B95" s="189"/>
      <c r="C95" s="189"/>
      <c r="D95" s="192"/>
      <c r="E95" s="192"/>
      <c r="F95" s="192"/>
      <c r="G95" s="192"/>
      <c r="H95" s="189"/>
      <c r="I95" s="189"/>
      <c r="J95" s="189"/>
      <c r="K95" s="189"/>
      <c r="L95" s="189"/>
      <c r="M95" s="189"/>
      <c r="N95" s="189"/>
      <c r="O95" s="189"/>
      <c r="P95" s="189"/>
      <c r="Q95" s="189"/>
      <c r="R95" s="189"/>
      <c r="S95" s="189"/>
      <c r="T95" s="189"/>
      <c r="U95" s="189"/>
      <c r="V95" s="189"/>
      <c r="W95" s="189"/>
      <c r="X95" s="189"/>
      <c r="Y95" s="189"/>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c r="CN95" s="189"/>
      <c r="CO95" s="189"/>
      <c r="CP95" s="189"/>
      <c r="CQ95" s="189"/>
      <c r="CR95" s="189"/>
      <c r="CS95" s="189"/>
      <c r="CT95" s="189"/>
      <c r="CU95" s="189"/>
      <c r="CV95" s="189"/>
      <c r="CW95" s="189"/>
      <c r="CX95" s="189"/>
      <c r="CY95" s="189"/>
      <c r="CZ95" s="189"/>
      <c r="DA95" s="189"/>
      <c r="DB95" s="189"/>
      <c r="DC95" s="189"/>
      <c r="DD95" s="189"/>
      <c r="DE95" s="189"/>
      <c r="DF95" s="189"/>
      <c r="DG95" s="189"/>
      <c r="DH95" s="189"/>
      <c r="DI95" s="189"/>
      <c r="DJ95" s="189"/>
      <c r="DK95" s="189"/>
      <c r="DL95" s="189"/>
    </row>
    <row r="96" spans="1:116" ht="15.95" customHeight="1" x14ac:dyDescent="0.15">
      <c r="A96" s="189"/>
      <c r="B96" s="189"/>
      <c r="C96" s="189"/>
      <c r="D96" s="192"/>
      <c r="E96" s="192"/>
      <c r="F96" s="192"/>
      <c r="G96" s="192"/>
      <c r="H96" s="189"/>
      <c r="I96" s="189"/>
      <c r="J96" s="189"/>
      <c r="K96" s="189"/>
      <c r="L96" s="189"/>
      <c r="M96" s="189"/>
      <c r="N96" s="189"/>
      <c r="O96" s="189"/>
      <c r="P96" s="189"/>
      <c r="Q96" s="189"/>
      <c r="R96" s="189"/>
      <c r="S96" s="189"/>
      <c r="T96" s="189"/>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row>
    <row r="97" spans="1:116" ht="15.95" customHeight="1" x14ac:dyDescent="0.15">
      <c r="A97" s="189"/>
      <c r="B97" s="189"/>
      <c r="C97" s="189"/>
      <c r="D97" s="192"/>
      <c r="E97" s="192"/>
      <c r="F97" s="192"/>
      <c r="G97" s="192"/>
      <c r="H97" s="189"/>
      <c r="I97" s="189"/>
      <c r="J97" s="189"/>
      <c r="K97" s="189"/>
      <c r="L97" s="189"/>
      <c r="M97" s="189"/>
      <c r="N97" s="189"/>
      <c r="O97" s="189"/>
      <c r="P97" s="189"/>
      <c r="Q97" s="189"/>
      <c r="R97" s="189"/>
      <c r="S97" s="189"/>
      <c r="T97" s="189"/>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row>
    <row r="98" spans="1:116" ht="15.95" customHeight="1" x14ac:dyDescent="0.15">
      <c r="A98" s="189"/>
      <c r="B98" s="189"/>
      <c r="C98" s="189"/>
      <c r="D98" s="192"/>
      <c r="E98" s="192"/>
      <c r="F98" s="192"/>
      <c r="G98" s="192"/>
      <c r="H98" s="189"/>
      <c r="I98" s="189"/>
      <c r="J98" s="189"/>
      <c r="K98" s="189"/>
      <c r="L98" s="189"/>
      <c r="M98" s="189"/>
      <c r="N98" s="189"/>
      <c r="O98" s="189"/>
      <c r="P98" s="189"/>
      <c r="Q98" s="189"/>
      <c r="R98" s="189"/>
      <c r="S98" s="189"/>
      <c r="T98" s="189"/>
      <c r="U98" s="189"/>
      <c r="V98" s="189"/>
      <c r="W98" s="189"/>
      <c r="X98" s="189"/>
      <c r="Y98" s="189"/>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c r="CN98" s="189"/>
      <c r="CO98" s="189"/>
      <c r="CP98" s="189"/>
      <c r="CQ98" s="189"/>
      <c r="CR98" s="189"/>
      <c r="CS98" s="189"/>
      <c r="CT98" s="189"/>
      <c r="CU98" s="189"/>
      <c r="CV98" s="189"/>
      <c r="CW98" s="189"/>
      <c r="CX98" s="189"/>
      <c r="CY98" s="189"/>
      <c r="CZ98" s="189"/>
      <c r="DA98" s="189"/>
      <c r="DB98" s="189"/>
      <c r="DC98" s="189"/>
      <c r="DD98" s="189"/>
      <c r="DE98" s="189"/>
      <c r="DF98" s="189"/>
      <c r="DG98" s="189"/>
      <c r="DH98" s="189"/>
      <c r="DI98" s="189"/>
      <c r="DJ98" s="189"/>
      <c r="DK98" s="189"/>
      <c r="DL98" s="189"/>
    </row>
    <row r="99" spans="1:116" ht="15.95" customHeight="1" x14ac:dyDescent="0.15">
      <c r="A99" s="189"/>
      <c r="B99" s="189"/>
      <c r="C99" s="189"/>
      <c r="D99" s="192"/>
      <c r="E99" s="192"/>
      <c r="F99" s="192"/>
      <c r="G99" s="192"/>
      <c r="H99" s="189"/>
      <c r="I99" s="189"/>
      <c r="J99" s="189"/>
      <c r="K99" s="189"/>
      <c r="L99" s="189"/>
      <c r="M99" s="189"/>
      <c r="N99" s="189"/>
      <c r="O99" s="189"/>
      <c r="P99" s="189"/>
      <c r="Q99" s="189"/>
      <c r="R99" s="189"/>
      <c r="S99" s="189"/>
      <c r="T99" s="189"/>
      <c r="U99" s="189"/>
      <c r="V99" s="189"/>
      <c r="W99" s="189"/>
      <c r="X99" s="189"/>
      <c r="Y99" s="189"/>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c r="CN99" s="189"/>
      <c r="CO99" s="189"/>
      <c r="CP99" s="189"/>
      <c r="CQ99" s="189"/>
      <c r="CR99" s="189"/>
      <c r="CS99" s="189"/>
      <c r="CT99" s="189"/>
      <c r="CU99" s="189"/>
      <c r="CV99" s="189"/>
      <c r="CW99" s="189"/>
      <c r="CX99" s="189"/>
      <c r="CY99" s="189"/>
      <c r="CZ99" s="189"/>
      <c r="DA99" s="189"/>
      <c r="DB99" s="189"/>
      <c r="DC99" s="189"/>
      <c r="DD99" s="189"/>
      <c r="DE99" s="189"/>
      <c r="DF99" s="189"/>
      <c r="DG99" s="189"/>
      <c r="DH99" s="189"/>
      <c r="DI99" s="189"/>
      <c r="DJ99" s="189"/>
      <c r="DK99" s="189"/>
      <c r="DL99" s="189"/>
    </row>
    <row r="100" spans="1:116" ht="15.95" customHeight="1" x14ac:dyDescent="0.15">
      <c r="A100" s="189"/>
      <c r="B100" s="189"/>
      <c r="C100" s="189"/>
      <c r="D100" s="192"/>
      <c r="E100" s="192"/>
      <c r="F100" s="192"/>
      <c r="G100" s="192"/>
      <c r="H100" s="189"/>
      <c r="I100" s="189"/>
      <c r="J100" s="189"/>
      <c r="K100" s="189"/>
      <c r="L100" s="189"/>
      <c r="M100" s="189"/>
      <c r="N100" s="189"/>
      <c r="O100" s="189"/>
      <c r="P100" s="189"/>
      <c r="Q100" s="189"/>
      <c r="R100" s="189"/>
      <c r="S100" s="189"/>
      <c r="T100" s="189"/>
      <c r="U100" s="189"/>
      <c r="V100" s="189"/>
      <c r="W100" s="189"/>
      <c r="X100" s="189"/>
      <c r="Y100" s="189"/>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c r="CN100" s="189"/>
      <c r="CO100" s="189"/>
      <c r="CP100" s="189"/>
      <c r="CQ100" s="189"/>
      <c r="CR100" s="189"/>
      <c r="CS100" s="189"/>
      <c r="CT100" s="189"/>
      <c r="CU100" s="189"/>
      <c r="CV100" s="189"/>
      <c r="CW100" s="189"/>
      <c r="CX100" s="189"/>
      <c r="CY100" s="189"/>
      <c r="CZ100" s="189"/>
      <c r="DA100" s="189"/>
      <c r="DB100" s="189"/>
      <c r="DC100" s="189"/>
      <c r="DD100" s="189"/>
      <c r="DE100" s="189"/>
      <c r="DF100" s="189"/>
      <c r="DG100" s="189"/>
      <c r="DH100" s="189"/>
      <c r="DI100" s="189"/>
      <c r="DJ100" s="189"/>
      <c r="DK100" s="189"/>
      <c r="DL100" s="189"/>
    </row>
    <row r="101" spans="1:116" ht="15.95" customHeight="1" x14ac:dyDescent="0.15">
      <c r="A101" s="189"/>
      <c r="B101" s="189"/>
      <c r="C101" s="189"/>
      <c r="D101" s="192"/>
      <c r="E101" s="192"/>
      <c r="F101" s="192"/>
      <c r="G101" s="192"/>
      <c r="H101" s="189"/>
      <c r="I101" s="189"/>
      <c r="J101" s="189"/>
      <c r="K101" s="189"/>
      <c r="L101" s="189"/>
      <c r="M101" s="189"/>
      <c r="N101" s="189"/>
      <c r="O101" s="189"/>
      <c r="P101" s="189"/>
      <c r="Q101" s="189"/>
      <c r="R101" s="189"/>
      <c r="S101" s="189"/>
      <c r="T101" s="189"/>
      <c r="U101" s="189"/>
      <c r="V101" s="189"/>
      <c r="W101" s="189"/>
      <c r="X101" s="189"/>
      <c r="Y101" s="189"/>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c r="CN101" s="189"/>
      <c r="CO101" s="189"/>
      <c r="CP101" s="189"/>
      <c r="CQ101" s="189"/>
      <c r="CR101" s="189"/>
      <c r="CS101" s="189"/>
      <c r="CT101" s="189"/>
      <c r="CU101" s="189"/>
      <c r="CV101" s="189"/>
      <c r="CW101" s="189"/>
      <c r="CX101" s="189"/>
      <c r="CY101" s="189"/>
      <c r="CZ101" s="189"/>
      <c r="DA101" s="189"/>
      <c r="DB101" s="189"/>
      <c r="DC101" s="189"/>
      <c r="DD101" s="189"/>
      <c r="DE101" s="189"/>
      <c r="DF101" s="189"/>
      <c r="DG101" s="189"/>
      <c r="DH101" s="189"/>
      <c r="DI101" s="189"/>
      <c r="DJ101" s="189"/>
      <c r="DK101" s="189"/>
      <c r="DL101" s="189"/>
    </row>
    <row r="102" spans="1:116" ht="15.95" customHeight="1" x14ac:dyDescent="0.15">
      <c r="A102" s="189"/>
      <c r="B102" s="189"/>
      <c r="C102" s="189"/>
      <c r="D102" s="192"/>
      <c r="E102" s="192"/>
      <c r="F102" s="192"/>
      <c r="G102" s="192"/>
      <c r="H102" s="189"/>
      <c r="I102" s="189"/>
      <c r="J102" s="189"/>
      <c r="K102" s="189"/>
      <c r="L102" s="189"/>
      <c r="M102" s="189"/>
      <c r="N102" s="189"/>
      <c r="O102" s="189"/>
      <c r="P102" s="189"/>
      <c r="Q102" s="189"/>
      <c r="R102" s="189"/>
      <c r="S102" s="189"/>
      <c r="T102" s="189"/>
      <c r="U102" s="189"/>
      <c r="V102" s="189"/>
      <c r="W102" s="189"/>
      <c r="X102" s="189"/>
      <c r="Y102" s="189"/>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c r="CN102" s="189"/>
      <c r="CO102" s="189"/>
      <c r="CP102" s="189"/>
      <c r="CQ102" s="189"/>
      <c r="CR102" s="189"/>
      <c r="CS102" s="189"/>
      <c r="CT102" s="189"/>
      <c r="CU102" s="189"/>
      <c r="CV102" s="189"/>
      <c r="CW102" s="189"/>
      <c r="CX102" s="189"/>
      <c r="CY102" s="189"/>
      <c r="CZ102" s="189"/>
      <c r="DA102" s="189"/>
      <c r="DB102" s="189"/>
      <c r="DC102" s="189"/>
      <c r="DD102" s="189"/>
      <c r="DE102" s="189"/>
      <c r="DF102" s="189"/>
      <c r="DG102" s="189"/>
      <c r="DH102" s="189"/>
      <c r="DI102" s="189"/>
      <c r="DJ102" s="189"/>
      <c r="DK102" s="189"/>
      <c r="DL102" s="189"/>
    </row>
    <row r="103" spans="1:116" ht="15.95" customHeight="1" x14ac:dyDescent="0.15">
      <c r="A103" s="189"/>
      <c r="B103" s="189"/>
      <c r="C103" s="189"/>
      <c r="D103" s="192"/>
      <c r="E103" s="192"/>
      <c r="F103" s="192"/>
      <c r="G103" s="192"/>
      <c r="H103" s="189"/>
      <c r="I103" s="189"/>
      <c r="J103" s="189"/>
      <c r="K103" s="189"/>
      <c r="L103" s="189"/>
      <c r="M103" s="189"/>
      <c r="N103" s="189"/>
      <c r="O103" s="189"/>
      <c r="P103" s="189"/>
      <c r="Q103" s="189"/>
      <c r="R103" s="189"/>
      <c r="S103" s="189"/>
      <c r="T103" s="189"/>
      <c r="U103" s="189"/>
      <c r="V103" s="189"/>
      <c r="W103" s="189"/>
      <c r="X103" s="189"/>
      <c r="Y103" s="189"/>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c r="CN103" s="189"/>
      <c r="CO103" s="189"/>
      <c r="CP103" s="189"/>
      <c r="CQ103" s="189"/>
      <c r="CR103" s="189"/>
      <c r="CS103" s="189"/>
      <c r="CT103" s="189"/>
      <c r="CU103" s="189"/>
      <c r="CV103" s="189"/>
      <c r="CW103" s="189"/>
      <c r="CX103" s="189"/>
      <c r="CY103" s="189"/>
      <c r="CZ103" s="189"/>
      <c r="DA103" s="189"/>
      <c r="DB103" s="189"/>
      <c r="DC103" s="189"/>
      <c r="DD103" s="189"/>
      <c r="DE103" s="189"/>
      <c r="DF103" s="189"/>
      <c r="DG103" s="189"/>
      <c r="DH103" s="189"/>
      <c r="DI103" s="189"/>
      <c r="DJ103" s="189"/>
      <c r="DK103" s="189"/>
      <c r="DL103" s="189"/>
    </row>
    <row r="104" spans="1:116" ht="15.95" customHeight="1" x14ac:dyDescent="0.15">
      <c r="A104" s="189"/>
      <c r="B104" s="189"/>
      <c r="C104" s="189"/>
      <c r="D104" s="192"/>
      <c r="E104" s="192"/>
      <c r="F104" s="192"/>
      <c r="G104" s="192"/>
      <c r="H104" s="189"/>
      <c r="I104" s="189"/>
      <c r="J104" s="189"/>
      <c r="K104" s="189"/>
      <c r="L104" s="189"/>
      <c r="M104" s="189"/>
      <c r="N104" s="189"/>
      <c r="O104" s="189"/>
      <c r="P104" s="189"/>
      <c r="Q104" s="189"/>
      <c r="R104" s="189"/>
      <c r="S104" s="189"/>
      <c r="T104" s="189"/>
      <c r="U104" s="189"/>
      <c r="V104" s="189"/>
      <c r="W104" s="189"/>
      <c r="X104" s="189"/>
      <c r="Y104" s="189"/>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c r="CN104" s="189"/>
      <c r="CO104" s="189"/>
      <c r="CP104" s="189"/>
      <c r="CQ104" s="189"/>
      <c r="CR104" s="189"/>
      <c r="CS104" s="189"/>
      <c r="CT104" s="189"/>
      <c r="CU104" s="189"/>
      <c r="CV104" s="189"/>
      <c r="CW104" s="189"/>
      <c r="CX104" s="189"/>
      <c r="CY104" s="189"/>
      <c r="CZ104" s="189"/>
      <c r="DA104" s="189"/>
      <c r="DB104" s="189"/>
      <c r="DC104" s="189"/>
      <c r="DD104" s="189"/>
      <c r="DE104" s="189"/>
      <c r="DF104" s="189"/>
      <c r="DG104" s="189"/>
      <c r="DH104" s="189"/>
      <c r="DI104" s="189"/>
      <c r="DJ104" s="189"/>
      <c r="DK104" s="189"/>
      <c r="DL104" s="189"/>
    </row>
    <row r="105" spans="1:116" ht="15.95" customHeight="1" x14ac:dyDescent="0.15">
      <c r="A105" s="189"/>
      <c r="B105" s="189"/>
      <c r="C105" s="189"/>
      <c r="D105" s="192"/>
      <c r="E105" s="192"/>
      <c r="F105" s="192"/>
      <c r="G105" s="192"/>
      <c r="H105" s="189"/>
      <c r="I105" s="189"/>
      <c r="J105" s="189"/>
      <c r="K105" s="189"/>
      <c r="L105" s="189"/>
      <c r="M105" s="189"/>
      <c r="N105" s="189"/>
      <c r="O105" s="189"/>
      <c r="P105" s="189"/>
      <c r="Q105" s="189"/>
      <c r="R105" s="189"/>
      <c r="S105" s="189"/>
      <c r="T105" s="189"/>
      <c r="U105" s="189"/>
      <c r="V105" s="189"/>
      <c r="W105" s="189"/>
      <c r="X105" s="189"/>
      <c r="Y105" s="189"/>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c r="CN105" s="189"/>
      <c r="CO105" s="189"/>
      <c r="CP105" s="189"/>
      <c r="CQ105" s="189"/>
      <c r="CR105" s="189"/>
      <c r="CS105" s="189"/>
      <c r="CT105" s="189"/>
      <c r="CU105" s="189"/>
      <c r="CV105" s="189"/>
      <c r="CW105" s="189"/>
      <c r="CX105" s="189"/>
      <c r="CY105" s="189"/>
      <c r="CZ105" s="189"/>
      <c r="DA105" s="189"/>
      <c r="DB105" s="189"/>
      <c r="DC105" s="189"/>
      <c r="DD105" s="189"/>
      <c r="DE105" s="189"/>
      <c r="DF105" s="189"/>
      <c r="DG105" s="189"/>
      <c r="DH105" s="189"/>
      <c r="DI105" s="189"/>
      <c r="DJ105" s="189"/>
      <c r="DK105" s="189"/>
      <c r="DL105" s="189"/>
    </row>
    <row r="106" spans="1:116" ht="15.95" customHeight="1" x14ac:dyDescent="0.15">
      <c r="A106" s="189"/>
      <c r="B106" s="189"/>
      <c r="C106" s="189"/>
      <c r="D106" s="192"/>
      <c r="E106" s="192"/>
      <c r="F106" s="192"/>
      <c r="G106" s="192"/>
      <c r="H106" s="189"/>
      <c r="I106" s="189"/>
      <c r="J106" s="189"/>
      <c r="K106" s="189"/>
      <c r="L106" s="189"/>
      <c r="M106" s="189"/>
      <c r="N106" s="189"/>
      <c r="O106" s="189"/>
      <c r="P106" s="189"/>
      <c r="Q106" s="189"/>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row>
    <row r="107" spans="1:116" ht="15.95" customHeight="1" x14ac:dyDescent="0.15">
      <c r="A107" s="189"/>
      <c r="B107" s="189"/>
      <c r="C107" s="189"/>
      <c r="D107" s="192"/>
      <c r="E107" s="192"/>
      <c r="F107" s="192"/>
      <c r="G107" s="192"/>
      <c r="H107" s="189"/>
      <c r="I107" s="189"/>
      <c r="J107" s="189"/>
      <c r="K107" s="189"/>
      <c r="L107" s="189"/>
      <c r="M107" s="189"/>
      <c r="N107" s="189"/>
      <c r="O107" s="189"/>
      <c r="P107" s="189"/>
      <c r="Q107" s="189"/>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row>
    <row r="108" spans="1:116" ht="15.95" customHeight="1" x14ac:dyDescent="0.15">
      <c r="A108" s="189"/>
      <c r="B108" s="189"/>
      <c r="C108" s="189"/>
      <c r="D108" s="192"/>
      <c r="E108" s="192"/>
      <c r="F108" s="192"/>
      <c r="G108" s="192"/>
      <c r="H108" s="189"/>
      <c r="I108" s="189"/>
      <c r="J108" s="189"/>
      <c r="K108" s="189"/>
      <c r="L108" s="189"/>
      <c r="M108" s="189"/>
      <c r="N108" s="189"/>
      <c r="O108" s="189"/>
      <c r="P108" s="189"/>
      <c r="Q108" s="189"/>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row>
    <row r="109" spans="1:116" ht="15.95" customHeight="1" x14ac:dyDescent="0.15">
      <c r="A109" s="189"/>
      <c r="B109" s="189"/>
      <c r="C109" s="189"/>
      <c r="D109" s="192"/>
      <c r="E109" s="192"/>
      <c r="F109" s="192"/>
      <c r="G109" s="192"/>
      <c r="H109" s="189"/>
      <c r="I109" s="189"/>
      <c r="J109" s="189"/>
      <c r="K109" s="189"/>
      <c r="L109" s="189"/>
      <c r="M109" s="189"/>
      <c r="N109" s="189"/>
      <c r="O109" s="189"/>
      <c r="P109" s="189"/>
      <c r="Q109" s="189"/>
      <c r="R109" s="189"/>
      <c r="S109" s="189"/>
      <c r="T109" s="189"/>
      <c r="U109" s="189"/>
      <c r="V109" s="189"/>
      <c r="W109" s="189"/>
      <c r="X109" s="189"/>
      <c r="Y109" s="189"/>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c r="CN109" s="189"/>
      <c r="CO109" s="189"/>
      <c r="CP109" s="189"/>
      <c r="CQ109" s="189"/>
      <c r="CR109" s="189"/>
      <c r="CS109" s="189"/>
      <c r="CT109" s="189"/>
      <c r="CU109" s="189"/>
      <c r="CV109" s="189"/>
      <c r="CW109" s="189"/>
      <c r="CX109" s="189"/>
      <c r="CY109" s="189"/>
      <c r="CZ109" s="189"/>
      <c r="DA109" s="189"/>
      <c r="DB109" s="189"/>
      <c r="DC109" s="189"/>
      <c r="DD109" s="189"/>
      <c r="DE109" s="189"/>
      <c r="DF109" s="189"/>
      <c r="DG109" s="189"/>
      <c r="DH109" s="189"/>
      <c r="DI109" s="189"/>
      <c r="DJ109" s="189"/>
      <c r="DK109" s="189"/>
      <c r="DL109" s="189"/>
    </row>
    <row r="110" spans="1:116" ht="15.95" customHeight="1" x14ac:dyDescent="0.15">
      <c r="A110" s="189"/>
      <c r="B110" s="189"/>
      <c r="C110" s="189"/>
      <c r="D110" s="192"/>
      <c r="E110" s="192"/>
      <c r="F110" s="192"/>
      <c r="G110" s="192"/>
      <c r="H110" s="189"/>
      <c r="I110" s="189"/>
      <c r="J110" s="189"/>
      <c r="K110" s="189"/>
      <c r="L110" s="189"/>
      <c r="M110" s="189"/>
      <c r="N110" s="189"/>
      <c r="O110" s="189"/>
      <c r="P110" s="189"/>
      <c r="Q110" s="189"/>
      <c r="R110" s="189"/>
      <c r="S110" s="189"/>
      <c r="T110" s="189"/>
      <c r="U110" s="189"/>
      <c r="V110" s="189"/>
      <c r="W110" s="189"/>
      <c r="X110" s="189"/>
      <c r="Y110" s="189"/>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c r="CN110" s="189"/>
      <c r="CO110" s="189"/>
      <c r="CP110" s="189"/>
      <c r="CQ110" s="189"/>
      <c r="CR110" s="189"/>
      <c r="CS110" s="189"/>
      <c r="CT110" s="189"/>
      <c r="CU110" s="189"/>
      <c r="CV110" s="189"/>
      <c r="CW110" s="189"/>
      <c r="CX110" s="189"/>
      <c r="CY110" s="189"/>
      <c r="CZ110" s="189"/>
      <c r="DA110" s="189"/>
      <c r="DB110" s="189"/>
      <c r="DC110" s="189"/>
      <c r="DD110" s="189"/>
      <c r="DE110" s="189"/>
      <c r="DF110" s="189"/>
      <c r="DG110" s="189"/>
      <c r="DH110" s="189"/>
      <c r="DI110" s="189"/>
      <c r="DJ110" s="189"/>
      <c r="DK110" s="189"/>
      <c r="DL110" s="189"/>
    </row>
    <row r="111" spans="1:116" ht="15.95" customHeight="1" x14ac:dyDescent="0.15">
      <c r="A111" s="189"/>
      <c r="B111" s="189"/>
      <c r="C111" s="189"/>
      <c r="D111" s="192"/>
      <c r="E111" s="192"/>
      <c r="F111" s="192"/>
      <c r="G111" s="192"/>
      <c r="H111" s="189"/>
      <c r="I111" s="189"/>
      <c r="J111" s="189"/>
      <c r="K111" s="189"/>
      <c r="L111" s="189"/>
      <c r="M111" s="189"/>
      <c r="N111" s="189"/>
      <c r="O111" s="189"/>
      <c r="P111" s="189"/>
      <c r="Q111" s="189"/>
      <c r="R111" s="189"/>
      <c r="S111" s="189"/>
      <c r="T111" s="189"/>
      <c r="U111" s="189"/>
      <c r="V111" s="189"/>
      <c r="W111" s="189"/>
      <c r="X111" s="189"/>
      <c r="Y111" s="189"/>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c r="CN111" s="189"/>
      <c r="CO111" s="189"/>
      <c r="CP111" s="189"/>
      <c r="CQ111" s="189"/>
      <c r="CR111" s="189"/>
      <c r="CS111" s="189"/>
      <c r="CT111" s="189"/>
      <c r="CU111" s="189"/>
      <c r="CV111" s="189"/>
      <c r="CW111" s="189"/>
      <c r="CX111" s="189"/>
      <c r="CY111" s="189"/>
      <c r="CZ111" s="189"/>
      <c r="DA111" s="189"/>
      <c r="DB111" s="189"/>
      <c r="DC111" s="189"/>
      <c r="DD111" s="189"/>
      <c r="DE111" s="189"/>
      <c r="DF111" s="189"/>
      <c r="DG111" s="189"/>
      <c r="DH111" s="189"/>
      <c r="DI111" s="189"/>
      <c r="DJ111" s="189"/>
      <c r="DK111" s="189"/>
      <c r="DL111" s="189"/>
    </row>
    <row r="112" spans="1:116" ht="15.95" customHeight="1" x14ac:dyDescent="0.15">
      <c r="A112" s="189"/>
      <c r="B112" s="189"/>
      <c r="C112" s="189"/>
      <c r="D112" s="192"/>
      <c r="E112" s="192"/>
      <c r="F112" s="192"/>
      <c r="G112" s="192"/>
      <c r="H112" s="189"/>
      <c r="I112" s="189"/>
      <c r="J112" s="189"/>
      <c r="K112" s="189"/>
      <c r="L112" s="189"/>
      <c r="M112" s="189"/>
      <c r="N112" s="189"/>
      <c r="O112" s="189"/>
      <c r="P112" s="189"/>
      <c r="Q112" s="189"/>
      <c r="R112" s="189"/>
      <c r="S112" s="189"/>
      <c r="T112" s="189"/>
      <c r="U112" s="189"/>
      <c r="V112" s="189"/>
      <c r="W112" s="189"/>
      <c r="X112" s="189"/>
      <c r="Y112" s="189"/>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c r="CN112" s="189"/>
      <c r="CO112" s="189"/>
      <c r="CP112" s="189"/>
      <c r="CQ112" s="189"/>
      <c r="CR112" s="189"/>
      <c r="CS112" s="189"/>
      <c r="CT112" s="189"/>
      <c r="CU112" s="189"/>
      <c r="CV112" s="189"/>
      <c r="CW112" s="189"/>
      <c r="CX112" s="189"/>
      <c r="CY112" s="189"/>
      <c r="CZ112" s="189"/>
      <c r="DA112" s="189"/>
      <c r="DB112" s="189"/>
      <c r="DC112" s="189"/>
      <c r="DD112" s="189"/>
      <c r="DE112" s="189"/>
      <c r="DF112" s="189"/>
      <c r="DG112" s="189"/>
      <c r="DH112" s="189"/>
      <c r="DI112" s="189"/>
      <c r="DJ112" s="189"/>
      <c r="DK112" s="189"/>
      <c r="DL112" s="189"/>
    </row>
    <row r="113" spans="1:116" ht="15.95" customHeight="1" x14ac:dyDescent="0.15">
      <c r="A113" s="189"/>
      <c r="B113" s="189"/>
      <c r="C113" s="189"/>
      <c r="D113" s="192"/>
      <c r="E113" s="192"/>
      <c r="F113" s="192"/>
      <c r="G113" s="192"/>
      <c r="H113" s="189"/>
      <c r="I113" s="189"/>
      <c r="J113" s="189"/>
      <c r="K113" s="189"/>
      <c r="L113" s="189"/>
      <c r="M113" s="189"/>
      <c r="N113" s="189"/>
      <c r="O113" s="189"/>
      <c r="P113" s="189"/>
      <c r="Q113" s="189"/>
      <c r="R113" s="189"/>
      <c r="S113" s="189"/>
      <c r="T113" s="189"/>
      <c r="U113" s="189"/>
      <c r="V113" s="189"/>
      <c r="W113" s="189"/>
      <c r="X113" s="189"/>
      <c r="Y113" s="189"/>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c r="CN113" s="189"/>
      <c r="CO113" s="189"/>
      <c r="CP113" s="189"/>
      <c r="CQ113" s="189"/>
      <c r="CR113" s="189"/>
      <c r="CS113" s="189"/>
      <c r="CT113" s="189"/>
      <c r="CU113" s="189"/>
      <c r="CV113" s="189"/>
      <c r="CW113" s="189"/>
      <c r="CX113" s="189"/>
      <c r="CY113" s="189"/>
      <c r="CZ113" s="189"/>
      <c r="DA113" s="189"/>
      <c r="DB113" s="189"/>
      <c r="DC113" s="189"/>
      <c r="DD113" s="189"/>
      <c r="DE113" s="189"/>
      <c r="DF113" s="189"/>
      <c r="DG113" s="189"/>
      <c r="DH113" s="189"/>
      <c r="DI113" s="189"/>
      <c r="DJ113" s="189"/>
      <c r="DK113" s="189"/>
      <c r="DL113" s="189"/>
    </row>
    <row r="114" spans="1:116" ht="15.95" customHeight="1" x14ac:dyDescent="0.15">
      <c r="A114" s="189"/>
      <c r="B114" s="189"/>
      <c r="C114" s="189"/>
      <c r="D114" s="192"/>
      <c r="E114" s="192"/>
      <c r="F114" s="192"/>
      <c r="G114" s="192"/>
      <c r="H114" s="189"/>
      <c r="I114" s="189"/>
      <c r="J114" s="189"/>
      <c r="K114" s="189"/>
      <c r="L114" s="189"/>
      <c r="M114" s="189"/>
      <c r="N114" s="189"/>
      <c r="O114" s="189"/>
      <c r="P114" s="189"/>
      <c r="Q114" s="189"/>
      <c r="R114" s="189"/>
      <c r="S114" s="189"/>
      <c r="T114" s="189"/>
      <c r="U114" s="189"/>
      <c r="V114" s="189"/>
      <c r="W114" s="189"/>
      <c r="X114" s="189"/>
      <c r="Y114" s="189"/>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c r="CN114" s="189"/>
      <c r="CO114" s="189"/>
      <c r="CP114" s="189"/>
      <c r="CQ114" s="189"/>
      <c r="CR114" s="189"/>
      <c r="CS114" s="189"/>
      <c r="CT114" s="189"/>
      <c r="CU114" s="189"/>
      <c r="CV114" s="189"/>
      <c r="CW114" s="189"/>
      <c r="CX114" s="189"/>
      <c r="CY114" s="189"/>
      <c r="CZ114" s="189"/>
      <c r="DA114" s="189"/>
      <c r="DB114" s="189"/>
      <c r="DC114" s="189"/>
      <c r="DD114" s="189"/>
      <c r="DE114" s="189"/>
      <c r="DF114" s="189"/>
      <c r="DG114" s="189"/>
      <c r="DH114" s="189"/>
      <c r="DI114" s="189"/>
      <c r="DJ114" s="189"/>
      <c r="DK114" s="189"/>
      <c r="DL114" s="189"/>
    </row>
    <row r="115" spans="1:116" ht="15.95" customHeight="1" x14ac:dyDescent="0.15">
      <c r="A115" s="189"/>
      <c r="B115" s="189"/>
      <c r="C115" s="189"/>
      <c r="D115" s="192"/>
      <c r="E115" s="192"/>
      <c r="F115" s="192"/>
      <c r="G115" s="192"/>
      <c r="H115" s="189"/>
      <c r="I115" s="189"/>
      <c r="J115" s="189"/>
      <c r="K115" s="189"/>
      <c r="L115" s="189"/>
      <c r="M115" s="189"/>
      <c r="N115" s="189"/>
      <c r="O115" s="189"/>
      <c r="P115" s="189"/>
      <c r="Q115" s="189"/>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row>
    <row r="116" spans="1:116" ht="15.95" customHeight="1" x14ac:dyDescent="0.15">
      <c r="A116" s="189"/>
      <c r="B116" s="189"/>
      <c r="C116" s="189"/>
      <c r="D116" s="192"/>
      <c r="E116" s="192"/>
      <c r="F116" s="192"/>
      <c r="G116" s="192"/>
      <c r="H116" s="189"/>
      <c r="I116" s="189"/>
      <c r="J116" s="189"/>
      <c r="K116" s="189"/>
      <c r="L116" s="189"/>
      <c r="M116" s="189"/>
      <c r="N116" s="189"/>
      <c r="O116" s="189"/>
      <c r="P116" s="189"/>
      <c r="Q116" s="189"/>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row>
    <row r="117" spans="1:116" ht="15.95" customHeight="1" x14ac:dyDescent="0.15">
      <c r="A117" s="189"/>
      <c r="B117" s="189"/>
      <c r="C117" s="189"/>
      <c r="D117" s="192"/>
      <c r="E117" s="192"/>
      <c r="F117" s="192"/>
      <c r="G117" s="192"/>
      <c r="H117" s="189"/>
      <c r="I117" s="189"/>
      <c r="J117" s="189"/>
      <c r="K117" s="189"/>
      <c r="L117" s="189"/>
      <c r="M117" s="189"/>
      <c r="N117" s="189"/>
      <c r="O117" s="189"/>
      <c r="P117" s="189"/>
      <c r="Q117" s="189"/>
      <c r="R117" s="189"/>
      <c r="S117" s="189"/>
      <c r="T117" s="189"/>
      <c r="U117" s="189"/>
      <c r="V117" s="189"/>
      <c r="W117" s="189"/>
      <c r="X117" s="189"/>
      <c r="Y117" s="189"/>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c r="CN117" s="189"/>
      <c r="CO117" s="189"/>
      <c r="CP117" s="189"/>
      <c r="CQ117" s="189"/>
      <c r="CR117" s="189"/>
      <c r="CS117" s="189"/>
      <c r="CT117" s="189"/>
      <c r="CU117" s="189"/>
      <c r="CV117" s="189"/>
      <c r="CW117" s="189"/>
      <c r="CX117" s="189"/>
      <c r="CY117" s="189"/>
      <c r="CZ117" s="189"/>
      <c r="DA117" s="189"/>
      <c r="DB117" s="189"/>
      <c r="DC117" s="189"/>
      <c r="DD117" s="189"/>
      <c r="DE117" s="189"/>
      <c r="DF117" s="189"/>
      <c r="DG117" s="189"/>
      <c r="DH117" s="189"/>
      <c r="DI117" s="189"/>
      <c r="DJ117" s="189"/>
      <c r="DK117" s="189"/>
      <c r="DL117" s="189"/>
    </row>
    <row r="118" spans="1:116" ht="15.95" customHeight="1" x14ac:dyDescent="0.15">
      <c r="A118" s="189"/>
      <c r="B118" s="189"/>
      <c r="C118" s="189"/>
      <c r="D118" s="192"/>
      <c r="E118" s="192"/>
      <c r="F118" s="192"/>
      <c r="G118" s="192"/>
      <c r="H118" s="189"/>
      <c r="I118" s="189"/>
      <c r="J118" s="189"/>
      <c r="K118" s="189"/>
      <c r="L118" s="189"/>
      <c r="M118" s="189"/>
      <c r="N118" s="189"/>
      <c r="O118" s="189"/>
      <c r="P118" s="189"/>
      <c r="Q118" s="189"/>
      <c r="R118" s="189"/>
      <c r="S118" s="189"/>
      <c r="T118" s="189"/>
      <c r="U118" s="189"/>
      <c r="V118" s="189"/>
      <c r="W118" s="189"/>
      <c r="X118" s="189"/>
      <c r="Y118" s="189"/>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c r="CN118" s="189"/>
      <c r="CO118" s="189"/>
      <c r="CP118" s="189"/>
      <c r="CQ118" s="189"/>
      <c r="CR118" s="189"/>
      <c r="CS118" s="189"/>
      <c r="CT118" s="189"/>
      <c r="CU118" s="189"/>
      <c r="CV118" s="189"/>
      <c r="CW118" s="189"/>
      <c r="CX118" s="189"/>
      <c r="CY118" s="189"/>
      <c r="CZ118" s="189"/>
      <c r="DA118" s="189"/>
      <c r="DB118" s="189"/>
      <c r="DC118" s="189"/>
      <c r="DD118" s="189"/>
      <c r="DE118" s="189"/>
      <c r="DF118" s="189"/>
      <c r="DG118" s="189"/>
      <c r="DH118" s="189"/>
      <c r="DI118" s="189"/>
      <c r="DJ118" s="189"/>
      <c r="DK118" s="189"/>
      <c r="DL118" s="189"/>
    </row>
    <row r="119" spans="1:116" ht="15.95" customHeight="1" x14ac:dyDescent="0.15">
      <c r="A119" s="189"/>
      <c r="B119" s="189"/>
      <c r="C119" s="189"/>
      <c r="D119" s="189"/>
      <c r="E119" s="189"/>
      <c r="F119" s="189"/>
      <c r="G119" s="189"/>
      <c r="H119" s="189"/>
      <c r="I119" s="189"/>
      <c r="J119" s="189"/>
      <c r="K119" s="189"/>
      <c r="L119" s="189"/>
      <c r="M119" s="189"/>
      <c r="N119" s="189"/>
      <c r="O119" s="189"/>
      <c r="P119" s="189"/>
      <c r="Q119" s="189"/>
      <c r="R119" s="189"/>
      <c r="S119" s="189"/>
      <c r="T119" s="189"/>
      <c r="U119" s="189"/>
      <c r="V119" s="189"/>
      <c r="W119" s="189"/>
      <c r="X119" s="189"/>
      <c r="Y119" s="189"/>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c r="CN119" s="189"/>
      <c r="CO119" s="189"/>
      <c r="CP119" s="189"/>
      <c r="CQ119" s="189"/>
      <c r="CR119" s="189"/>
      <c r="CS119" s="189"/>
      <c r="CT119" s="189"/>
      <c r="CU119" s="189"/>
      <c r="CV119" s="189"/>
      <c r="CW119" s="189"/>
      <c r="CX119" s="189"/>
      <c r="CY119" s="189"/>
      <c r="CZ119" s="189"/>
      <c r="DA119" s="189"/>
      <c r="DB119" s="189"/>
      <c r="DC119" s="189"/>
      <c r="DD119" s="189"/>
      <c r="DE119" s="189"/>
      <c r="DF119" s="189"/>
      <c r="DG119" s="189"/>
      <c r="DH119" s="189"/>
      <c r="DI119" s="189"/>
      <c r="DJ119" s="189"/>
      <c r="DK119" s="189"/>
      <c r="DL119" s="189"/>
    </row>
    <row r="120" spans="1:116" ht="15.95" customHeight="1" x14ac:dyDescent="0.15">
      <c r="A120" s="189"/>
      <c r="B120" s="189"/>
      <c r="C120" s="189"/>
      <c r="D120" s="189"/>
      <c r="E120" s="189"/>
      <c r="F120" s="189"/>
      <c r="G120" s="189"/>
      <c r="H120" s="189"/>
      <c r="I120" s="189"/>
      <c r="J120" s="189"/>
      <c r="K120" s="189"/>
      <c r="L120" s="189"/>
      <c r="M120" s="189"/>
      <c r="N120" s="189"/>
      <c r="O120" s="189"/>
      <c r="P120" s="189"/>
      <c r="Q120" s="189"/>
      <c r="R120" s="189"/>
      <c r="S120" s="189"/>
      <c r="T120" s="189"/>
      <c r="U120" s="189"/>
      <c r="V120" s="189"/>
      <c r="W120" s="189"/>
      <c r="X120" s="189"/>
      <c r="Y120" s="189"/>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c r="CN120" s="189"/>
      <c r="CO120" s="189"/>
      <c r="CP120" s="189"/>
      <c r="CQ120" s="189"/>
      <c r="CR120" s="189"/>
      <c r="CS120" s="189"/>
      <c r="CT120" s="189"/>
      <c r="CU120" s="189"/>
      <c r="CV120" s="189"/>
      <c r="CW120" s="189"/>
      <c r="CX120" s="189"/>
      <c r="CY120" s="189"/>
      <c r="CZ120" s="189"/>
      <c r="DA120" s="189"/>
      <c r="DB120" s="189"/>
      <c r="DC120" s="189"/>
      <c r="DD120" s="189"/>
      <c r="DE120" s="189"/>
      <c r="DF120" s="189"/>
      <c r="DG120" s="189"/>
      <c r="DH120" s="189"/>
      <c r="DI120" s="189"/>
      <c r="DJ120" s="189"/>
      <c r="DK120" s="189"/>
      <c r="DL120" s="189"/>
    </row>
    <row r="121" spans="1:116" ht="15.95" customHeight="1" x14ac:dyDescent="0.15">
      <c r="A121" s="189"/>
      <c r="B121" s="189"/>
      <c r="C121" s="189"/>
      <c r="D121" s="189"/>
      <c r="E121" s="189"/>
      <c r="F121" s="189"/>
      <c r="G121" s="189"/>
      <c r="H121" s="189"/>
      <c r="I121" s="189"/>
      <c r="J121" s="189"/>
      <c r="K121" s="189"/>
      <c r="L121" s="189"/>
      <c r="M121" s="189"/>
      <c r="N121" s="189"/>
      <c r="O121" s="189"/>
      <c r="P121" s="189"/>
      <c r="Q121" s="189"/>
      <c r="R121" s="189"/>
      <c r="S121" s="189"/>
      <c r="T121" s="189"/>
      <c r="U121" s="189"/>
      <c r="V121" s="189"/>
      <c r="W121" s="189"/>
      <c r="X121" s="189"/>
      <c r="Y121" s="189"/>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c r="CN121" s="189"/>
      <c r="CO121" s="189"/>
      <c r="CP121" s="189"/>
      <c r="CQ121" s="189"/>
      <c r="CR121" s="189"/>
      <c r="CS121" s="189"/>
      <c r="CT121" s="189"/>
      <c r="CU121" s="189"/>
      <c r="CV121" s="189"/>
      <c r="CW121" s="189"/>
      <c r="CX121" s="189"/>
      <c r="CY121" s="189"/>
      <c r="CZ121" s="189"/>
      <c r="DA121" s="189"/>
      <c r="DB121" s="189"/>
      <c r="DC121" s="189"/>
      <c r="DD121" s="189"/>
      <c r="DE121" s="189"/>
      <c r="DF121" s="189"/>
      <c r="DG121" s="189"/>
      <c r="DH121" s="189"/>
      <c r="DI121" s="189"/>
      <c r="DJ121" s="189"/>
      <c r="DK121" s="189"/>
      <c r="DL121" s="189"/>
    </row>
    <row r="122" spans="1:116" ht="15.95" customHeight="1" x14ac:dyDescent="0.15">
      <c r="A122" s="189"/>
      <c r="B122" s="189"/>
      <c r="C122" s="189"/>
      <c r="D122" s="189"/>
      <c r="E122" s="189"/>
      <c r="F122" s="189"/>
      <c r="G122" s="189"/>
      <c r="H122" s="189"/>
      <c r="I122" s="189"/>
      <c r="J122" s="189"/>
      <c r="K122" s="189"/>
      <c r="L122" s="189"/>
      <c r="M122" s="189"/>
      <c r="N122" s="189"/>
      <c r="O122" s="189"/>
      <c r="P122" s="189"/>
      <c r="Q122" s="189"/>
      <c r="R122" s="189"/>
      <c r="S122" s="189"/>
      <c r="T122" s="189"/>
      <c r="U122" s="189"/>
      <c r="V122" s="189"/>
      <c r="W122" s="189"/>
      <c r="X122" s="189"/>
      <c r="Y122" s="189"/>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c r="CN122" s="189"/>
      <c r="CO122" s="189"/>
      <c r="CP122" s="189"/>
      <c r="CQ122" s="189"/>
      <c r="CR122" s="189"/>
      <c r="CS122" s="189"/>
      <c r="CT122" s="189"/>
      <c r="CU122" s="189"/>
      <c r="CV122" s="189"/>
      <c r="CW122" s="189"/>
      <c r="CX122" s="189"/>
      <c r="CY122" s="189"/>
      <c r="CZ122" s="189"/>
      <c r="DA122" s="189"/>
      <c r="DB122" s="189"/>
      <c r="DC122" s="189"/>
      <c r="DD122" s="189"/>
      <c r="DE122" s="189"/>
      <c r="DF122" s="189"/>
      <c r="DG122" s="189"/>
      <c r="DH122" s="189"/>
      <c r="DI122" s="189"/>
      <c r="DJ122" s="189"/>
      <c r="DK122" s="189"/>
      <c r="DL122" s="189"/>
    </row>
    <row r="123" spans="1:116" ht="15.95" customHeight="1" x14ac:dyDescent="0.15">
      <c r="A123" s="189"/>
      <c r="B123" s="189"/>
      <c r="C123" s="189"/>
      <c r="D123" s="189"/>
      <c r="E123" s="189"/>
      <c r="F123" s="189"/>
      <c r="G123" s="189"/>
      <c r="H123" s="189"/>
      <c r="I123" s="189"/>
      <c r="J123" s="189"/>
      <c r="K123" s="189"/>
      <c r="L123" s="189"/>
      <c r="M123" s="189"/>
      <c r="N123" s="189"/>
      <c r="O123" s="189"/>
      <c r="P123" s="189"/>
      <c r="Q123" s="189"/>
      <c r="R123" s="189"/>
      <c r="S123" s="189"/>
      <c r="T123" s="189"/>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row>
    <row r="124" spans="1:116" ht="15.95" customHeight="1" x14ac:dyDescent="0.15">
      <c r="A124" s="189"/>
      <c r="B124" s="189"/>
      <c r="C124" s="189"/>
      <c r="D124" s="189"/>
      <c r="E124" s="189"/>
      <c r="F124" s="189"/>
      <c r="G124" s="189"/>
      <c r="H124" s="189"/>
      <c r="I124" s="189"/>
      <c r="J124" s="189"/>
      <c r="K124" s="189"/>
      <c r="L124" s="189"/>
      <c r="M124" s="189"/>
      <c r="N124" s="189"/>
      <c r="O124" s="189"/>
      <c r="P124" s="189"/>
      <c r="Q124" s="189"/>
      <c r="R124" s="189"/>
      <c r="S124" s="189"/>
      <c r="T124" s="189"/>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row>
    <row r="125" spans="1:116" ht="15.95" customHeight="1" x14ac:dyDescent="0.15">
      <c r="A125" s="189"/>
      <c r="B125" s="189"/>
      <c r="C125" s="189"/>
      <c r="D125" s="189"/>
      <c r="E125" s="189"/>
      <c r="F125" s="189"/>
      <c r="G125" s="189"/>
      <c r="H125" s="189"/>
      <c r="I125" s="189"/>
      <c r="J125" s="189"/>
      <c r="K125" s="189"/>
      <c r="L125" s="189"/>
      <c r="M125" s="189"/>
      <c r="N125" s="189"/>
      <c r="O125" s="189"/>
      <c r="P125" s="189"/>
      <c r="Q125" s="189"/>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row>
    <row r="126" spans="1:116" ht="15.95" customHeight="1" x14ac:dyDescent="0.15">
      <c r="A126" s="189"/>
      <c r="B126" s="189"/>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row>
    <row r="127" spans="1:116" ht="15.95" customHeight="1" x14ac:dyDescent="0.15">
      <c r="A127" s="189"/>
      <c r="B127" s="189"/>
      <c r="C127" s="189"/>
      <c r="D127" s="189"/>
      <c r="E127" s="189"/>
      <c r="F127" s="189"/>
      <c r="G127" s="189"/>
      <c r="H127" s="189"/>
      <c r="I127" s="189"/>
      <c r="J127" s="189"/>
      <c r="K127" s="189"/>
      <c r="L127" s="189"/>
      <c r="M127" s="189"/>
      <c r="N127" s="189"/>
      <c r="O127" s="189"/>
      <c r="P127" s="189"/>
      <c r="Q127" s="189"/>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row>
    <row r="128" spans="1:116" ht="15.95" customHeight="1" x14ac:dyDescent="0.15">
      <c r="A128" s="189"/>
      <c r="B128" s="189"/>
      <c r="C128" s="189"/>
      <c r="D128" s="189"/>
      <c r="E128" s="189"/>
      <c r="F128" s="189"/>
      <c r="G128" s="189"/>
      <c r="H128" s="189"/>
      <c r="I128" s="189"/>
      <c r="J128" s="189"/>
      <c r="K128" s="189"/>
      <c r="L128" s="189"/>
      <c r="M128" s="189"/>
      <c r="N128" s="189"/>
      <c r="O128" s="189"/>
      <c r="P128" s="189"/>
      <c r="Q128" s="189"/>
      <c r="R128" s="189"/>
      <c r="S128" s="189"/>
      <c r="T128" s="189"/>
      <c r="U128" s="189"/>
      <c r="V128" s="189"/>
      <c r="W128" s="189"/>
      <c r="X128" s="189"/>
      <c r="Y128" s="189"/>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c r="CN128" s="189"/>
      <c r="CO128" s="189"/>
      <c r="CP128" s="189"/>
      <c r="CQ128" s="189"/>
      <c r="CR128" s="189"/>
      <c r="CS128" s="189"/>
      <c r="CT128" s="189"/>
      <c r="CU128" s="189"/>
      <c r="CV128" s="189"/>
      <c r="CW128" s="189"/>
      <c r="CX128" s="189"/>
      <c r="CY128" s="189"/>
      <c r="CZ128" s="189"/>
      <c r="DA128" s="189"/>
      <c r="DB128" s="189"/>
      <c r="DC128" s="189"/>
      <c r="DD128" s="189"/>
      <c r="DE128" s="189"/>
      <c r="DF128" s="189"/>
      <c r="DG128" s="189"/>
      <c r="DH128" s="189"/>
      <c r="DI128" s="189"/>
      <c r="DJ128" s="189"/>
      <c r="DK128" s="189"/>
      <c r="DL128" s="189"/>
    </row>
    <row r="129" spans="1:116" ht="15.95" customHeight="1" x14ac:dyDescent="0.15">
      <c r="A129" s="189"/>
      <c r="B129" s="189"/>
      <c r="C129" s="189"/>
      <c r="D129" s="189"/>
      <c r="E129" s="189"/>
      <c r="F129" s="189"/>
      <c r="G129" s="189"/>
      <c r="H129" s="189"/>
      <c r="I129" s="189"/>
      <c r="J129" s="189"/>
      <c r="K129" s="189"/>
      <c r="L129" s="189"/>
      <c r="M129" s="189"/>
      <c r="N129" s="189"/>
      <c r="O129" s="189"/>
      <c r="P129" s="189"/>
      <c r="Q129" s="189"/>
      <c r="R129" s="189"/>
      <c r="S129" s="189"/>
      <c r="T129" s="189"/>
      <c r="U129" s="189"/>
      <c r="V129" s="189"/>
      <c r="W129" s="189"/>
      <c r="X129" s="189"/>
      <c r="Y129" s="189"/>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c r="CN129" s="189"/>
      <c r="CO129" s="189"/>
      <c r="CP129" s="189"/>
      <c r="CQ129" s="189"/>
      <c r="CR129" s="189"/>
      <c r="CS129" s="189"/>
      <c r="CT129" s="189"/>
      <c r="CU129" s="189"/>
      <c r="CV129" s="189"/>
      <c r="CW129" s="189"/>
      <c r="CX129" s="189"/>
      <c r="CY129" s="189"/>
      <c r="CZ129" s="189"/>
      <c r="DA129" s="189"/>
      <c r="DB129" s="189"/>
      <c r="DC129" s="189"/>
      <c r="DD129" s="189"/>
      <c r="DE129" s="189"/>
      <c r="DF129" s="189"/>
      <c r="DG129" s="189"/>
      <c r="DH129" s="189"/>
      <c r="DI129" s="189"/>
      <c r="DJ129" s="189"/>
      <c r="DK129" s="189"/>
      <c r="DL129" s="189"/>
    </row>
    <row r="130" spans="1:116" ht="15.95" customHeight="1" x14ac:dyDescent="0.15">
      <c r="A130" s="189"/>
      <c r="B130" s="189"/>
      <c r="C130" s="189"/>
      <c r="D130" s="189"/>
      <c r="E130" s="189"/>
      <c r="F130" s="189"/>
      <c r="G130" s="189"/>
      <c r="H130" s="189"/>
      <c r="I130" s="189"/>
      <c r="J130" s="189"/>
      <c r="K130" s="189"/>
      <c r="L130" s="189"/>
      <c r="M130" s="189"/>
      <c r="N130" s="189"/>
      <c r="O130" s="189"/>
      <c r="P130" s="189"/>
      <c r="Q130" s="189"/>
      <c r="R130" s="189"/>
      <c r="S130" s="189"/>
      <c r="T130" s="189"/>
      <c r="U130" s="189"/>
      <c r="V130" s="189"/>
      <c r="W130" s="189"/>
      <c r="X130" s="189"/>
      <c r="Y130" s="189"/>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c r="CN130" s="189"/>
      <c r="CO130" s="189"/>
      <c r="CP130" s="189"/>
      <c r="CQ130" s="189"/>
      <c r="CR130" s="189"/>
      <c r="CS130" s="189"/>
      <c r="CT130" s="189"/>
      <c r="CU130" s="189"/>
      <c r="CV130" s="189"/>
      <c r="CW130" s="189"/>
      <c r="CX130" s="189"/>
      <c r="CY130" s="189"/>
      <c r="CZ130" s="189"/>
      <c r="DA130" s="189"/>
      <c r="DB130" s="189"/>
      <c r="DC130" s="189"/>
      <c r="DD130" s="189"/>
      <c r="DE130" s="189"/>
      <c r="DF130" s="189"/>
      <c r="DG130" s="189"/>
      <c r="DH130" s="189"/>
      <c r="DI130" s="189"/>
      <c r="DJ130" s="189"/>
      <c r="DK130" s="189"/>
      <c r="DL130" s="189"/>
    </row>
    <row r="131" spans="1:116" ht="15.95" customHeight="1" x14ac:dyDescent="0.15">
      <c r="A131" s="189"/>
      <c r="B131" s="189"/>
      <c r="C131" s="189"/>
      <c r="D131" s="189"/>
      <c r="E131" s="189"/>
      <c r="F131" s="189"/>
      <c r="G131" s="189"/>
      <c r="H131" s="189"/>
      <c r="I131" s="189"/>
      <c r="J131" s="189"/>
      <c r="K131" s="189"/>
      <c r="L131" s="189"/>
      <c r="M131" s="189"/>
      <c r="N131" s="189"/>
      <c r="O131" s="189"/>
      <c r="P131" s="189"/>
      <c r="Q131" s="189"/>
      <c r="R131" s="189"/>
      <c r="S131" s="189"/>
      <c r="T131" s="189"/>
      <c r="U131" s="189"/>
      <c r="V131" s="189"/>
      <c r="W131" s="189"/>
      <c r="X131" s="189"/>
      <c r="Y131" s="189"/>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c r="CN131" s="189"/>
      <c r="CO131" s="189"/>
      <c r="CP131" s="189"/>
      <c r="CQ131" s="189"/>
      <c r="CR131" s="189"/>
      <c r="CS131" s="189"/>
      <c r="CT131" s="189"/>
      <c r="CU131" s="189"/>
      <c r="CV131" s="189"/>
      <c r="CW131" s="189"/>
      <c r="CX131" s="189"/>
      <c r="CY131" s="189"/>
      <c r="CZ131" s="189"/>
      <c r="DA131" s="189"/>
      <c r="DB131" s="189"/>
      <c r="DC131" s="189"/>
      <c r="DD131" s="189"/>
      <c r="DE131" s="189"/>
      <c r="DF131" s="189"/>
      <c r="DG131" s="189"/>
      <c r="DH131" s="189"/>
      <c r="DI131" s="189"/>
      <c r="DJ131" s="189"/>
      <c r="DK131" s="189"/>
      <c r="DL131" s="189"/>
    </row>
    <row r="132" spans="1:116" ht="15.95" customHeight="1" x14ac:dyDescent="0.15">
      <c r="A132" s="189"/>
      <c r="B132" s="189"/>
      <c r="C132" s="189"/>
      <c r="D132" s="189"/>
      <c r="E132" s="189"/>
      <c r="F132" s="189"/>
      <c r="G132" s="189"/>
      <c r="H132" s="189"/>
      <c r="I132" s="189"/>
      <c r="J132" s="189"/>
      <c r="K132" s="189"/>
      <c r="L132" s="189"/>
      <c r="M132" s="189"/>
      <c r="N132" s="189"/>
      <c r="O132" s="189"/>
      <c r="P132" s="189"/>
      <c r="Q132" s="189"/>
      <c r="R132" s="189"/>
      <c r="S132" s="189"/>
      <c r="T132" s="189"/>
      <c r="U132" s="189"/>
      <c r="V132" s="189"/>
      <c r="W132" s="189"/>
      <c r="X132" s="189"/>
      <c r="Y132" s="189"/>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c r="CN132" s="189"/>
      <c r="CO132" s="189"/>
      <c r="CP132" s="189"/>
      <c r="CQ132" s="189"/>
      <c r="CR132" s="189"/>
      <c r="CS132" s="189"/>
      <c r="CT132" s="189"/>
      <c r="CU132" s="189"/>
      <c r="CV132" s="189"/>
      <c r="CW132" s="189"/>
      <c r="CX132" s="189"/>
      <c r="CY132" s="189"/>
      <c r="CZ132" s="189"/>
      <c r="DA132" s="189"/>
      <c r="DB132" s="189"/>
      <c r="DC132" s="189"/>
      <c r="DD132" s="189"/>
      <c r="DE132" s="189"/>
      <c r="DF132" s="189"/>
      <c r="DG132" s="189"/>
      <c r="DH132" s="189"/>
      <c r="DI132" s="189"/>
      <c r="DJ132" s="189"/>
      <c r="DK132" s="189"/>
      <c r="DL132" s="189"/>
    </row>
    <row r="133" spans="1:116" ht="15.95" customHeight="1" x14ac:dyDescent="0.15">
      <c r="A133" s="189"/>
      <c r="B133" s="189"/>
      <c r="C133" s="189"/>
      <c r="D133" s="189"/>
      <c r="E133" s="189"/>
      <c r="F133" s="189"/>
      <c r="G133" s="189"/>
      <c r="H133" s="189"/>
      <c r="I133" s="189"/>
      <c r="J133" s="189"/>
      <c r="K133" s="189"/>
      <c r="L133" s="189"/>
      <c r="M133" s="189"/>
      <c r="N133" s="189"/>
      <c r="O133" s="189"/>
      <c r="P133" s="189"/>
      <c r="Q133" s="189"/>
      <c r="R133" s="189"/>
      <c r="S133" s="189"/>
      <c r="T133" s="189"/>
      <c r="U133" s="189"/>
      <c r="V133" s="189"/>
      <c r="W133" s="189"/>
      <c r="X133" s="189"/>
      <c r="Y133" s="189"/>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c r="CN133" s="189"/>
      <c r="CO133" s="189"/>
      <c r="CP133" s="189"/>
      <c r="CQ133" s="189"/>
      <c r="CR133" s="189"/>
      <c r="CS133" s="189"/>
      <c r="CT133" s="189"/>
      <c r="CU133" s="189"/>
      <c r="CV133" s="189"/>
      <c r="CW133" s="189"/>
      <c r="CX133" s="189"/>
      <c r="CY133" s="189"/>
      <c r="CZ133" s="189"/>
      <c r="DA133" s="189"/>
      <c r="DB133" s="189"/>
      <c r="DC133" s="189"/>
      <c r="DD133" s="189"/>
      <c r="DE133" s="189"/>
      <c r="DF133" s="189"/>
      <c r="DG133" s="189"/>
      <c r="DH133" s="189"/>
      <c r="DI133" s="189"/>
      <c r="DJ133" s="189"/>
      <c r="DK133" s="189"/>
      <c r="DL133" s="189"/>
    </row>
    <row r="134" spans="1:116" ht="15.95" customHeight="1" x14ac:dyDescent="0.15">
      <c r="A134" s="189"/>
      <c r="B134" s="189"/>
      <c r="C134" s="189"/>
      <c r="D134" s="189"/>
      <c r="E134" s="189"/>
      <c r="F134" s="189"/>
      <c r="G134" s="189"/>
      <c r="H134" s="189"/>
      <c r="I134" s="189"/>
      <c r="J134" s="189"/>
      <c r="K134" s="189"/>
      <c r="L134" s="189"/>
      <c r="M134" s="189"/>
      <c r="N134" s="189"/>
      <c r="O134" s="189"/>
      <c r="P134" s="189"/>
      <c r="Q134" s="189"/>
      <c r="R134" s="189"/>
      <c r="S134" s="189"/>
      <c r="T134" s="189"/>
      <c r="U134" s="189"/>
      <c r="V134" s="189"/>
      <c r="W134" s="189"/>
      <c r="X134" s="189"/>
      <c r="Y134" s="189"/>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c r="CN134" s="189"/>
      <c r="CO134" s="189"/>
      <c r="CP134" s="189"/>
      <c r="CQ134" s="189"/>
      <c r="CR134" s="189"/>
      <c r="CS134" s="189"/>
      <c r="CT134" s="189"/>
      <c r="CU134" s="189"/>
      <c r="CV134" s="189"/>
      <c r="CW134" s="189"/>
      <c r="CX134" s="189"/>
      <c r="CY134" s="189"/>
      <c r="CZ134" s="189"/>
      <c r="DA134" s="189"/>
      <c r="DB134" s="189"/>
      <c r="DC134" s="189"/>
      <c r="DD134" s="189"/>
      <c r="DE134" s="189"/>
      <c r="DF134" s="189"/>
      <c r="DG134" s="189"/>
      <c r="DH134" s="189"/>
      <c r="DI134" s="189"/>
      <c r="DJ134" s="189"/>
      <c r="DK134" s="189"/>
      <c r="DL134" s="189"/>
    </row>
    <row r="135" spans="1:116" ht="15.95" customHeight="1" x14ac:dyDescent="0.15">
      <c r="A135" s="189"/>
      <c r="B135" s="189"/>
      <c r="C135" s="189"/>
      <c r="D135" s="189"/>
      <c r="E135" s="189"/>
      <c r="F135" s="189"/>
      <c r="G135" s="189"/>
      <c r="H135" s="189"/>
      <c r="I135" s="189"/>
      <c r="J135" s="189"/>
      <c r="K135" s="189"/>
      <c r="L135" s="189"/>
      <c r="M135" s="189"/>
      <c r="N135" s="189"/>
      <c r="O135" s="189"/>
      <c r="P135" s="189"/>
      <c r="Q135" s="189"/>
      <c r="R135" s="189"/>
      <c r="S135" s="189"/>
      <c r="T135" s="189"/>
      <c r="U135" s="189"/>
      <c r="V135" s="189"/>
      <c r="W135" s="189"/>
      <c r="X135" s="189"/>
      <c r="Y135" s="189"/>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c r="CN135" s="189"/>
      <c r="CO135" s="189"/>
      <c r="CP135" s="189"/>
      <c r="CQ135" s="189"/>
      <c r="CR135" s="189"/>
      <c r="CS135" s="189"/>
      <c r="CT135" s="189"/>
      <c r="CU135" s="189"/>
      <c r="CV135" s="189"/>
      <c r="CW135" s="189"/>
      <c r="CX135" s="189"/>
      <c r="CY135" s="189"/>
      <c r="CZ135" s="189"/>
      <c r="DA135" s="189"/>
      <c r="DB135" s="189"/>
      <c r="DC135" s="189"/>
      <c r="DD135" s="189"/>
      <c r="DE135" s="189"/>
      <c r="DF135" s="189"/>
      <c r="DG135" s="189"/>
      <c r="DH135" s="189"/>
      <c r="DI135" s="189"/>
      <c r="DJ135" s="189"/>
      <c r="DK135" s="189"/>
      <c r="DL135" s="189"/>
    </row>
    <row r="136" spans="1:116" ht="15.95" customHeight="1" x14ac:dyDescent="0.15">
      <c r="A136" s="189"/>
      <c r="B136" s="189"/>
      <c r="C136" s="189"/>
      <c r="D136" s="189"/>
      <c r="E136" s="189"/>
      <c r="F136" s="189"/>
      <c r="G136" s="189"/>
      <c r="H136" s="189"/>
      <c r="I136" s="189"/>
      <c r="J136" s="189"/>
      <c r="K136" s="189"/>
      <c r="L136" s="189"/>
      <c r="M136" s="189"/>
      <c r="N136" s="189"/>
      <c r="O136" s="189"/>
      <c r="P136" s="189"/>
      <c r="Q136" s="189"/>
      <c r="R136" s="189"/>
      <c r="S136" s="189"/>
      <c r="T136" s="189"/>
      <c r="U136" s="189"/>
      <c r="V136" s="189"/>
      <c r="W136" s="189"/>
      <c r="X136" s="189"/>
      <c r="Y136" s="189"/>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c r="CN136" s="189"/>
      <c r="CO136" s="189"/>
      <c r="CP136" s="189"/>
      <c r="CQ136" s="189"/>
      <c r="CR136" s="189"/>
      <c r="CS136" s="189"/>
      <c r="CT136" s="189"/>
      <c r="CU136" s="189"/>
      <c r="CV136" s="189"/>
      <c r="CW136" s="189"/>
      <c r="CX136" s="189"/>
      <c r="CY136" s="189"/>
      <c r="CZ136" s="189"/>
      <c r="DA136" s="189"/>
      <c r="DB136" s="189"/>
      <c r="DC136" s="189"/>
      <c r="DD136" s="189"/>
      <c r="DE136" s="189"/>
      <c r="DF136" s="189"/>
      <c r="DG136" s="189"/>
      <c r="DH136" s="189"/>
      <c r="DI136" s="189"/>
      <c r="DJ136" s="189"/>
      <c r="DK136" s="189"/>
      <c r="DL136" s="189"/>
    </row>
    <row r="137" spans="1:116" ht="15.95" customHeight="1" x14ac:dyDescent="0.15">
      <c r="A137" s="189"/>
      <c r="B137" s="189"/>
      <c r="C137" s="189"/>
      <c r="D137" s="189"/>
      <c r="E137" s="189"/>
      <c r="F137" s="189"/>
      <c r="G137" s="189"/>
      <c r="H137" s="189"/>
      <c r="I137" s="189"/>
      <c r="J137" s="189"/>
      <c r="K137" s="189"/>
      <c r="L137" s="189"/>
      <c r="M137" s="189"/>
      <c r="N137" s="189"/>
      <c r="O137" s="189"/>
      <c r="P137" s="189"/>
      <c r="Q137" s="189"/>
      <c r="R137" s="189"/>
      <c r="S137" s="189"/>
      <c r="T137" s="189"/>
      <c r="U137" s="189"/>
      <c r="V137" s="189"/>
      <c r="W137" s="189"/>
      <c r="X137" s="189"/>
      <c r="Y137" s="189"/>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c r="CN137" s="189"/>
      <c r="CO137" s="189"/>
      <c r="CP137" s="189"/>
      <c r="CQ137" s="189"/>
      <c r="CR137" s="189"/>
      <c r="CS137" s="189"/>
      <c r="CT137" s="189"/>
      <c r="CU137" s="189"/>
      <c r="CV137" s="189"/>
      <c r="CW137" s="189"/>
      <c r="CX137" s="189"/>
      <c r="CY137" s="189"/>
      <c r="CZ137" s="189"/>
      <c r="DA137" s="189"/>
      <c r="DB137" s="189"/>
      <c r="DC137" s="189"/>
      <c r="DD137" s="189"/>
      <c r="DE137" s="189"/>
      <c r="DF137" s="189"/>
      <c r="DG137" s="189"/>
      <c r="DH137" s="189"/>
      <c r="DI137" s="189"/>
      <c r="DJ137" s="189"/>
      <c r="DK137" s="189"/>
      <c r="DL137" s="189"/>
    </row>
    <row r="138" spans="1:116" ht="15.95" customHeight="1" x14ac:dyDescent="0.15">
      <c r="A138" s="189"/>
      <c r="B138" s="189"/>
      <c r="C138" s="189"/>
      <c r="D138" s="189"/>
      <c r="E138" s="189"/>
      <c r="F138" s="189"/>
      <c r="G138" s="189"/>
      <c r="H138" s="189"/>
      <c r="I138" s="189"/>
      <c r="J138" s="189"/>
      <c r="K138" s="189"/>
      <c r="L138" s="189"/>
      <c r="M138" s="189"/>
      <c r="N138" s="189"/>
      <c r="O138" s="189"/>
      <c r="P138" s="189"/>
      <c r="Q138" s="189"/>
      <c r="R138" s="189"/>
      <c r="S138" s="189"/>
      <c r="T138" s="189"/>
      <c r="U138" s="189"/>
      <c r="V138" s="189"/>
      <c r="W138" s="189"/>
      <c r="X138" s="189"/>
      <c r="Y138" s="189"/>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c r="CN138" s="189"/>
      <c r="CO138" s="189"/>
      <c r="CP138" s="189"/>
      <c r="CQ138" s="189"/>
      <c r="CR138" s="189"/>
      <c r="CS138" s="189"/>
      <c r="CT138" s="189"/>
      <c r="CU138" s="189"/>
      <c r="CV138" s="189"/>
      <c r="CW138" s="189"/>
      <c r="CX138" s="189"/>
      <c r="CY138" s="189"/>
      <c r="CZ138" s="189"/>
      <c r="DA138" s="189"/>
      <c r="DB138" s="189"/>
      <c r="DC138" s="189"/>
      <c r="DD138" s="189"/>
      <c r="DE138" s="189"/>
      <c r="DF138" s="189"/>
      <c r="DG138" s="189"/>
      <c r="DH138" s="189"/>
      <c r="DI138" s="189"/>
      <c r="DJ138" s="189"/>
      <c r="DK138" s="189"/>
      <c r="DL138" s="189"/>
    </row>
    <row r="139" spans="1:116" ht="15.95" customHeight="1" x14ac:dyDescent="0.15">
      <c r="A139" s="189"/>
      <c r="B139" s="189"/>
      <c r="C139" s="189"/>
      <c r="D139" s="189"/>
      <c r="E139" s="189"/>
      <c r="F139" s="189"/>
      <c r="G139" s="189"/>
      <c r="H139" s="189"/>
      <c r="I139" s="189"/>
      <c r="J139" s="189"/>
      <c r="K139" s="189"/>
      <c r="L139" s="189"/>
      <c r="M139" s="189"/>
      <c r="N139" s="189"/>
      <c r="O139" s="189"/>
      <c r="P139" s="189"/>
      <c r="Q139" s="189"/>
      <c r="R139" s="189"/>
      <c r="S139" s="189"/>
      <c r="T139" s="189"/>
      <c r="U139" s="189"/>
      <c r="V139" s="189"/>
      <c r="W139" s="189"/>
      <c r="X139" s="189"/>
      <c r="Y139" s="189"/>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c r="CN139" s="189"/>
      <c r="CO139" s="189"/>
      <c r="CP139" s="189"/>
      <c r="CQ139" s="189"/>
      <c r="CR139" s="189"/>
      <c r="CS139" s="189"/>
      <c r="CT139" s="189"/>
      <c r="CU139" s="189"/>
      <c r="CV139" s="189"/>
      <c r="CW139" s="189"/>
      <c r="CX139" s="189"/>
      <c r="CY139" s="189"/>
      <c r="CZ139" s="189"/>
      <c r="DA139" s="189"/>
      <c r="DB139" s="189"/>
      <c r="DC139" s="189"/>
      <c r="DD139" s="189"/>
      <c r="DE139" s="189"/>
      <c r="DF139" s="189"/>
      <c r="DG139" s="189"/>
      <c r="DH139" s="189"/>
      <c r="DI139" s="189"/>
      <c r="DJ139" s="189"/>
      <c r="DK139" s="189"/>
      <c r="DL139" s="189"/>
    </row>
    <row r="140" spans="1:116" ht="15.95" customHeight="1" x14ac:dyDescent="0.15">
      <c r="A140" s="189"/>
      <c r="B140" s="189"/>
      <c r="C140" s="189"/>
      <c r="D140" s="189"/>
      <c r="E140" s="189"/>
      <c r="F140" s="189"/>
      <c r="G140" s="189"/>
      <c r="H140" s="189"/>
      <c r="I140" s="189"/>
      <c r="J140" s="189"/>
      <c r="K140" s="189"/>
      <c r="L140" s="189"/>
      <c r="M140" s="189"/>
      <c r="N140" s="189"/>
      <c r="O140" s="189"/>
      <c r="P140" s="189"/>
      <c r="Q140" s="189"/>
      <c r="R140" s="189"/>
      <c r="S140" s="189"/>
      <c r="T140" s="189"/>
      <c r="U140" s="189"/>
      <c r="V140" s="189"/>
      <c r="W140" s="189"/>
      <c r="X140" s="189"/>
      <c r="Y140" s="189"/>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c r="CN140" s="189"/>
      <c r="CO140" s="189"/>
      <c r="CP140" s="189"/>
      <c r="CQ140" s="189"/>
      <c r="CR140" s="189"/>
      <c r="CS140" s="189"/>
      <c r="CT140" s="189"/>
      <c r="CU140" s="189"/>
      <c r="CV140" s="189"/>
      <c r="CW140" s="189"/>
      <c r="CX140" s="189"/>
      <c r="CY140" s="189"/>
      <c r="CZ140" s="189"/>
      <c r="DA140" s="189"/>
      <c r="DB140" s="189"/>
      <c r="DC140" s="189"/>
      <c r="DD140" s="189"/>
      <c r="DE140" s="189"/>
      <c r="DF140" s="189"/>
      <c r="DG140" s="189"/>
      <c r="DH140" s="189"/>
      <c r="DI140" s="189"/>
      <c r="DJ140" s="189"/>
      <c r="DK140" s="189"/>
      <c r="DL140" s="189"/>
    </row>
    <row r="141" spans="1:116" ht="15.95" customHeight="1" x14ac:dyDescent="0.15">
      <c r="A141" s="189"/>
      <c r="B141" s="189"/>
      <c r="C141" s="189"/>
      <c r="D141" s="189"/>
      <c r="E141" s="189"/>
      <c r="F141" s="189"/>
      <c r="G141" s="189"/>
      <c r="H141" s="189"/>
      <c r="I141" s="189"/>
      <c r="J141" s="189"/>
      <c r="K141" s="189"/>
      <c r="L141" s="189"/>
      <c r="M141" s="189"/>
      <c r="N141" s="189"/>
      <c r="O141" s="189"/>
      <c r="P141" s="189"/>
      <c r="Q141" s="189"/>
      <c r="R141" s="189"/>
      <c r="S141" s="189"/>
      <c r="T141" s="189"/>
      <c r="U141" s="189"/>
      <c r="V141" s="189"/>
      <c r="W141" s="189"/>
      <c r="X141" s="189"/>
      <c r="Y141" s="189"/>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c r="CN141" s="189"/>
      <c r="CO141" s="189"/>
      <c r="CP141" s="189"/>
      <c r="CQ141" s="189"/>
      <c r="CR141" s="189"/>
      <c r="CS141" s="189"/>
      <c r="CT141" s="189"/>
      <c r="CU141" s="189"/>
      <c r="CV141" s="189"/>
      <c r="CW141" s="189"/>
      <c r="CX141" s="189"/>
      <c r="CY141" s="189"/>
      <c r="CZ141" s="189"/>
      <c r="DA141" s="189"/>
      <c r="DB141" s="189"/>
      <c r="DC141" s="189"/>
      <c r="DD141" s="189"/>
      <c r="DE141" s="189"/>
      <c r="DF141" s="189"/>
      <c r="DG141" s="189"/>
      <c r="DH141" s="189"/>
      <c r="DI141" s="189"/>
      <c r="DJ141" s="189"/>
      <c r="DK141" s="189"/>
      <c r="DL141" s="189"/>
    </row>
    <row r="142" spans="1:116" ht="15.95" customHeight="1" x14ac:dyDescent="0.15">
      <c r="A142" s="189"/>
      <c r="B142" s="189"/>
      <c r="C142" s="189"/>
      <c r="D142" s="189"/>
      <c r="E142" s="189"/>
      <c r="F142" s="189"/>
      <c r="G142" s="189"/>
      <c r="H142" s="189"/>
      <c r="I142" s="189"/>
      <c r="J142" s="189"/>
      <c r="K142" s="189"/>
      <c r="L142" s="189"/>
      <c r="M142" s="189"/>
      <c r="N142" s="189"/>
      <c r="O142" s="189"/>
      <c r="P142" s="189"/>
      <c r="Q142" s="189"/>
      <c r="R142" s="189"/>
      <c r="S142" s="189"/>
      <c r="T142" s="189"/>
      <c r="U142" s="189"/>
      <c r="V142" s="189"/>
      <c r="W142" s="189"/>
      <c r="X142" s="189"/>
      <c r="Y142" s="189"/>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c r="CN142" s="189"/>
      <c r="CO142" s="189"/>
      <c r="CP142" s="189"/>
      <c r="CQ142" s="189"/>
      <c r="CR142" s="189"/>
      <c r="CS142" s="189"/>
      <c r="CT142" s="189"/>
      <c r="CU142" s="189"/>
      <c r="CV142" s="189"/>
      <c r="CW142" s="189"/>
      <c r="CX142" s="189"/>
      <c r="CY142" s="189"/>
      <c r="CZ142" s="189"/>
      <c r="DA142" s="189"/>
      <c r="DB142" s="189"/>
      <c r="DC142" s="189"/>
      <c r="DD142" s="189"/>
      <c r="DE142" s="189"/>
      <c r="DF142" s="189"/>
      <c r="DG142" s="189"/>
      <c r="DH142" s="189"/>
      <c r="DI142" s="189"/>
      <c r="DJ142" s="189"/>
      <c r="DK142" s="189"/>
      <c r="DL142" s="189"/>
    </row>
    <row r="143" spans="1:116" ht="15.95" customHeight="1" x14ac:dyDescent="0.15">
      <c r="A143" s="189"/>
      <c r="B143" s="189"/>
      <c r="C143" s="189"/>
      <c r="D143" s="189"/>
      <c r="E143" s="189"/>
      <c r="F143" s="189"/>
      <c r="G143" s="189"/>
      <c r="H143" s="189"/>
      <c r="I143" s="189"/>
      <c r="J143" s="189"/>
      <c r="K143" s="189"/>
      <c r="L143" s="189"/>
      <c r="M143" s="189"/>
      <c r="N143" s="189"/>
      <c r="O143" s="189"/>
      <c r="P143" s="189"/>
      <c r="Q143" s="189"/>
      <c r="R143" s="189"/>
      <c r="S143" s="189"/>
      <c r="T143" s="189"/>
      <c r="U143" s="189"/>
      <c r="V143" s="189"/>
      <c r="W143" s="189"/>
      <c r="X143" s="189"/>
      <c r="Y143" s="189"/>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c r="CN143" s="189"/>
      <c r="CO143" s="189"/>
      <c r="CP143" s="189"/>
      <c r="CQ143" s="189"/>
      <c r="CR143" s="189"/>
      <c r="CS143" s="189"/>
      <c r="CT143" s="189"/>
      <c r="CU143" s="189"/>
      <c r="CV143" s="189"/>
      <c r="CW143" s="189"/>
      <c r="CX143" s="189"/>
      <c r="CY143" s="189"/>
      <c r="CZ143" s="189"/>
      <c r="DA143" s="189"/>
      <c r="DB143" s="189"/>
      <c r="DC143" s="189"/>
      <c r="DD143" s="189"/>
      <c r="DE143" s="189"/>
      <c r="DF143" s="189"/>
      <c r="DG143" s="189"/>
      <c r="DH143" s="189"/>
      <c r="DI143" s="189"/>
      <c r="DJ143" s="189"/>
      <c r="DK143" s="189"/>
      <c r="DL143" s="189"/>
    </row>
    <row r="144" spans="1:116" ht="15.95" customHeight="1" x14ac:dyDescent="0.15">
      <c r="A144" s="189"/>
      <c r="B144" s="189"/>
      <c r="C144" s="189"/>
      <c r="D144" s="189"/>
      <c r="E144" s="189"/>
      <c r="F144" s="189"/>
      <c r="G144" s="189"/>
      <c r="H144" s="189"/>
      <c r="I144" s="189"/>
      <c r="J144" s="189"/>
      <c r="K144" s="189"/>
      <c r="L144" s="189"/>
      <c r="M144" s="189"/>
      <c r="N144" s="189"/>
      <c r="O144" s="189"/>
      <c r="P144" s="189"/>
      <c r="Q144" s="189"/>
      <c r="R144" s="189"/>
      <c r="S144" s="189"/>
      <c r="T144" s="189"/>
      <c r="U144" s="189"/>
      <c r="V144" s="189"/>
      <c r="W144" s="189"/>
      <c r="X144" s="189"/>
      <c r="Y144" s="189"/>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c r="CN144" s="189"/>
      <c r="CO144" s="189"/>
      <c r="CP144" s="189"/>
      <c r="CQ144" s="189"/>
      <c r="CR144" s="189"/>
      <c r="CS144" s="189"/>
      <c r="CT144" s="189"/>
      <c r="CU144" s="189"/>
      <c r="CV144" s="189"/>
      <c r="CW144" s="189"/>
      <c r="CX144" s="189"/>
      <c r="CY144" s="189"/>
      <c r="CZ144" s="189"/>
      <c r="DA144" s="189"/>
      <c r="DB144" s="189"/>
      <c r="DC144" s="189"/>
      <c r="DD144" s="189"/>
      <c r="DE144" s="189"/>
      <c r="DF144" s="189"/>
      <c r="DG144" s="189"/>
      <c r="DH144" s="189"/>
      <c r="DI144" s="189"/>
      <c r="DJ144" s="189"/>
      <c r="DK144" s="189"/>
      <c r="DL144" s="189"/>
    </row>
    <row r="145" spans="1:116" ht="15.95" customHeight="1" x14ac:dyDescent="0.15">
      <c r="A145" s="189"/>
      <c r="B145" s="189"/>
      <c r="C145" s="189"/>
      <c r="D145" s="189"/>
      <c r="E145" s="189"/>
      <c r="F145" s="189"/>
      <c r="G145" s="189"/>
      <c r="H145" s="189"/>
      <c r="I145" s="189"/>
      <c r="J145" s="189"/>
      <c r="K145" s="189"/>
      <c r="L145" s="189"/>
      <c r="M145" s="189"/>
      <c r="N145" s="189"/>
      <c r="O145" s="189"/>
      <c r="P145" s="189"/>
      <c r="Q145" s="189"/>
      <c r="R145" s="189"/>
      <c r="S145" s="189"/>
      <c r="T145" s="189"/>
      <c r="U145" s="189"/>
      <c r="V145" s="189"/>
      <c r="W145" s="189"/>
      <c r="X145" s="189"/>
      <c r="Y145" s="189"/>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c r="CN145" s="189"/>
      <c r="CO145" s="189"/>
      <c r="CP145" s="189"/>
      <c r="CQ145" s="189"/>
      <c r="CR145" s="189"/>
      <c r="CS145" s="189"/>
      <c r="CT145" s="189"/>
      <c r="CU145" s="189"/>
      <c r="CV145" s="189"/>
      <c r="CW145" s="189"/>
      <c r="CX145" s="189"/>
      <c r="CY145" s="189"/>
      <c r="CZ145" s="189"/>
      <c r="DA145" s="189"/>
      <c r="DB145" s="189"/>
      <c r="DC145" s="189"/>
      <c r="DD145" s="189"/>
      <c r="DE145" s="189"/>
      <c r="DF145" s="189"/>
      <c r="DG145" s="189"/>
      <c r="DH145" s="189"/>
      <c r="DI145" s="189"/>
      <c r="DJ145" s="189"/>
      <c r="DK145" s="189"/>
      <c r="DL145" s="189"/>
    </row>
    <row r="146" spans="1:116" ht="15.95" customHeight="1" x14ac:dyDescent="0.15">
      <c r="A146" s="189"/>
      <c r="B146" s="189"/>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c r="CN146" s="189"/>
      <c r="CO146" s="189"/>
      <c r="CP146" s="189"/>
      <c r="CQ146" s="189"/>
      <c r="CR146" s="189"/>
      <c r="CS146" s="189"/>
      <c r="CT146" s="189"/>
      <c r="CU146" s="189"/>
      <c r="CV146" s="189"/>
      <c r="CW146" s="189"/>
      <c r="CX146" s="189"/>
      <c r="CY146" s="189"/>
      <c r="CZ146" s="189"/>
      <c r="DA146" s="189"/>
      <c r="DB146" s="189"/>
      <c r="DC146" s="189"/>
      <c r="DD146" s="189"/>
      <c r="DE146" s="189"/>
      <c r="DF146" s="189"/>
      <c r="DG146" s="189"/>
      <c r="DH146" s="189"/>
      <c r="DI146" s="189"/>
      <c r="DJ146" s="189"/>
      <c r="DK146" s="189"/>
      <c r="DL146" s="189"/>
    </row>
    <row r="147" spans="1:116" ht="15.95" customHeight="1" x14ac:dyDescent="0.15">
      <c r="A147" s="189"/>
      <c r="B147" s="189"/>
      <c r="C147" s="189"/>
      <c r="D147" s="189"/>
      <c r="E147" s="189"/>
      <c r="F147" s="189"/>
      <c r="G147" s="189"/>
      <c r="H147" s="189"/>
      <c r="I147" s="189"/>
      <c r="J147" s="189"/>
      <c r="K147" s="189"/>
      <c r="L147" s="189"/>
      <c r="M147" s="189"/>
      <c r="N147" s="189"/>
      <c r="O147" s="189"/>
      <c r="P147" s="189"/>
      <c r="Q147" s="189"/>
      <c r="R147" s="189"/>
      <c r="S147" s="189"/>
      <c r="T147" s="189"/>
      <c r="U147" s="189"/>
      <c r="V147" s="189"/>
      <c r="W147" s="189"/>
      <c r="X147" s="189"/>
      <c r="Y147" s="189"/>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c r="CN147" s="189"/>
      <c r="CO147" s="189"/>
      <c r="CP147" s="189"/>
      <c r="CQ147" s="189"/>
      <c r="CR147" s="189"/>
      <c r="CS147" s="189"/>
      <c r="CT147" s="189"/>
      <c r="CU147" s="189"/>
      <c r="CV147" s="189"/>
      <c r="CW147" s="189"/>
      <c r="CX147" s="189"/>
      <c r="CY147" s="189"/>
      <c r="CZ147" s="189"/>
      <c r="DA147" s="189"/>
      <c r="DB147" s="189"/>
      <c r="DC147" s="189"/>
      <c r="DD147" s="189"/>
      <c r="DE147" s="189"/>
      <c r="DF147" s="189"/>
      <c r="DG147" s="189"/>
      <c r="DH147" s="189"/>
      <c r="DI147" s="189"/>
      <c r="DJ147" s="189"/>
      <c r="DK147" s="189"/>
      <c r="DL147" s="189"/>
    </row>
    <row r="148" spans="1:116" ht="15.95" customHeight="1" x14ac:dyDescent="0.15">
      <c r="A148" s="189"/>
      <c r="B148" s="189"/>
      <c r="C148" s="189"/>
      <c r="D148" s="189"/>
      <c r="E148" s="189"/>
      <c r="F148" s="189"/>
      <c r="G148" s="189"/>
      <c r="H148" s="189"/>
      <c r="I148" s="189"/>
      <c r="J148" s="189"/>
      <c r="K148" s="189"/>
      <c r="L148" s="189"/>
      <c r="M148" s="189"/>
      <c r="N148" s="189"/>
      <c r="O148" s="189"/>
      <c r="P148" s="189"/>
      <c r="Q148" s="189"/>
      <c r="R148" s="189"/>
      <c r="S148" s="189"/>
      <c r="T148" s="189"/>
      <c r="U148" s="189"/>
      <c r="V148" s="189"/>
      <c r="W148" s="189"/>
      <c r="X148" s="189"/>
      <c r="Y148" s="189"/>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c r="CN148" s="189"/>
      <c r="CO148" s="189"/>
      <c r="CP148" s="189"/>
      <c r="CQ148" s="189"/>
      <c r="CR148" s="189"/>
      <c r="CS148" s="189"/>
      <c r="CT148" s="189"/>
      <c r="CU148" s="189"/>
      <c r="CV148" s="189"/>
      <c r="CW148" s="189"/>
      <c r="CX148" s="189"/>
      <c r="CY148" s="189"/>
      <c r="CZ148" s="189"/>
      <c r="DA148" s="189"/>
      <c r="DB148" s="189"/>
      <c r="DC148" s="189"/>
      <c r="DD148" s="189"/>
      <c r="DE148" s="189"/>
      <c r="DF148" s="189"/>
      <c r="DG148" s="189"/>
      <c r="DH148" s="189"/>
      <c r="DI148" s="189"/>
      <c r="DJ148" s="189"/>
      <c r="DK148" s="189"/>
      <c r="DL148" s="189"/>
    </row>
    <row r="149" spans="1:116" ht="15.95" customHeight="1" x14ac:dyDescent="0.15">
      <c r="A149" s="189"/>
      <c r="B149" s="189"/>
      <c r="C149" s="189"/>
      <c r="D149" s="189"/>
      <c r="E149" s="189"/>
      <c r="F149" s="189"/>
      <c r="G149" s="189"/>
      <c r="H149" s="189"/>
      <c r="I149" s="189"/>
      <c r="J149" s="189"/>
      <c r="K149" s="189"/>
      <c r="L149" s="189"/>
      <c r="M149" s="189"/>
      <c r="N149" s="189"/>
      <c r="O149" s="189"/>
      <c r="P149" s="189"/>
      <c r="Q149" s="189"/>
      <c r="R149" s="189"/>
      <c r="S149" s="189"/>
      <c r="T149" s="189"/>
      <c r="U149" s="189"/>
      <c r="V149" s="189"/>
      <c r="W149" s="189"/>
      <c r="X149" s="189"/>
      <c r="Y149" s="189"/>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c r="CN149" s="189"/>
      <c r="CO149" s="189"/>
      <c r="CP149" s="189"/>
      <c r="CQ149" s="189"/>
      <c r="CR149" s="189"/>
      <c r="CS149" s="189"/>
      <c r="CT149" s="189"/>
      <c r="CU149" s="189"/>
      <c r="CV149" s="189"/>
      <c r="CW149" s="189"/>
      <c r="CX149" s="189"/>
      <c r="CY149" s="189"/>
      <c r="CZ149" s="189"/>
      <c r="DA149" s="189"/>
      <c r="DB149" s="189"/>
      <c r="DC149" s="189"/>
      <c r="DD149" s="189"/>
      <c r="DE149" s="189"/>
      <c r="DF149" s="189"/>
      <c r="DG149" s="189"/>
      <c r="DH149" s="189"/>
      <c r="DI149" s="189"/>
      <c r="DJ149" s="189"/>
      <c r="DK149" s="189"/>
      <c r="DL149" s="189"/>
    </row>
    <row r="150" spans="1:116" ht="15.95" customHeight="1" x14ac:dyDescent="0.15">
      <c r="A150" s="189"/>
      <c r="B150" s="189"/>
      <c r="C150" s="189"/>
      <c r="D150" s="189"/>
      <c r="E150" s="189"/>
      <c r="F150" s="189"/>
      <c r="G150" s="189"/>
      <c r="H150" s="189"/>
      <c r="I150" s="189"/>
      <c r="J150" s="189"/>
      <c r="K150" s="189"/>
      <c r="L150" s="189"/>
      <c r="M150" s="189"/>
      <c r="N150" s="189"/>
      <c r="O150" s="189"/>
      <c r="P150" s="189"/>
      <c r="Q150" s="189"/>
      <c r="R150" s="189"/>
      <c r="S150" s="189"/>
      <c r="T150" s="189"/>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row>
    <row r="151" spans="1:116" ht="15.95" customHeight="1" x14ac:dyDescent="0.15">
      <c r="A151" s="189"/>
      <c r="B151" s="189"/>
      <c r="C151" s="189"/>
      <c r="D151" s="189"/>
      <c r="E151" s="189"/>
      <c r="F151" s="189"/>
      <c r="G151" s="189"/>
      <c r="H151" s="189"/>
      <c r="I151" s="189"/>
      <c r="J151" s="189"/>
      <c r="K151" s="189"/>
      <c r="L151" s="189"/>
      <c r="M151" s="189"/>
      <c r="N151" s="189"/>
      <c r="O151" s="189"/>
      <c r="P151" s="189"/>
      <c r="Q151" s="189"/>
      <c r="R151" s="189"/>
      <c r="S151" s="189"/>
      <c r="T151" s="189"/>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row>
    <row r="152" spans="1:116" ht="15.95" customHeight="1" x14ac:dyDescent="0.15">
      <c r="A152" s="189"/>
      <c r="B152" s="189"/>
      <c r="C152" s="189"/>
      <c r="D152" s="189"/>
      <c r="E152" s="189"/>
      <c r="F152" s="189"/>
      <c r="G152" s="189"/>
      <c r="H152" s="189"/>
      <c r="I152" s="189"/>
      <c r="J152" s="189"/>
      <c r="K152" s="189"/>
      <c r="L152" s="189"/>
      <c r="M152" s="189"/>
      <c r="N152" s="189"/>
      <c r="O152" s="189"/>
      <c r="P152" s="189"/>
      <c r="Q152" s="189"/>
      <c r="R152" s="189"/>
      <c r="S152" s="189"/>
      <c r="T152" s="189"/>
      <c r="U152" s="189"/>
      <c r="V152" s="189"/>
      <c r="W152" s="189"/>
      <c r="X152" s="189"/>
      <c r="Y152" s="189"/>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c r="CN152" s="189"/>
      <c r="CO152" s="189"/>
      <c r="CP152" s="189"/>
      <c r="CQ152" s="189"/>
      <c r="CR152" s="189"/>
      <c r="CS152" s="189"/>
      <c r="CT152" s="189"/>
      <c r="CU152" s="189"/>
      <c r="CV152" s="189"/>
      <c r="CW152" s="189"/>
      <c r="CX152" s="189"/>
      <c r="CY152" s="189"/>
      <c r="CZ152" s="189"/>
      <c r="DA152" s="189"/>
      <c r="DB152" s="189"/>
      <c r="DC152" s="189"/>
      <c r="DD152" s="189"/>
      <c r="DE152" s="189"/>
      <c r="DF152" s="189"/>
      <c r="DG152" s="189"/>
      <c r="DH152" s="189"/>
      <c r="DI152" s="189"/>
      <c r="DJ152" s="189"/>
      <c r="DK152" s="189"/>
      <c r="DL152" s="189"/>
    </row>
    <row r="153" spans="1:116" ht="15.95" customHeight="1" x14ac:dyDescent="0.15">
      <c r="A153" s="189"/>
      <c r="B153" s="189"/>
      <c r="C153" s="189"/>
      <c r="D153" s="189"/>
      <c r="E153" s="189"/>
      <c r="F153" s="189"/>
      <c r="G153" s="189"/>
      <c r="H153" s="189"/>
      <c r="I153" s="189"/>
      <c r="J153" s="189"/>
      <c r="K153" s="189"/>
      <c r="L153" s="189"/>
      <c r="M153" s="189"/>
      <c r="N153" s="189"/>
      <c r="O153" s="189"/>
      <c r="P153" s="189"/>
      <c r="Q153" s="189"/>
      <c r="R153" s="189"/>
      <c r="S153" s="189"/>
      <c r="T153" s="189"/>
      <c r="U153" s="189"/>
      <c r="V153" s="189"/>
      <c r="W153" s="189"/>
      <c r="X153" s="189"/>
      <c r="Y153" s="189"/>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c r="CN153" s="189"/>
      <c r="CO153" s="189"/>
      <c r="CP153" s="189"/>
      <c r="CQ153" s="189"/>
      <c r="CR153" s="189"/>
      <c r="CS153" s="189"/>
      <c r="CT153" s="189"/>
      <c r="CU153" s="189"/>
      <c r="CV153" s="189"/>
      <c r="CW153" s="189"/>
      <c r="CX153" s="189"/>
      <c r="CY153" s="189"/>
      <c r="CZ153" s="189"/>
      <c r="DA153" s="189"/>
      <c r="DB153" s="189"/>
      <c r="DC153" s="189"/>
      <c r="DD153" s="189"/>
      <c r="DE153" s="189"/>
      <c r="DF153" s="189"/>
      <c r="DG153" s="189"/>
      <c r="DH153" s="189"/>
      <c r="DI153" s="189"/>
      <c r="DJ153" s="189"/>
      <c r="DK153" s="189"/>
      <c r="DL153" s="189"/>
    </row>
    <row r="154" spans="1:116" ht="15.95" customHeight="1" x14ac:dyDescent="0.15">
      <c r="A154" s="189"/>
      <c r="B154" s="189"/>
      <c r="C154" s="189"/>
      <c r="D154" s="189"/>
      <c r="E154" s="189"/>
      <c r="F154" s="189"/>
      <c r="G154" s="189"/>
      <c r="H154" s="189"/>
      <c r="I154" s="189"/>
      <c r="J154" s="189"/>
      <c r="K154" s="189"/>
      <c r="L154" s="189"/>
      <c r="M154" s="189"/>
      <c r="N154" s="189"/>
      <c r="O154" s="189"/>
      <c r="P154" s="189"/>
      <c r="Q154" s="189"/>
      <c r="R154" s="189"/>
      <c r="S154" s="189"/>
      <c r="T154" s="189"/>
      <c r="U154" s="189"/>
      <c r="V154" s="189"/>
      <c r="W154" s="189"/>
      <c r="X154" s="189"/>
      <c r="Y154" s="189"/>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c r="CN154" s="189"/>
      <c r="CO154" s="189"/>
      <c r="CP154" s="189"/>
      <c r="CQ154" s="189"/>
      <c r="CR154" s="189"/>
      <c r="CS154" s="189"/>
      <c r="CT154" s="189"/>
      <c r="CU154" s="189"/>
      <c r="CV154" s="189"/>
      <c r="CW154" s="189"/>
      <c r="CX154" s="189"/>
      <c r="CY154" s="189"/>
      <c r="CZ154" s="189"/>
      <c r="DA154" s="189"/>
      <c r="DB154" s="189"/>
      <c r="DC154" s="189"/>
      <c r="DD154" s="189"/>
      <c r="DE154" s="189"/>
      <c r="DF154" s="189"/>
      <c r="DG154" s="189"/>
      <c r="DH154" s="189"/>
      <c r="DI154" s="189"/>
      <c r="DJ154" s="189"/>
      <c r="DK154" s="189"/>
      <c r="DL154" s="189"/>
    </row>
    <row r="155" spans="1:116" ht="15.95" customHeight="1" x14ac:dyDescent="0.15">
      <c r="A155" s="189"/>
      <c r="B155" s="189"/>
      <c r="C155" s="189"/>
      <c r="D155" s="189"/>
      <c r="E155" s="189"/>
      <c r="F155" s="189"/>
      <c r="G155" s="189"/>
      <c r="H155" s="189"/>
      <c r="I155" s="189"/>
      <c r="J155" s="189"/>
      <c r="K155" s="189"/>
      <c r="L155" s="189"/>
      <c r="M155" s="189"/>
      <c r="N155" s="189"/>
      <c r="O155" s="189"/>
      <c r="P155" s="189"/>
      <c r="Q155" s="189"/>
      <c r="R155" s="189"/>
      <c r="S155" s="189"/>
      <c r="T155" s="189"/>
      <c r="U155" s="189"/>
      <c r="V155" s="189"/>
      <c r="W155" s="189"/>
      <c r="X155" s="189"/>
      <c r="Y155" s="189"/>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c r="CN155" s="189"/>
      <c r="CO155" s="189"/>
      <c r="CP155" s="189"/>
      <c r="CQ155" s="189"/>
      <c r="CR155" s="189"/>
      <c r="CS155" s="189"/>
      <c r="CT155" s="189"/>
      <c r="CU155" s="189"/>
      <c r="CV155" s="189"/>
      <c r="CW155" s="189"/>
      <c r="CX155" s="189"/>
      <c r="CY155" s="189"/>
      <c r="CZ155" s="189"/>
      <c r="DA155" s="189"/>
      <c r="DB155" s="189"/>
      <c r="DC155" s="189"/>
      <c r="DD155" s="189"/>
      <c r="DE155" s="189"/>
      <c r="DF155" s="189"/>
      <c r="DG155" s="189"/>
      <c r="DH155" s="189"/>
      <c r="DI155" s="189"/>
      <c r="DJ155" s="189"/>
      <c r="DK155" s="189"/>
      <c r="DL155" s="189"/>
    </row>
    <row r="156" spans="1:116" ht="15.95" customHeight="1" x14ac:dyDescent="0.15">
      <c r="A156" s="189"/>
      <c r="B156" s="189"/>
      <c r="C156" s="189"/>
      <c r="D156" s="189"/>
      <c r="E156" s="189"/>
      <c r="F156" s="189"/>
      <c r="G156" s="189"/>
      <c r="H156" s="189"/>
      <c r="I156" s="189"/>
      <c r="J156" s="189"/>
      <c r="K156" s="189"/>
      <c r="L156" s="189"/>
      <c r="M156" s="189"/>
      <c r="N156" s="189"/>
      <c r="O156" s="189"/>
      <c r="P156" s="189"/>
      <c r="Q156" s="189"/>
      <c r="R156" s="189"/>
      <c r="S156" s="189"/>
      <c r="T156" s="189"/>
      <c r="U156" s="189"/>
      <c r="V156" s="189"/>
      <c r="W156" s="189"/>
      <c r="X156" s="189"/>
      <c r="Y156" s="189"/>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c r="CN156" s="189"/>
      <c r="CO156" s="189"/>
      <c r="CP156" s="189"/>
      <c r="CQ156" s="189"/>
      <c r="CR156" s="189"/>
      <c r="CS156" s="189"/>
      <c r="CT156" s="189"/>
      <c r="CU156" s="189"/>
      <c r="CV156" s="189"/>
      <c r="CW156" s="189"/>
      <c r="CX156" s="189"/>
      <c r="CY156" s="189"/>
      <c r="CZ156" s="189"/>
      <c r="DA156" s="189"/>
      <c r="DB156" s="189"/>
      <c r="DC156" s="189"/>
      <c r="DD156" s="189"/>
      <c r="DE156" s="189"/>
      <c r="DF156" s="189"/>
      <c r="DG156" s="189"/>
      <c r="DH156" s="189"/>
      <c r="DI156" s="189"/>
      <c r="DJ156" s="189"/>
      <c r="DK156" s="189"/>
      <c r="DL156" s="189"/>
    </row>
    <row r="157" spans="1:116" ht="15.95" customHeight="1" x14ac:dyDescent="0.15">
      <c r="A157" s="189"/>
      <c r="B157" s="189"/>
      <c r="C157" s="189"/>
      <c r="D157" s="189"/>
      <c r="E157" s="189"/>
      <c r="F157" s="189"/>
      <c r="G157" s="189"/>
      <c r="H157" s="189"/>
      <c r="I157" s="189"/>
      <c r="J157" s="189"/>
      <c r="K157" s="189"/>
      <c r="L157" s="189"/>
      <c r="M157" s="189"/>
      <c r="N157" s="189"/>
      <c r="O157" s="189"/>
      <c r="P157" s="189"/>
      <c r="Q157" s="189"/>
      <c r="R157" s="189"/>
      <c r="S157" s="189"/>
      <c r="T157" s="189"/>
      <c r="U157" s="189"/>
      <c r="V157" s="189"/>
      <c r="W157" s="189"/>
      <c r="X157" s="189"/>
      <c r="Y157" s="189"/>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c r="CN157" s="189"/>
      <c r="CO157" s="189"/>
      <c r="CP157" s="189"/>
      <c r="CQ157" s="189"/>
      <c r="CR157" s="189"/>
      <c r="CS157" s="189"/>
      <c r="CT157" s="189"/>
      <c r="CU157" s="189"/>
      <c r="CV157" s="189"/>
      <c r="CW157" s="189"/>
      <c r="CX157" s="189"/>
      <c r="CY157" s="189"/>
      <c r="CZ157" s="189"/>
      <c r="DA157" s="189"/>
      <c r="DB157" s="189"/>
      <c r="DC157" s="189"/>
      <c r="DD157" s="189"/>
      <c r="DE157" s="189"/>
      <c r="DF157" s="189"/>
      <c r="DG157" s="189"/>
      <c r="DH157" s="189"/>
      <c r="DI157" s="189"/>
      <c r="DJ157" s="189"/>
      <c r="DK157" s="189"/>
      <c r="DL157" s="189"/>
    </row>
    <row r="158" spans="1:116" ht="15.95" customHeight="1" x14ac:dyDescent="0.15">
      <c r="A158" s="189"/>
      <c r="B158" s="189"/>
      <c r="C158" s="189"/>
      <c r="D158" s="189"/>
      <c r="E158" s="189"/>
      <c r="F158" s="189"/>
      <c r="G158" s="189"/>
      <c r="H158" s="189"/>
      <c r="I158" s="189"/>
      <c r="J158" s="189"/>
      <c r="K158" s="189"/>
      <c r="L158" s="189"/>
      <c r="M158" s="189"/>
      <c r="N158" s="189"/>
      <c r="O158" s="189"/>
      <c r="P158" s="189"/>
      <c r="Q158" s="189"/>
      <c r="R158" s="189"/>
      <c r="S158" s="189"/>
      <c r="T158" s="189"/>
      <c r="U158" s="189"/>
      <c r="V158" s="189"/>
      <c r="W158" s="189"/>
      <c r="X158" s="189"/>
      <c r="Y158" s="189"/>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c r="CN158" s="189"/>
      <c r="CO158" s="189"/>
      <c r="CP158" s="189"/>
      <c r="CQ158" s="189"/>
      <c r="CR158" s="189"/>
      <c r="CS158" s="189"/>
      <c r="CT158" s="189"/>
      <c r="CU158" s="189"/>
      <c r="CV158" s="189"/>
      <c r="CW158" s="189"/>
      <c r="CX158" s="189"/>
      <c r="CY158" s="189"/>
      <c r="CZ158" s="189"/>
      <c r="DA158" s="189"/>
      <c r="DB158" s="189"/>
      <c r="DC158" s="189"/>
      <c r="DD158" s="189"/>
      <c r="DE158" s="189"/>
      <c r="DF158" s="189"/>
      <c r="DG158" s="189"/>
      <c r="DH158" s="189"/>
      <c r="DI158" s="189"/>
      <c r="DJ158" s="189"/>
      <c r="DK158" s="189"/>
      <c r="DL158" s="189"/>
    </row>
    <row r="159" spans="1:116" ht="15.95" customHeight="1" x14ac:dyDescent="0.15">
      <c r="A159" s="189"/>
      <c r="B159" s="189"/>
      <c r="C159" s="189"/>
      <c r="D159" s="189"/>
      <c r="E159" s="189"/>
      <c r="F159" s="189"/>
      <c r="G159" s="189"/>
      <c r="H159" s="189"/>
      <c r="I159" s="189"/>
      <c r="J159" s="189"/>
      <c r="K159" s="189"/>
      <c r="L159" s="189"/>
      <c r="M159" s="189"/>
      <c r="N159" s="189"/>
      <c r="O159" s="189"/>
      <c r="P159" s="189"/>
      <c r="Q159" s="189"/>
      <c r="R159" s="189"/>
      <c r="S159" s="189"/>
      <c r="T159" s="189"/>
      <c r="U159" s="189"/>
      <c r="V159" s="189"/>
      <c r="W159" s="189"/>
      <c r="X159" s="189"/>
      <c r="Y159" s="189"/>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c r="CN159" s="189"/>
      <c r="CO159" s="189"/>
      <c r="CP159" s="189"/>
      <c r="CQ159" s="189"/>
      <c r="CR159" s="189"/>
      <c r="CS159" s="189"/>
      <c r="CT159" s="189"/>
      <c r="CU159" s="189"/>
      <c r="CV159" s="189"/>
      <c r="CW159" s="189"/>
      <c r="CX159" s="189"/>
      <c r="CY159" s="189"/>
      <c r="CZ159" s="189"/>
      <c r="DA159" s="189"/>
      <c r="DB159" s="189"/>
      <c r="DC159" s="189"/>
      <c r="DD159" s="189"/>
      <c r="DE159" s="189"/>
      <c r="DF159" s="189"/>
      <c r="DG159" s="189"/>
      <c r="DH159" s="189"/>
      <c r="DI159" s="189"/>
      <c r="DJ159" s="189"/>
      <c r="DK159" s="189"/>
      <c r="DL159" s="189"/>
    </row>
    <row r="160" spans="1:116" ht="15.95" customHeight="1" x14ac:dyDescent="0.15">
      <c r="A160" s="189"/>
      <c r="B160" s="189"/>
      <c r="C160" s="189"/>
      <c r="D160" s="189"/>
      <c r="E160" s="189"/>
      <c r="F160" s="189"/>
      <c r="G160" s="189"/>
      <c r="H160" s="189"/>
      <c r="I160" s="189"/>
      <c r="J160" s="189"/>
      <c r="K160" s="189"/>
      <c r="L160" s="189"/>
      <c r="M160" s="189"/>
      <c r="N160" s="189"/>
      <c r="O160" s="189"/>
      <c r="P160" s="189"/>
      <c r="Q160" s="189"/>
      <c r="R160" s="189"/>
      <c r="S160" s="189"/>
      <c r="T160" s="189"/>
      <c r="U160" s="189"/>
      <c r="V160" s="189"/>
      <c r="W160" s="189"/>
      <c r="X160" s="189"/>
      <c r="Y160" s="189"/>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c r="CN160" s="189"/>
      <c r="CO160" s="189"/>
      <c r="CP160" s="189"/>
      <c r="CQ160" s="189"/>
      <c r="CR160" s="189"/>
      <c r="CS160" s="189"/>
      <c r="CT160" s="189"/>
      <c r="CU160" s="189"/>
      <c r="CV160" s="189"/>
      <c r="CW160" s="189"/>
      <c r="CX160" s="189"/>
      <c r="CY160" s="189"/>
      <c r="CZ160" s="189"/>
      <c r="DA160" s="189"/>
      <c r="DB160" s="189"/>
      <c r="DC160" s="189"/>
      <c r="DD160" s="189"/>
      <c r="DE160" s="189"/>
      <c r="DF160" s="189"/>
      <c r="DG160" s="189"/>
      <c r="DH160" s="189"/>
      <c r="DI160" s="189"/>
      <c r="DJ160" s="189"/>
      <c r="DK160" s="189"/>
      <c r="DL160" s="189"/>
    </row>
    <row r="161" spans="1:116" ht="15.95" customHeight="1" x14ac:dyDescent="0.15">
      <c r="A161" s="189"/>
      <c r="B161" s="189"/>
      <c r="C161" s="189"/>
      <c r="D161" s="189"/>
      <c r="E161" s="189"/>
      <c r="F161" s="189"/>
      <c r="G161" s="189"/>
      <c r="H161" s="189"/>
      <c r="I161" s="189"/>
      <c r="J161" s="189"/>
      <c r="K161" s="189"/>
      <c r="L161" s="189"/>
      <c r="M161" s="189"/>
      <c r="N161" s="189"/>
      <c r="O161" s="189"/>
      <c r="P161" s="189"/>
      <c r="Q161" s="189"/>
      <c r="R161" s="189"/>
      <c r="S161" s="189"/>
      <c r="T161" s="189"/>
      <c r="U161" s="189"/>
      <c r="V161" s="189"/>
      <c r="W161" s="189"/>
      <c r="X161" s="189"/>
      <c r="Y161" s="189"/>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c r="CN161" s="189"/>
      <c r="CO161" s="189"/>
      <c r="CP161" s="189"/>
      <c r="CQ161" s="189"/>
      <c r="CR161" s="189"/>
      <c r="CS161" s="189"/>
      <c r="CT161" s="189"/>
      <c r="CU161" s="189"/>
      <c r="CV161" s="189"/>
      <c r="CW161" s="189"/>
      <c r="CX161" s="189"/>
      <c r="CY161" s="189"/>
      <c r="CZ161" s="189"/>
      <c r="DA161" s="189"/>
      <c r="DB161" s="189"/>
      <c r="DC161" s="189"/>
      <c r="DD161" s="189"/>
      <c r="DE161" s="189"/>
      <c r="DF161" s="189"/>
      <c r="DG161" s="189"/>
      <c r="DH161" s="189"/>
      <c r="DI161" s="189"/>
      <c r="DJ161" s="189"/>
      <c r="DK161" s="189"/>
      <c r="DL161" s="189"/>
    </row>
    <row r="162" spans="1:116" ht="15.95" customHeight="1" x14ac:dyDescent="0.15">
      <c r="A162" s="189"/>
      <c r="B162" s="189"/>
      <c r="C162" s="189"/>
      <c r="D162" s="189"/>
      <c r="E162" s="189"/>
      <c r="F162" s="189"/>
      <c r="G162" s="189"/>
      <c r="H162" s="189"/>
      <c r="I162" s="189"/>
      <c r="J162" s="189"/>
      <c r="K162" s="189"/>
      <c r="L162" s="189"/>
      <c r="M162" s="189"/>
      <c r="N162" s="189"/>
      <c r="O162" s="189"/>
      <c r="P162" s="189"/>
      <c r="Q162" s="189"/>
      <c r="R162" s="189"/>
      <c r="S162" s="189"/>
      <c r="T162" s="189"/>
      <c r="U162" s="189"/>
      <c r="V162" s="189"/>
      <c r="W162" s="189"/>
      <c r="X162" s="189"/>
      <c r="Y162" s="189"/>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c r="CN162" s="189"/>
      <c r="CO162" s="189"/>
      <c r="CP162" s="189"/>
      <c r="CQ162" s="189"/>
      <c r="CR162" s="189"/>
      <c r="CS162" s="189"/>
      <c r="CT162" s="189"/>
      <c r="CU162" s="189"/>
      <c r="CV162" s="189"/>
      <c r="CW162" s="189"/>
      <c r="CX162" s="189"/>
      <c r="CY162" s="189"/>
      <c r="CZ162" s="189"/>
      <c r="DA162" s="189"/>
      <c r="DB162" s="189"/>
      <c r="DC162" s="189"/>
      <c r="DD162" s="189"/>
      <c r="DE162" s="189"/>
      <c r="DF162" s="189"/>
      <c r="DG162" s="189"/>
      <c r="DH162" s="189"/>
      <c r="DI162" s="189"/>
      <c r="DJ162" s="189"/>
      <c r="DK162" s="189"/>
      <c r="DL162" s="189"/>
    </row>
    <row r="163" spans="1:116" ht="15.95" customHeight="1" x14ac:dyDescent="0.15">
      <c r="A163" s="189"/>
      <c r="B163" s="189"/>
      <c r="C163" s="189"/>
      <c r="D163" s="189"/>
      <c r="E163" s="189"/>
      <c r="F163" s="189"/>
      <c r="G163" s="189"/>
      <c r="H163" s="189"/>
      <c r="I163" s="189"/>
      <c r="J163" s="189"/>
      <c r="K163" s="189"/>
      <c r="L163" s="189"/>
      <c r="M163" s="189"/>
      <c r="N163" s="189"/>
      <c r="O163" s="189"/>
      <c r="P163" s="189"/>
      <c r="Q163" s="189"/>
      <c r="R163" s="189"/>
      <c r="S163" s="189"/>
      <c r="T163" s="189"/>
      <c r="U163" s="189"/>
      <c r="V163" s="189"/>
      <c r="W163" s="189"/>
      <c r="X163" s="189"/>
      <c r="Y163" s="189"/>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c r="CN163" s="189"/>
      <c r="CO163" s="189"/>
      <c r="CP163" s="189"/>
      <c r="CQ163" s="189"/>
      <c r="CR163" s="189"/>
      <c r="CS163" s="189"/>
      <c r="CT163" s="189"/>
      <c r="CU163" s="189"/>
      <c r="CV163" s="189"/>
      <c r="CW163" s="189"/>
      <c r="CX163" s="189"/>
      <c r="CY163" s="189"/>
      <c r="CZ163" s="189"/>
      <c r="DA163" s="189"/>
      <c r="DB163" s="189"/>
      <c r="DC163" s="189"/>
      <c r="DD163" s="189"/>
      <c r="DE163" s="189"/>
      <c r="DF163" s="189"/>
      <c r="DG163" s="189"/>
      <c r="DH163" s="189"/>
      <c r="DI163" s="189"/>
      <c r="DJ163" s="189"/>
      <c r="DK163" s="189"/>
      <c r="DL163" s="189"/>
    </row>
    <row r="164" spans="1:116" ht="15.95" customHeight="1" x14ac:dyDescent="0.15">
      <c r="A164" s="189"/>
      <c r="B164" s="189"/>
      <c r="C164" s="189"/>
      <c r="D164" s="189"/>
      <c r="E164" s="189"/>
      <c r="F164" s="189"/>
      <c r="G164" s="189"/>
      <c r="H164" s="189"/>
      <c r="I164" s="189"/>
      <c r="J164" s="189"/>
      <c r="K164" s="189"/>
      <c r="L164" s="189"/>
      <c r="M164" s="189"/>
      <c r="N164" s="189"/>
      <c r="O164" s="189"/>
      <c r="P164" s="189"/>
      <c r="Q164" s="189"/>
      <c r="R164" s="189"/>
      <c r="S164" s="189"/>
      <c r="T164" s="189"/>
      <c r="U164" s="189"/>
      <c r="V164" s="189"/>
      <c r="W164" s="189"/>
      <c r="X164" s="189"/>
      <c r="Y164" s="189"/>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c r="CN164" s="189"/>
      <c r="CO164" s="189"/>
      <c r="CP164" s="189"/>
      <c r="CQ164" s="189"/>
      <c r="CR164" s="189"/>
      <c r="CS164" s="189"/>
      <c r="CT164" s="189"/>
      <c r="CU164" s="189"/>
      <c r="CV164" s="189"/>
      <c r="CW164" s="189"/>
      <c r="CX164" s="189"/>
      <c r="CY164" s="189"/>
      <c r="CZ164" s="189"/>
      <c r="DA164" s="189"/>
      <c r="DB164" s="189"/>
      <c r="DC164" s="189"/>
      <c r="DD164" s="189"/>
      <c r="DE164" s="189"/>
      <c r="DF164" s="189"/>
      <c r="DG164" s="189"/>
      <c r="DH164" s="189"/>
      <c r="DI164" s="189"/>
      <c r="DJ164" s="189"/>
      <c r="DK164" s="189"/>
      <c r="DL164" s="189"/>
    </row>
    <row r="165" spans="1:116" ht="15.95" customHeight="1" x14ac:dyDescent="0.15">
      <c r="A165" s="189"/>
      <c r="B165" s="189"/>
      <c r="C165" s="189"/>
      <c r="D165" s="189"/>
      <c r="E165" s="189"/>
      <c r="F165" s="189"/>
      <c r="G165" s="189"/>
      <c r="H165" s="189"/>
      <c r="I165" s="189"/>
      <c r="J165" s="189"/>
      <c r="K165" s="189"/>
      <c r="L165" s="189"/>
      <c r="M165" s="189"/>
      <c r="N165" s="189"/>
      <c r="O165" s="189"/>
      <c r="P165" s="189"/>
      <c r="Q165" s="189"/>
      <c r="R165" s="189"/>
      <c r="S165" s="189"/>
      <c r="T165" s="189"/>
      <c r="U165" s="189"/>
      <c r="V165" s="189"/>
      <c r="W165" s="189"/>
      <c r="X165" s="189"/>
      <c r="Y165" s="189"/>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c r="CN165" s="189"/>
      <c r="CO165" s="189"/>
      <c r="CP165" s="189"/>
      <c r="CQ165" s="189"/>
      <c r="CR165" s="189"/>
      <c r="CS165" s="189"/>
      <c r="CT165" s="189"/>
      <c r="CU165" s="189"/>
      <c r="CV165" s="189"/>
      <c r="CW165" s="189"/>
      <c r="CX165" s="189"/>
      <c r="CY165" s="189"/>
      <c r="CZ165" s="189"/>
      <c r="DA165" s="189"/>
      <c r="DB165" s="189"/>
      <c r="DC165" s="189"/>
      <c r="DD165" s="189"/>
      <c r="DE165" s="189"/>
      <c r="DF165" s="189"/>
      <c r="DG165" s="189"/>
      <c r="DH165" s="189"/>
      <c r="DI165" s="189"/>
      <c r="DJ165" s="189"/>
      <c r="DK165" s="189"/>
      <c r="DL165" s="189"/>
    </row>
    <row r="166" spans="1:116" ht="15.95" customHeight="1" x14ac:dyDescent="0.15">
      <c r="A166" s="189"/>
      <c r="B166" s="189"/>
      <c r="C166" s="189"/>
      <c r="D166" s="189"/>
      <c r="E166" s="189"/>
      <c r="F166" s="189"/>
      <c r="G166" s="189"/>
      <c r="H166" s="189"/>
      <c r="I166" s="189"/>
      <c r="J166" s="189"/>
      <c r="K166" s="189"/>
      <c r="L166" s="189"/>
      <c r="M166" s="189"/>
      <c r="N166" s="189"/>
      <c r="O166" s="189"/>
      <c r="P166" s="189"/>
      <c r="Q166" s="189"/>
      <c r="R166" s="189"/>
      <c r="S166" s="189"/>
      <c r="T166" s="189"/>
      <c r="U166" s="189"/>
      <c r="V166" s="189"/>
      <c r="W166" s="189"/>
      <c r="X166" s="189"/>
      <c r="Y166" s="189"/>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c r="CN166" s="189"/>
      <c r="CO166" s="189"/>
      <c r="CP166" s="189"/>
      <c r="CQ166" s="189"/>
      <c r="CR166" s="189"/>
      <c r="CS166" s="189"/>
      <c r="CT166" s="189"/>
      <c r="CU166" s="189"/>
      <c r="CV166" s="189"/>
      <c r="CW166" s="189"/>
      <c r="CX166" s="189"/>
      <c r="CY166" s="189"/>
      <c r="CZ166" s="189"/>
      <c r="DA166" s="189"/>
      <c r="DB166" s="189"/>
      <c r="DC166" s="189"/>
      <c r="DD166" s="189"/>
      <c r="DE166" s="189"/>
      <c r="DF166" s="189"/>
      <c r="DG166" s="189"/>
      <c r="DH166" s="189"/>
      <c r="DI166" s="189"/>
      <c r="DJ166" s="189"/>
      <c r="DK166" s="189"/>
      <c r="DL166" s="189"/>
    </row>
    <row r="167" spans="1:116" ht="15.95" customHeight="1" x14ac:dyDescent="0.15">
      <c r="A167" s="189"/>
      <c r="B167" s="189"/>
      <c r="C167" s="189"/>
      <c r="D167" s="189"/>
      <c r="E167" s="189"/>
      <c r="F167" s="189"/>
      <c r="G167" s="189"/>
      <c r="H167" s="189"/>
      <c r="I167" s="189"/>
      <c r="J167" s="189"/>
      <c r="K167" s="189"/>
      <c r="L167" s="189"/>
      <c r="M167" s="189"/>
      <c r="N167" s="189"/>
      <c r="O167" s="189"/>
      <c r="P167" s="189"/>
      <c r="Q167" s="189"/>
      <c r="R167" s="189"/>
      <c r="S167" s="189"/>
      <c r="T167" s="189"/>
      <c r="U167" s="189"/>
      <c r="V167" s="189"/>
      <c r="W167" s="189"/>
      <c r="X167" s="189"/>
      <c r="Y167" s="189"/>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c r="CN167" s="189"/>
      <c r="CO167" s="189"/>
      <c r="CP167" s="189"/>
      <c r="CQ167" s="189"/>
      <c r="CR167" s="189"/>
      <c r="CS167" s="189"/>
      <c r="CT167" s="189"/>
      <c r="CU167" s="189"/>
      <c r="CV167" s="189"/>
      <c r="CW167" s="189"/>
      <c r="CX167" s="189"/>
      <c r="CY167" s="189"/>
      <c r="CZ167" s="189"/>
      <c r="DA167" s="189"/>
      <c r="DB167" s="189"/>
      <c r="DC167" s="189"/>
      <c r="DD167" s="189"/>
      <c r="DE167" s="189"/>
      <c r="DF167" s="189"/>
      <c r="DG167" s="189"/>
      <c r="DH167" s="189"/>
      <c r="DI167" s="189"/>
      <c r="DJ167" s="189"/>
      <c r="DK167" s="189"/>
      <c r="DL167" s="189"/>
    </row>
    <row r="168" spans="1:116" ht="15.95" customHeight="1" x14ac:dyDescent="0.15">
      <c r="A168" s="189"/>
      <c r="B168" s="189"/>
      <c r="C168" s="189"/>
      <c r="D168" s="189"/>
      <c r="E168" s="189"/>
      <c r="F168" s="189"/>
      <c r="G168" s="189"/>
      <c r="H168" s="189"/>
      <c r="I168" s="189"/>
      <c r="J168" s="189"/>
      <c r="K168" s="189"/>
      <c r="L168" s="189"/>
      <c r="M168" s="189"/>
      <c r="N168" s="189"/>
      <c r="O168" s="189"/>
      <c r="P168" s="189"/>
      <c r="Q168" s="189"/>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row>
    <row r="169" spans="1:116" ht="15.95" customHeight="1" x14ac:dyDescent="0.15">
      <c r="A169" s="189"/>
      <c r="B169" s="189"/>
      <c r="C169" s="189"/>
      <c r="D169" s="189"/>
      <c r="E169" s="189"/>
      <c r="F169" s="189"/>
      <c r="G169" s="189"/>
      <c r="H169" s="189"/>
      <c r="I169" s="189"/>
      <c r="J169" s="189"/>
      <c r="K169" s="189"/>
      <c r="L169" s="189"/>
      <c r="M169" s="189"/>
      <c r="N169" s="189"/>
      <c r="O169" s="189"/>
      <c r="P169" s="189"/>
      <c r="Q169" s="189"/>
      <c r="R169" s="189"/>
      <c r="S169" s="189"/>
      <c r="T169" s="189"/>
      <c r="U169" s="189"/>
      <c r="V169" s="189"/>
      <c r="W169" s="189"/>
      <c r="X169" s="189"/>
      <c r="Y169" s="189"/>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c r="CN169" s="189"/>
      <c r="CO169" s="189"/>
      <c r="CP169" s="189"/>
      <c r="CQ169" s="189"/>
      <c r="CR169" s="189"/>
      <c r="CS169" s="189"/>
      <c r="CT169" s="189"/>
      <c r="CU169" s="189"/>
      <c r="CV169" s="189"/>
      <c r="CW169" s="189"/>
      <c r="CX169" s="189"/>
      <c r="CY169" s="189"/>
      <c r="CZ169" s="189"/>
      <c r="DA169" s="189"/>
      <c r="DB169" s="189"/>
      <c r="DC169" s="189"/>
      <c r="DD169" s="189"/>
      <c r="DE169" s="189"/>
      <c r="DF169" s="189"/>
      <c r="DG169" s="189"/>
      <c r="DH169" s="189"/>
      <c r="DI169" s="189"/>
      <c r="DJ169" s="189"/>
      <c r="DK169" s="189"/>
      <c r="DL169" s="189"/>
    </row>
    <row r="170" spans="1:116" ht="15.95" customHeight="1" x14ac:dyDescent="0.15">
      <c r="A170" s="189"/>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row>
    <row r="171" spans="1:116" ht="15.95" customHeight="1" x14ac:dyDescent="0.15">
      <c r="A171" s="189"/>
      <c r="B171" s="189"/>
      <c r="C171" s="189"/>
      <c r="D171" s="189"/>
      <c r="E171" s="189"/>
      <c r="F171" s="189"/>
      <c r="G171" s="189"/>
      <c r="H171" s="189"/>
      <c r="I171" s="189"/>
      <c r="J171" s="189"/>
      <c r="K171" s="189"/>
      <c r="L171" s="189"/>
      <c r="M171" s="189"/>
      <c r="N171" s="189"/>
      <c r="O171" s="189"/>
      <c r="P171" s="189"/>
      <c r="Q171" s="189"/>
      <c r="R171" s="189"/>
      <c r="S171" s="189"/>
      <c r="T171" s="189"/>
      <c r="U171" s="189"/>
      <c r="V171" s="189"/>
      <c r="W171" s="189"/>
      <c r="X171" s="189"/>
      <c r="Y171" s="189"/>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c r="CN171" s="189"/>
      <c r="CO171" s="189"/>
      <c r="CP171" s="189"/>
      <c r="CQ171" s="189"/>
      <c r="CR171" s="189"/>
      <c r="CS171" s="189"/>
      <c r="CT171" s="189"/>
      <c r="CU171" s="189"/>
      <c r="CV171" s="189"/>
      <c r="CW171" s="189"/>
      <c r="CX171" s="189"/>
      <c r="CY171" s="189"/>
      <c r="CZ171" s="189"/>
      <c r="DA171" s="189"/>
      <c r="DB171" s="189"/>
      <c r="DC171" s="189"/>
      <c r="DD171" s="189"/>
      <c r="DE171" s="189"/>
      <c r="DF171" s="189"/>
      <c r="DG171" s="189"/>
      <c r="DH171" s="189"/>
      <c r="DI171" s="189"/>
      <c r="DJ171" s="189"/>
      <c r="DK171" s="189"/>
      <c r="DL171" s="189"/>
    </row>
    <row r="172" spans="1:116" ht="15.95" customHeight="1" x14ac:dyDescent="0.15">
      <c r="A172" s="189"/>
      <c r="B172" s="189"/>
      <c r="C172" s="189"/>
      <c r="D172" s="189"/>
      <c r="E172" s="189"/>
      <c r="F172" s="189"/>
      <c r="G172" s="189"/>
      <c r="H172" s="189"/>
      <c r="I172" s="189"/>
      <c r="J172" s="189"/>
      <c r="K172" s="189"/>
      <c r="L172" s="189"/>
      <c r="M172" s="189"/>
      <c r="N172" s="189"/>
      <c r="O172" s="189"/>
      <c r="P172" s="189"/>
      <c r="Q172" s="189"/>
      <c r="R172" s="189"/>
      <c r="S172" s="189"/>
      <c r="T172" s="189"/>
      <c r="U172" s="189"/>
      <c r="V172" s="189"/>
      <c r="W172" s="189"/>
      <c r="X172" s="189"/>
      <c r="Y172" s="189"/>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c r="CN172" s="189"/>
      <c r="CO172" s="189"/>
      <c r="CP172" s="189"/>
      <c r="CQ172" s="189"/>
      <c r="CR172" s="189"/>
      <c r="CS172" s="189"/>
      <c r="CT172" s="189"/>
      <c r="CU172" s="189"/>
      <c r="CV172" s="189"/>
      <c r="CW172" s="189"/>
      <c r="CX172" s="189"/>
      <c r="CY172" s="189"/>
      <c r="CZ172" s="189"/>
      <c r="DA172" s="189"/>
      <c r="DB172" s="189"/>
      <c r="DC172" s="189"/>
      <c r="DD172" s="189"/>
      <c r="DE172" s="189"/>
      <c r="DF172" s="189"/>
      <c r="DG172" s="189"/>
      <c r="DH172" s="189"/>
      <c r="DI172" s="189"/>
      <c r="DJ172" s="189"/>
      <c r="DK172" s="189"/>
      <c r="DL172" s="189"/>
    </row>
    <row r="173" spans="1:116" ht="15.95" customHeight="1" x14ac:dyDescent="0.15">
      <c r="A173" s="189"/>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c r="CN173" s="189"/>
      <c r="CO173" s="189"/>
      <c r="CP173" s="189"/>
      <c r="CQ173" s="189"/>
      <c r="CR173" s="189"/>
      <c r="CS173" s="189"/>
      <c r="CT173" s="189"/>
      <c r="CU173" s="189"/>
      <c r="CV173" s="189"/>
      <c r="CW173" s="189"/>
      <c r="CX173" s="189"/>
      <c r="CY173" s="189"/>
      <c r="CZ173" s="189"/>
      <c r="DA173" s="189"/>
      <c r="DB173" s="189"/>
      <c r="DC173" s="189"/>
      <c r="DD173" s="189"/>
      <c r="DE173" s="189"/>
      <c r="DF173" s="189"/>
      <c r="DG173" s="189"/>
      <c r="DH173" s="189"/>
      <c r="DI173" s="189"/>
      <c r="DJ173" s="189"/>
      <c r="DK173" s="189"/>
      <c r="DL173" s="189"/>
    </row>
    <row r="174" spans="1:116" ht="15.95" customHeight="1" x14ac:dyDescent="0.15">
      <c r="A174" s="189"/>
      <c r="B174" s="189"/>
      <c r="C174" s="189"/>
      <c r="D174" s="189"/>
      <c r="E174" s="189"/>
      <c r="F174" s="189"/>
      <c r="G174" s="189"/>
      <c r="H174" s="189"/>
      <c r="I174" s="189"/>
      <c r="J174" s="189"/>
      <c r="K174" s="189"/>
      <c r="L174" s="189"/>
      <c r="M174" s="189"/>
      <c r="N174" s="189"/>
      <c r="O174" s="189"/>
      <c r="P174" s="189"/>
      <c r="Q174" s="189"/>
      <c r="R174" s="189"/>
      <c r="S174" s="189"/>
      <c r="T174" s="189"/>
      <c r="U174" s="189"/>
      <c r="V174" s="189"/>
      <c r="W174" s="189"/>
      <c r="X174" s="189"/>
      <c r="Y174" s="189"/>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c r="CN174" s="189"/>
      <c r="CO174" s="189"/>
      <c r="CP174" s="189"/>
      <c r="CQ174" s="189"/>
      <c r="CR174" s="189"/>
      <c r="CS174" s="189"/>
      <c r="CT174" s="189"/>
      <c r="CU174" s="189"/>
      <c r="CV174" s="189"/>
      <c r="CW174" s="189"/>
      <c r="CX174" s="189"/>
      <c r="CY174" s="189"/>
      <c r="CZ174" s="189"/>
      <c r="DA174" s="189"/>
      <c r="DB174" s="189"/>
      <c r="DC174" s="189"/>
      <c r="DD174" s="189"/>
      <c r="DE174" s="189"/>
      <c r="DF174" s="189"/>
      <c r="DG174" s="189"/>
      <c r="DH174" s="189"/>
      <c r="DI174" s="189"/>
      <c r="DJ174" s="189"/>
      <c r="DK174" s="189"/>
      <c r="DL174" s="189"/>
    </row>
    <row r="175" spans="1:116" ht="15.95" customHeight="1" x14ac:dyDescent="0.15">
      <c r="A175" s="189"/>
      <c r="B175" s="189"/>
      <c r="C175" s="189"/>
      <c r="D175" s="189"/>
      <c r="E175" s="189"/>
      <c r="F175" s="189"/>
      <c r="G175" s="189"/>
      <c r="H175" s="189"/>
      <c r="I175" s="189"/>
      <c r="J175" s="189"/>
      <c r="K175" s="189"/>
      <c r="L175" s="189"/>
      <c r="M175" s="189"/>
      <c r="N175" s="189"/>
      <c r="O175" s="189"/>
      <c r="P175" s="189"/>
      <c r="Q175" s="189"/>
      <c r="R175" s="189"/>
      <c r="S175" s="189"/>
      <c r="T175" s="189"/>
      <c r="U175" s="189"/>
      <c r="V175" s="189"/>
      <c r="W175" s="189"/>
      <c r="X175" s="189"/>
      <c r="Y175" s="189"/>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c r="CN175" s="189"/>
      <c r="CO175" s="189"/>
      <c r="CP175" s="189"/>
      <c r="CQ175" s="189"/>
      <c r="CR175" s="189"/>
      <c r="CS175" s="189"/>
      <c r="CT175" s="189"/>
      <c r="CU175" s="189"/>
      <c r="CV175" s="189"/>
      <c r="CW175" s="189"/>
      <c r="CX175" s="189"/>
      <c r="CY175" s="189"/>
      <c r="CZ175" s="189"/>
      <c r="DA175" s="189"/>
      <c r="DB175" s="189"/>
      <c r="DC175" s="189"/>
      <c r="DD175" s="189"/>
      <c r="DE175" s="189"/>
      <c r="DF175" s="189"/>
      <c r="DG175" s="189"/>
      <c r="DH175" s="189"/>
      <c r="DI175" s="189"/>
      <c r="DJ175" s="189"/>
      <c r="DK175" s="189"/>
      <c r="DL175" s="189"/>
    </row>
    <row r="176" spans="1:116" ht="15.95" customHeight="1" x14ac:dyDescent="0.15">
      <c r="A176" s="189"/>
      <c r="B176" s="189"/>
      <c r="C176" s="189"/>
      <c r="D176" s="189"/>
      <c r="E176" s="189"/>
      <c r="F176" s="189"/>
      <c r="G176" s="189"/>
      <c r="H176" s="189"/>
      <c r="I176" s="189"/>
      <c r="J176" s="189"/>
      <c r="K176" s="189"/>
      <c r="L176" s="189"/>
      <c r="M176" s="189"/>
      <c r="N176" s="189"/>
      <c r="O176" s="189"/>
      <c r="P176" s="189"/>
      <c r="Q176" s="189"/>
      <c r="R176" s="189"/>
      <c r="S176" s="189"/>
      <c r="T176" s="189"/>
      <c r="U176" s="189"/>
      <c r="V176" s="189"/>
      <c r="W176" s="189"/>
      <c r="X176" s="189"/>
      <c r="Y176" s="189"/>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c r="CN176" s="189"/>
      <c r="CO176" s="189"/>
      <c r="CP176" s="189"/>
      <c r="CQ176" s="189"/>
      <c r="CR176" s="189"/>
      <c r="CS176" s="189"/>
      <c r="CT176" s="189"/>
      <c r="CU176" s="189"/>
      <c r="CV176" s="189"/>
      <c r="CW176" s="189"/>
      <c r="CX176" s="189"/>
      <c r="CY176" s="189"/>
      <c r="CZ176" s="189"/>
      <c r="DA176" s="189"/>
      <c r="DB176" s="189"/>
      <c r="DC176" s="189"/>
      <c r="DD176" s="189"/>
      <c r="DE176" s="189"/>
      <c r="DF176" s="189"/>
      <c r="DG176" s="189"/>
      <c r="DH176" s="189"/>
      <c r="DI176" s="189"/>
      <c r="DJ176" s="189"/>
      <c r="DK176" s="189"/>
      <c r="DL176" s="189"/>
    </row>
    <row r="177" spans="1:116" ht="15.95" customHeight="1" x14ac:dyDescent="0.15">
      <c r="A177" s="189"/>
      <c r="B177" s="189"/>
      <c r="C177" s="189"/>
      <c r="D177" s="189"/>
      <c r="E177" s="189"/>
      <c r="F177" s="189"/>
      <c r="G177" s="189"/>
      <c r="H177" s="189"/>
      <c r="I177" s="189"/>
      <c r="J177" s="189"/>
      <c r="K177" s="189"/>
      <c r="L177" s="189"/>
      <c r="M177" s="189"/>
      <c r="N177" s="189"/>
      <c r="O177" s="189"/>
      <c r="P177" s="189"/>
      <c r="Q177" s="189"/>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row>
    <row r="178" spans="1:116" ht="15.95" customHeight="1" x14ac:dyDescent="0.15">
      <c r="A178" s="189"/>
      <c r="B178" s="189"/>
      <c r="C178" s="189"/>
      <c r="D178" s="189"/>
      <c r="E178" s="189"/>
      <c r="F178" s="189"/>
      <c r="G178" s="189"/>
      <c r="H178" s="189"/>
      <c r="I178" s="189"/>
      <c r="J178" s="189"/>
      <c r="K178" s="189"/>
      <c r="L178" s="189"/>
      <c r="M178" s="189"/>
      <c r="N178" s="189"/>
      <c r="O178" s="189"/>
      <c r="P178" s="189"/>
      <c r="Q178" s="189"/>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row>
    <row r="179" spans="1:116" ht="15.95" customHeight="1" x14ac:dyDescent="0.15">
      <c r="A179" s="189"/>
      <c r="B179" s="189"/>
      <c r="C179" s="189"/>
      <c r="D179" s="189"/>
      <c r="E179" s="189"/>
      <c r="F179" s="189"/>
      <c r="G179" s="189"/>
      <c r="H179" s="189"/>
      <c r="I179" s="189"/>
      <c r="J179" s="189"/>
      <c r="K179" s="189"/>
      <c r="L179" s="189"/>
      <c r="M179" s="189"/>
      <c r="N179" s="189"/>
      <c r="O179" s="189"/>
      <c r="P179" s="189"/>
      <c r="Q179" s="189"/>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row>
    <row r="180" spans="1:116" ht="15.95" customHeight="1" x14ac:dyDescent="0.15">
      <c r="A180" s="189"/>
      <c r="B180" s="189"/>
      <c r="C180" s="189"/>
      <c r="D180" s="189"/>
      <c r="E180" s="189"/>
      <c r="F180" s="189"/>
      <c r="G180" s="189"/>
      <c r="H180" s="189"/>
      <c r="I180" s="189"/>
      <c r="J180" s="189"/>
      <c r="K180" s="189"/>
      <c r="L180" s="189"/>
      <c r="M180" s="189"/>
      <c r="N180" s="189"/>
      <c r="O180" s="189"/>
      <c r="P180" s="189"/>
      <c r="Q180" s="189"/>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row>
    <row r="181" spans="1:116" ht="15.95" customHeight="1" x14ac:dyDescent="0.15">
      <c r="A181" s="189"/>
      <c r="B181" s="189"/>
      <c r="C181" s="189"/>
      <c r="D181" s="189"/>
      <c r="E181" s="189"/>
      <c r="F181" s="189"/>
      <c r="G181" s="189"/>
      <c r="H181" s="189"/>
      <c r="I181" s="189"/>
      <c r="J181" s="189"/>
      <c r="K181" s="189"/>
      <c r="L181" s="189"/>
      <c r="M181" s="189"/>
      <c r="N181" s="189"/>
      <c r="O181" s="189"/>
      <c r="P181" s="189"/>
      <c r="Q181" s="189"/>
      <c r="R181" s="189"/>
      <c r="S181" s="189"/>
      <c r="T181" s="189"/>
      <c r="U181" s="189"/>
      <c r="V181" s="189"/>
      <c r="W181" s="189"/>
      <c r="X181" s="189"/>
      <c r="Y181" s="189"/>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c r="CN181" s="189"/>
      <c r="CO181" s="189"/>
      <c r="CP181" s="189"/>
      <c r="CQ181" s="189"/>
      <c r="CR181" s="189"/>
      <c r="CS181" s="189"/>
      <c r="CT181" s="189"/>
      <c r="CU181" s="189"/>
      <c r="CV181" s="189"/>
      <c r="CW181" s="189"/>
      <c r="CX181" s="189"/>
      <c r="CY181" s="189"/>
      <c r="CZ181" s="189"/>
      <c r="DA181" s="189"/>
      <c r="DB181" s="189"/>
      <c r="DC181" s="189"/>
      <c r="DD181" s="189"/>
      <c r="DE181" s="189"/>
      <c r="DF181" s="189"/>
      <c r="DG181" s="189"/>
      <c r="DH181" s="189"/>
      <c r="DI181" s="189"/>
      <c r="DJ181" s="189"/>
      <c r="DK181" s="189"/>
      <c r="DL181" s="189"/>
    </row>
    <row r="182" spans="1:116" ht="15.95" customHeight="1" x14ac:dyDescent="0.15">
      <c r="A182" s="189"/>
      <c r="B182" s="189"/>
      <c r="C182" s="189"/>
      <c r="D182" s="189"/>
      <c r="E182" s="189"/>
      <c r="F182" s="189"/>
      <c r="G182" s="189"/>
      <c r="H182" s="189"/>
      <c r="I182" s="189"/>
      <c r="J182" s="189"/>
      <c r="K182" s="189"/>
      <c r="L182" s="189"/>
      <c r="M182" s="189"/>
      <c r="N182" s="189"/>
      <c r="O182" s="189"/>
      <c r="P182" s="189"/>
      <c r="Q182" s="189"/>
      <c r="R182" s="189"/>
      <c r="S182" s="189"/>
      <c r="T182" s="189"/>
      <c r="U182" s="189"/>
      <c r="V182" s="189"/>
      <c r="W182" s="189"/>
      <c r="X182" s="189"/>
      <c r="Y182" s="189"/>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c r="CN182" s="189"/>
      <c r="CO182" s="189"/>
      <c r="CP182" s="189"/>
      <c r="CQ182" s="189"/>
      <c r="CR182" s="189"/>
      <c r="CS182" s="189"/>
      <c r="CT182" s="189"/>
      <c r="CU182" s="189"/>
      <c r="CV182" s="189"/>
      <c r="CW182" s="189"/>
      <c r="CX182" s="189"/>
      <c r="CY182" s="189"/>
      <c r="CZ182" s="189"/>
      <c r="DA182" s="189"/>
      <c r="DB182" s="189"/>
      <c r="DC182" s="189"/>
      <c r="DD182" s="189"/>
      <c r="DE182" s="189"/>
      <c r="DF182" s="189"/>
      <c r="DG182" s="189"/>
      <c r="DH182" s="189"/>
      <c r="DI182" s="189"/>
      <c r="DJ182" s="189"/>
      <c r="DK182" s="189"/>
      <c r="DL182" s="189"/>
    </row>
    <row r="183" spans="1:116" ht="15.95" customHeight="1" x14ac:dyDescent="0.15">
      <c r="A183" s="189"/>
      <c r="B183" s="189"/>
      <c r="C183" s="189"/>
      <c r="D183" s="189"/>
      <c r="E183" s="189"/>
      <c r="F183" s="189"/>
      <c r="G183" s="189"/>
      <c r="H183" s="189"/>
      <c r="I183" s="189"/>
      <c r="J183" s="189"/>
      <c r="K183" s="189"/>
      <c r="L183" s="189"/>
      <c r="M183" s="189"/>
      <c r="N183" s="189"/>
      <c r="O183" s="189"/>
      <c r="P183" s="189"/>
      <c r="Q183" s="189"/>
      <c r="R183" s="189"/>
      <c r="S183" s="189"/>
      <c r="T183" s="189"/>
      <c r="U183" s="189"/>
      <c r="V183" s="189"/>
      <c r="W183" s="189"/>
      <c r="X183" s="189"/>
      <c r="Y183" s="189"/>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c r="CN183" s="189"/>
      <c r="CO183" s="189"/>
      <c r="CP183" s="189"/>
      <c r="CQ183" s="189"/>
      <c r="CR183" s="189"/>
      <c r="CS183" s="189"/>
      <c r="CT183" s="189"/>
      <c r="CU183" s="189"/>
      <c r="CV183" s="189"/>
      <c r="CW183" s="189"/>
      <c r="CX183" s="189"/>
      <c r="CY183" s="189"/>
      <c r="CZ183" s="189"/>
      <c r="DA183" s="189"/>
      <c r="DB183" s="189"/>
      <c r="DC183" s="189"/>
      <c r="DD183" s="189"/>
      <c r="DE183" s="189"/>
      <c r="DF183" s="189"/>
      <c r="DG183" s="189"/>
      <c r="DH183" s="189"/>
      <c r="DI183" s="189"/>
      <c r="DJ183" s="189"/>
      <c r="DK183" s="189"/>
      <c r="DL183" s="189"/>
    </row>
    <row r="184" spans="1:116" ht="15.95" customHeight="1" x14ac:dyDescent="0.15">
      <c r="A184" s="189"/>
      <c r="B184" s="189"/>
      <c r="C184" s="189"/>
      <c r="D184" s="189"/>
      <c r="E184" s="189"/>
      <c r="F184" s="189"/>
      <c r="G184" s="189"/>
      <c r="H184" s="189"/>
      <c r="I184" s="189"/>
      <c r="J184" s="189"/>
      <c r="K184" s="189"/>
      <c r="L184" s="189"/>
      <c r="M184" s="189"/>
      <c r="N184" s="189"/>
      <c r="O184" s="189"/>
      <c r="P184" s="189"/>
      <c r="Q184" s="189"/>
      <c r="R184" s="189"/>
      <c r="S184" s="189"/>
      <c r="T184" s="189"/>
      <c r="U184" s="189"/>
      <c r="V184" s="189"/>
      <c r="W184" s="189"/>
      <c r="X184" s="189"/>
      <c r="Y184" s="189"/>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c r="CN184" s="189"/>
      <c r="CO184" s="189"/>
      <c r="CP184" s="189"/>
      <c r="CQ184" s="189"/>
      <c r="CR184" s="189"/>
      <c r="CS184" s="189"/>
      <c r="CT184" s="189"/>
      <c r="CU184" s="189"/>
      <c r="CV184" s="189"/>
      <c r="CW184" s="189"/>
      <c r="CX184" s="189"/>
      <c r="CY184" s="189"/>
      <c r="CZ184" s="189"/>
      <c r="DA184" s="189"/>
      <c r="DB184" s="189"/>
      <c r="DC184" s="189"/>
      <c r="DD184" s="189"/>
      <c r="DE184" s="189"/>
      <c r="DF184" s="189"/>
      <c r="DG184" s="189"/>
      <c r="DH184" s="189"/>
      <c r="DI184" s="189"/>
      <c r="DJ184" s="189"/>
      <c r="DK184" s="189"/>
      <c r="DL184" s="189"/>
    </row>
    <row r="185" spans="1:116" ht="15.95" customHeight="1" x14ac:dyDescent="0.15">
      <c r="A185" s="189"/>
      <c r="B185" s="189"/>
      <c r="C185" s="189"/>
      <c r="D185" s="189"/>
      <c r="E185" s="189"/>
      <c r="F185" s="189"/>
      <c r="G185" s="189"/>
      <c r="H185" s="189"/>
      <c r="I185" s="189"/>
      <c r="J185" s="189"/>
      <c r="K185" s="189"/>
      <c r="L185" s="189"/>
      <c r="M185" s="189"/>
      <c r="N185" s="189"/>
      <c r="O185" s="189"/>
      <c r="P185" s="189"/>
      <c r="Q185" s="189"/>
      <c r="R185" s="189"/>
      <c r="S185" s="189"/>
      <c r="T185" s="189"/>
      <c r="U185" s="189"/>
      <c r="V185" s="189"/>
      <c r="W185" s="189"/>
      <c r="X185" s="189"/>
      <c r="Y185" s="189"/>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c r="CN185" s="189"/>
      <c r="CO185" s="189"/>
      <c r="CP185" s="189"/>
      <c r="CQ185" s="189"/>
      <c r="CR185" s="189"/>
      <c r="CS185" s="189"/>
      <c r="CT185" s="189"/>
      <c r="CU185" s="189"/>
      <c r="CV185" s="189"/>
      <c r="CW185" s="189"/>
      <c r="CX185" s="189"/>
      <c r="CY185" s="189"/>
      <c r="CZ185" s="189"/>
      <c r="DA185" s="189"/>
      <c r="DB185" s="189"/>
      <c r="DC185" s="189"/>
      <c r="DD185" s="189"/>
      <c r="DE185" s="189"/>
      <c r="DF185" s="189"/>
      <c r="DG185" s="189"/>
      <c r="DH185" s="189"/>
      <c r="DI185" s="189"/>
      <c r="DJ185" s="189"/>
      <c r="DK185" s="189"/>
      <c r="DL185" s="189"/>
    </row>
    <row r="186" spans="1:116" ht="15.95" customHeight="1" x14ac:dyDescent="0.15">
      <c r="A186" s="189"/>
      <c r="B186" s="189"/>
      <c r="C186" s="189"/>
      <c r="D186" s="189"/>
      <c r="E186" s="189"/>
      <c r="F186" s="189"/>
      <c r="G186" s="189"/>
      <c r="H186" s="189"/>
      <c r="I186" s="189"/>
      <c r="J186" s="189"/>
      <c r="K186" s="189"/>
      <c r="L186" s="189"/>
      <c r="M186" s="189"/>
      <c r="N186" s="189"/>
      <c r="O186" s="189"/>
      <c r="P186" s="189"/>
      <c r="Q186" s="189"/>
      <c r="R186" s="189"/>
      <c r="S186" s="189"/>
      <c r="T186" s="189"/>
      <c r="U186" s="189"/>
      <c r="V186" s="189"/>
      <c r="W186" s="189"/>
      <c r="X186" s="189"/>
      <c r="Y186" s="189"/>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c r="CN186" s="189"/>
      <c r="CO186" s="189"/>
      <c r="CP186" s="189"/>
      <c r="CQ186" s="189"/>
      <c r="CR186" s="189"/>
      <c r="CS186" s="189"/>
      <c r="CT186" s="189"/>
      <c r="CU186" s="189"/>
      <c r="CV186" s="189"/>
      <c r="CW186" s="189"/>
      <c r="CX186" s="189"/>
      <c r="CY186" s="189"/>
      <c r="CZ186" s="189"/>
      <c r="DA186" s="189"/>
      <c r="DB186" s="189"/>
      <c r="DC186" s="189"/>
      <c r="DD186" s="189"/>
      <c r="DE186" s="189"/>
      <c r="DF186" s="189"/>
      <c r="DG186" s="189"/>
      <c r="DH186" s="189"/>
      <c r="DI186" s="189"/>
      <c r="DJ186" s="189"/>
      <c r="DK186" s="189"/>
      <c r="DL186" s="189"/>
    </row>
    <row r="187" spans="1:116" ht="15.95" customHeight="1" x14ac:dyDescent="0.15">
      <c r="A187" s="189"/>
      <c r="B187" s="189"/>
      <c r="C187" s="189"/>
      <c r="D187" s="189"/>
      <c r="E187" s="189"/>
      <c r="F187" s="189"/>
      <c r="G187" s="189"/>
      <c r="H187" s="189"/>
      <c r="I187" s="189"/>
      <c r="J187" s="189"/>
      <c r="K187" s="189"/>
      <c r="L187" s="189"/>
      <c r="M187" s="189"/>
      <c r="N187" s="189"/>
      <c r="O187" s="189"/>
      <c r="P187" s="189"/>
      <c r="Q187" s="189"/>
      <c r="R187" s="189"/>
      <c r="S187" s="189"/>
      <c r="T187" s="189"/>
      <c r="U187" s="189"/>
      <c r="V187" s="189"/>
      <c r="W187" s="189"/>
      <c r="X187" s="189"/>
      <c r="Y187" s="189"/>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c r="CN187" s="189"/>
      <c r="CO187" s="189"/>
      <c r="CP187" s="189"/>
      <c r="CQ187" s="189"/>
      <c r="CR187" s="189"/>
      <c r="CS187" s="189"/>
      <c r="CT187" s="189"/>
      <c r="CU187" s="189"/>
      <c r="CV187" s="189"/>
      <c r="CW187" s="189"/>
      <c r="CX187" s="189"/>
      <c r="CY187" s="189"/>
      <c r="CZ187" s="189"/>
      <c r="DA187" s="189"/>
      <c r="DB187" s="189"/>
      <c r="DC187" s="189"/>
      <c r="DD187" s="189"/>
      <c r="DE187" s="189"/>
      <c r="DF187" s="189"/>
      <c r="DG187" s="189"/>
      <c r="DH187" s="189"/>
      <c r="DI187" s="189"/>
      <c r="DJ187" s="189"/>
      <c r="DK187" s="189"/>
      <c r="DL187" s="189"/>
    </row>
    <row r="188" spans="1:116" ht="15.95" customHeight="1" x14ac:dyDescent="0.15">
      <c r="A188" s="189"/>
      <c r="B188" s="189"/>
      <c r="C188" s="189"/>
      <c r="D188" s="189"/>
      <c r="E188" s="189"/>
      <c r="F188" s="189"/>
      <c r="G188" s="189"/>
      <c r="H188" s="189"/>
      <c r="I188" s="189"/>
      <c r="J188" s="189"/>
      <c r="K188" s="189"/>
      <c r="L188" s="189"/>
      <c r="M188" s="189"/>
      <c r="N188" s="189"/>
      <c r="O188" s="189"/>
      <c r="P188" s="189"/>
      <c r="Q188" s="189"/>
      <c r="R188" s="189"/>
      <c r="S188" s="189"/>
      <c r="T188" s="189"/>
      <c r="U188" s="189"/>
      <c r="V188" s="189"/>
      <c r="W188" s="189"/>
      <c r="X188" s="189"/>
      <c r="Y188" s="189"/>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c r="CN188" s="189"/>
      <c r="CO188" s="189"/>
      <c r="CP188" s="189"/>
      <c r="CQ188" s="189"/>
      <c r="CR188" s="189"/>
      <c r="CS188" s="189"/>
      <c r="CT188" s="189"/>
      <c r="CU188" s="189"/>
      <c r="CV188" s="189"/>
      <c r="CW188" s="189"/>
      <c r="CX188" s="189"/>
      <c r="CY188" s="189"/>
      <c r="CZ188" s="189"/>
      <c r="DA188" s="189"/>
      <c r="DB188" s="189"/>
      <c r="DC188" s="189"/>
      <c r="DD188" s="189"/>
      <c r="DE188" s="189"/>
      <c r="DF188" s="189"/>
      <c r="DG188" s="189"/>
      <c r="DH188" s="189"/>
      <c r="DI188" s="189"/>
      <c r="DJ188" s="189"/>
      <c r="DK188" s="189"/>
      <c r="DL188" s="189"/>
    </row>
    <row r="189" spans="1:116" ht="15.95" customHeight="1" x14ac:dyDescent="0.15">
      <c r="A189" s="189"/>
      <c r="B189" s="189"/>
      <c r="C189" s="189"/>
      <c r="D189" s="189"/>
      <c r="E189" s="189"/>
      <c r="F189" s="189"/>
      <c r="G189" s="189"/>
      <c r="H189" s="189"/>
      <c r="I189" s="189"/>
      <c r="J189" s="189"/>
      <c r="K189" s="189"/>
      <c r="L189" s="189"/>
      <c r="M189" s="189"/>
      <c r="N189" s="189"/>
      <c r="O189" s="189"/>
      <c r="P189" s="189"/>
      <c r="Q189" s="189"/>
      <c r="R189" s="189"/>
      <c r="S189" s="189"/>
      <c r="T189" s="189"/>
      <c r="U189" s="189"/>
      <c r="V189" s="189"/>
      <c r="W189" s="189"/>
      <c r="X189" s="189"/>
      <c r="Y189" s="189"/>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c r="CN189" s="189"/>
      <c r="CO189" s="189"/>
      <c r="CP189" s="189"/>
      <c r="CQ189" s="189"/>
      <c r="CR189" s="189"/>
      <c r="CS189" s="189"/>
      <c r="CT189" s="189"/>
      <c r="CU189" s="189"/>
      <c r="CV189" s="189"/>
      <c r="CW189" s="189"/>
      <c r="CX189" s="189"/>
      <c r="CY189" s="189"/>
      <c r="CZ189" s="189"/>
      <c r="DA189" s="189"/>
      <c r="DB189" s="189"/>
      <c r="DC189" s="189"/>
      <c r="DD189" s="189"/>
      <c r="DE189" s="189"/>
      <c r="DF189" s="189"/>
      <c r="DG189" s="189"/>
      <c r="DH189" s="189"/>
      <c r="DI189" s="189"/>
      <c r="DJ189" s="189"/>
      <c r="DK189" s="189"/>
      <c r="DL189" s="189"/>
    </row>
    <row r="190" spans="1:116" ht="15.95" customHeight="1" x14ac:dyDescent="0.15">
      <c r="A190" s="189"/>
      <c r="B190" s="189"/>
      <c r="C190" s="189"/>
      <c r="D190" s="189"/>
      <c r="E190" s="189"/>
      <c r="F190" s="189"/>
      <c r="G190" s="189"/>
      <c r="H190" s="189"/>
      <c r="I190" s="189"/>
      <c r="J190" s="189"/>
      <c r="K190" s="189"/>
      <c r="L190" s="189"/>
      <c r="M190" s="189"/>
      <c r="N190" s="189"/>
      <c r="O190" s="189"/>
      <c r="P190" s="189"/>
      <c r="Q190" s="189"/>
      <c r="R190" s="189"/>
      <c r="S190" s="189"/>
      <c r="T190" s="189"/>
      <c r="U190" s="189"/>
      <c r="V190" s="189"/>
      <c r="W190" s="189"/>
      <c r="X190" s="189"/>
      <c r="Y190" s="189"/>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c r="CN190" s="189"/>
      <c r="CO190" s="189"/>
      <c r="CP190" s="189"/>
      <c r="CQ190" s="189"/>
      <c r="CR190" s="189"/>
      <c r="CS190" s="189"/>
      <c r="CT190" s="189"/>
      <c r="CU190" s="189"/>
      <c r="CV190" s="189"/>
      <c r="CW190" s="189"/>
      <c r="CX190" s="189"/>
      <c r="CY190" s="189"/>
      <c r="CZ190" s="189"/>
      <c r="DA190" s="189"/>
      <c r="DB190" s="189"/>
      <c r="DC190" s="189"/>
      <c r="DD190" s="189"/>
      <c r="DE190" s="189"/>
      <c r="DF190" s="189"/>
      <c r="DG190" s="189"/>
      <c r="DH190" s="189"/>
      <c r="DI190" s="189"/>
      <c r="DJ190" s="189"/>
      <c r="DK190" s="189"/>
      <c r="DL190" s="189"/>
    </row>
    <row r="191" spans="1:116" ht="15.95" customHeight="1" x14ac:dyDescent="0.15">
      <c r="A191" s="189"/>
      <c r="B191" s="189"/>
      <c r="C191" s="189"/>
      <c r="D191" s="189"/>
      <c r="E191" s="189"/>
      <c r="F191" s="189"/>
      <c r="G191" s="189"/>
      <c r="H191" s="189"/>
      <c r="I191" s="189"/>
      <c r="J191" s="189"/>
      <c r="K191" s="189"/>
      <c r="L191" s="189"/>
      <c r="M191" s="189"/>
      <c r="N191" s="189"/>
      <c r="O191" s="189"/>
      <c r="P191" s="189"/>
      <c r="Q191" s="189"/>
      <c r="R191" s="189"/>
      <c r="S191" s="189"/>
      <c r="T191" s="189"/>
      <c r="U191" s="189"/>
      <c r="V191" s="189"/>
      <c r="W191" s="189"/>
      <c r="X191" s="189"/>
      <c r="Y191" s="189"/>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c r="CN191" s="189"/>
      <c r="CO191" s="189"/>
      <c r="CP191" s="189"/>
      <c r="CQ191" s="189"/>
      <c r="CR191" s="189"/>
      <c r="CS191" s="189"/>
      <c r="CT191" s="189"/>
      <c r="CU191" s="189"/>
      <c r="CV191" s="189"/>
      <c r="CW191" s="189"/>
      <c r="CX191" s="189"/>
      <c r="CY191" s="189"/>
      <c r="CZ191" s="189"/>
      <c r="DA191" s="189"/>
      <c r="DB191" s="189"/>
      <c r="DC191" s="189"/>
      <c r="DD191" s="189"/>
      <c r="DE191" s="189"/>
      <c r="DF191" s="189"/>
      <c r="DG191" s="189"/>
      <c r="DH191" s="189"/>
      <c r="DI191" s="189"/>
      <c r="DJ191" s="189"/>
      <c r="DK191" s="189"/>
      <c r="DL191" s="189"/>
    </row>
    <row r="192" spans="1:116" ht="15.95" customHeight="1" x14ac:dyDescent="0.15">
      <c r="A192" s="189"/>
      <c r="B192" s="189"/>
      <c r="C192" s="189"/>
      <c r="D192" s="189"/>
      <c r="E192" s="189"/>
      <c r="F192" s="189"/>
      <c r="G192" s="189"/>
      <c r="H192" s="189"/>
      <c r="I192" s="189"/>
      <c r="J192" s="189"/>
      <c r="K192" s="189"/>
      <c r="L192" s="189"/>
      <c r="M192" s="189"/>
      <c r="N192" s="189"/>
      <c r="O192" s="189"/>
      <c r="P192" s="189"/>
      <c r="Q192" s="189"/>
      <c r="R192" s="189"/>
      <c r="S192" s="189"/>
      <c r="T192" s="189"/>
      <c r="U192" s="189"/>
      <c r="V192" s="189"/>
      <c r="W192" s="189"/>
      <c r="X192" s="189"/>
      <c r="Y192" s="189"/>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c r="CN192" s="189"/>
      <c r="CO192" s="189"/>
      <c r="CP192" s="189"/>
      <c r="CQ192" s="189"/>
      <c r="CR192" s="189"/>
      <c r="CS192" s="189"/>
      <c r="CT192" s="189"/>
      <c r="CU192" s="189"/>
      <c r="CV192" s="189"/>
      <c r="CW192" s="189"/>
      <c r="CX192" s="189"/>
      <c r="CY192" s="189"/>
      <c r="CZ192" s="189"/>
      <c r="DA192" s="189"/>
      <c r="DB192" s="189"/>
      <c r="DC192" s="189"/>
      <c r="DD192" s="189"/>
      <c r="DE192" s="189"/>
      <c r="DF192" s="189"/>
      <c r="DG192" s="189"/>
      <c r="DH192" s="189"/>
      <c r="DI192" s="189"/>
      <c r="DJ192" s="189"/>
      <c r="DK192" s="189"/>
      <c r="DL192" s="189"/>
    </row>
    <row r="193" spans="1:116" ht="15.95" customHeight="1" x14ac:dyDescent="0.15">
      <c r="A193" s="189"/>
      <c r="B193" s="189"/>
      <c r="C193" s="189"/>
      <c r="D193" s="189"/>
      <c r="E193" s="189"/>
      <c r="F193" s="189"/>
      <c r="G193" s="189"/>
      <c r="H193" s="189"/>
      <c r="I193" s="189"/>
      <c r="J193" s="189"/>
      <c r="K193" s="189"/>
      <c r="L193" s="189"/>
      <c r="M193" s="189"/>
      <c r="N193" s="189"/>
      <c r="O193" s="189"/>
      <c r="P193" s="189"/>
      <c r="Q193" s="189"/>
      <c r="R193" s="189"/>
      <c r="S193" s="189"/>
      <c r="T193" s="189"/>
      <c r="U193" s="189"/>
      <c r="V193" s="189"/>
      <c r="W193" s="189"/>
      <c r="X193" s="189"/>
      <c r="Y193" s="189"/>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c r="CN193" s="189"/>
      <c r="CO193" s="189"/>
      <c r="CP193" s="189"/>
      <c r="CQ193" s="189"/>
      <c r="CR193" s="189"/>
      <c r="CS193" s="189"/>
      <c r="CT193" s="189"/>
      <c r="CU193" s="189"/>
      <c r="CV193" s="189"/>
      <c r="CW193" s="189"/>
      <c r="CX193" s="189"/>
      <c r="CY193" s="189"/>
      <c r="CZ193" s="189"/>
      <c r="DA193" s="189"/>
      <c r="DB193" s="189"/>
      <c r="DC193" s="189"/>
      <c r="DD193" s="189"/>
      <c r="DE193" s="189"/>
      <c r="DF193" s="189"/>
      <c r="DG193" s="189"/>
      <c r="DH193" s="189"/>
      <c r="DI193" s="189"/>
      <c r="DJ193" s="189"/>
      <c r="DK193" s="189"/>
      <c r="DL193" s="189"/>
    </row>
    <row r="194" spans="1:116" ht="15.95" customHeight="1" x14ac:dyDescent="0.15">
      <c r="A194" s="189"/>
      <c r="B194" s="189"/>
      <c r="C194" s="189"/>
      <c r="D194" s="189"/>
      <c r="E194" s="189"/>
      <c r="F194" s="189"/>
      <c r="G194" s="189"/>
      <c r="H194" s="189"/>
      <c r="I194" s="189"/>
      <c r="J194" s="189"/>
      <c r="K194" s="189"/>
      <c r="L194" s="189"/>
      <c r="M194" s="189"/>
      <c r="N194" s="189"/>
      <c r="O194" s="189"/>
      <c r="P194" s="189"/>
      <c r="Q194" s="189"/>
      <c r="R194" s="189"/>
      <c r="S194" s="189"/>
      <c r="T194" s="189"/>
      <c r="U194" s="189"/>
      <c r="V194" s="189"/>
      <c r="W194" s="189"/>
      <c r="X194" s="189"/>
      <c r="Y194" s="189"/>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c r="CN194" s="189"/>
      <c r="CO194" s="189"/>
      <c r="CP194" s="189"/>
      <c r="CQ194" s="189"/>
      <c r="CR194" s="189"/>
      <c r="CS194" s="189"/>
      <c r="CT194" s="189"/>
      <c r="CU194" s="189"/>
      <c r="CV194" s="189"/>
      <c r="CW194" s="189"/>
      <c r="CX194" s="189"/>
      <c r="CY194" s="189"/>
      <c r="CZ194" s="189"/>
      <c r="DA194" s="189"/>
      <c r="DB194" s="189"/>
      <c r="DC194" s="189"/>
      <c r="DD194" s="189"/>
      <c r="DE194" s="189"/>
      <c r="DF194" s="189"/>
      <c r="DG194" s="189"/>
      <c r="DH194" s="189"/>
      <c r="DI194" s="189"/>
      <c r="DJ194" s="189"/>
      <c r="DK194" s="189"/>
      <c r="DL194" s="189"/>
    </row>
    <row r="195" spans="1:116" ht="15.95" customHeight="1" x14ac:dyDescent="0.15">
      <c r="A195" s="189"/>
      <c r="B195" s="189"/>
      <c r="C195" s="189"/>
      <c r="D195" s="189"/>
      <c r="E195" s="189"/>
      <c r="F195" s="189"/>
      <c r="G195" s="189"/>
      <c r="H195" s="189"/>
      <c r="I195" s="189"/>
      <c r="J195" s="189"/>
      <c r="K195" s="189"/>
      <c r="L195" s="189"/>
      <c r="M195" s="189"/>
      <c r="N195" s="189"/>
      <c r="O195" s="189"/>
      <c r="P195" s="189"/>
      <c r="Q195" s="189"/>
      <c r="R195" s="189"/>
      <c r="S195" s="189"/>
      <c r="T195" s="189"/>
      <c r="U195" s="189"/>
      <c r="V195" s="189"/>
      <c r="W195" s="189"/>
      <c r="X195" s="189"/>
      <c r="Y195" s="189"/>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c r="CN195" s="189"/>
      <c r="CO195" s="189"/>
      <c r="CP195" s="189"/>
      <c r="CQ195" s="189"/>
      <c r="CR195" s="189"/>
      <c r="CS195" s="189"/>
      <c r="CT195" s="189"/>
      <c r="CU195" s="189"/>
      <c r="CV195" s="189"/>
      <c r="CW195" s="189"/>
      <c r="CX195" s="189"/>
      <c r="CY195" s="189"/>
      <c r="CZ195" s="189"/>
      <c r="DA195" s="189"/>
      <c r="DB195" s="189"/>
      <c r="DC195" s="189"/>
      <c r="DD195" s="189"/>
      <c r="DE195" s="189"/>
      <c r="DF195" s="189"/>
      <c r="DG195" s="189"/>
      <c r="DH195" s="189"/>
      <c r="DI195" s="189"/>
      <c r="DJ195" s="189"/>
      <c r="DK195" s="189"/>
      <c r="DL195" s="189"/>
    </row>
    <row r="196" spans="1:116" ht="15.95" customHeight="1" x14ac:dyDescent="0.15">
      <c r="A196" s="189"/>
      <c r="B196" s="189"/>
      <c r="C196" s="189"/>
      <c r="D196" s="189"/>
      <c r="E196" s="189"/>
      <c r="F196" s="189"/>
      <c r="G196" s="189"/>
      <c r="H196" s="189"/>
      <c r="I196" s="189"/>
      <c r="J196" s="189"/>
      <c r="K196" s="189"/>
      <c r="L196" s="189"/>
      <c r="M196" s="189"/>
      <c r="N196" s="189"/>
      <c r="O196" s="189"/>
      <c r="P196" s="189"/>
      <c r="Q196" s="189"/>
      <c r="R196" s="189"/>
      <c r="S196" s="189"/>
      <c r="T196" s="189"/>
      <c r="U196" s="189"/>
      <c r="V196" s="189"/>
      <c r="W196" s="189"/>
      <c r="X196" s="189"/>
      <c r="Y196" s="189"/>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c r="CN196" s="189"/>
      <c r="CO196" s="189"/>
      <c r="CP196" s="189"/>
      <c r="CQ196" s="189"/>
      <c r="CR196" s="189"/>
      <c r="CS196" s="189"/>
      <c r="CT196" s="189"/>
      <c r="CU196" s="189"/>
      <c r="CV196" s="189"/>
      <c r="CW196" s="189"/>
      <c r="CX196" s="189"/>
      <c r="CY196" s="189"/>
      <c r="CZ196" s="189"/>
      <c r="DA196" s="189"/>
      <c r="DB196" s="189"/>
      <c r="DC196" s="189"/>
      <c r="DD196" s="189"/>
      <c r="DE196" s="189"/>
      <c r="DF196" s="189"/>
      <c r="DG196" s="189"/>
      <c r="DH196" s="189"/>
      <c r="DI196" s="189"/>
      <c r="DJ196" s="189"/>
      <c r="DK196" s="189"/>
      <c r="DL196" s="189"/>
    </row>
    <row r="197" spans="1:116" ht="15.95" customHeight="1" x14ac:dyDescent="0.15">
      <c r="A197" s="189"/>
      <c r="B197" s="189"/>
      <c r="C197" s="189"/>
      <c r="D197" s="189"/>
      <c r="E197" s="189"/>
      <c r="F197" s="189"/>
      <c r="G197" s="189"/>
      <c r="H197" s="189"/>
      <c r="I197" s="189"/>
      <c r="J197" s="189"/>
      <c r="K197" s="189"/>
      <c r="L197" s="189"/>
      <c r="M197" s="189"/>
      <c r="N197" s="189"/>
      <c r="O197" s="189"/>
      <c r="P197" s="189"/>
      <c r="Q197" s="189"/>
      <c r="R197" s="189"/>
      <c r="S197" s="189"/>
      <c r="T197" s="189"/>
      <c r="U197" s="189"/>
      <c r="V197" s="189"/>
      <c r="W197" s="189"/>
      <c r="X197" s="189"/>
      <c r="Y197" s="189"/>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c r="CN197" s="189"/>
      <c r="CO197" s="189"/>
      <c r="CP197" s="189"/>
      <c r="CQ197" s="189"/>
      <c r="CR197" s="189"/>
      <c r="CS197" s="189"/>
      <c r="CT197" s="189"/>
      <c r="CU197" s="189"/>
      <c r="CV197" s="189"/>
      <c r="CW197" s="189"/>
      <c r="CX197" s="189"/>
      <c r="CY197" s="189"/>
      <c r="CZ197" s="189"/>
      <c r="DA197" s="189"/>
      <c r="DB197" s="189"/>
      <c r="DC197" s="189"/>
      <c r="DD197" s="189"/>
      <c r="DE197" s="189"/>
      <c r="DF197" s="189"/>
      <c r="DG197" s="189"/>
      <c r="DH197" s="189"/>
      <c r="DI197" s="189"/>
      <c r="DJ197" s="189"/>
      <c r="DK197" s="189"/>
      <c r="DL197" s="189"/>
    </row>
    <row r="198" spans="1:116" ht="15.95" customHeight="1" x14ac:dyDescent="0.15">
      <c r="A198" s="189"/>
      <c r="B198" s="189"/>
      <c r="C198" s="189"/>
      <c r="D198" s="189"/>
      <c r="E198" s="189"/>
      <c r="F198" s="189"/>
      <c r="G198" s="189"/>
      <c r="H198" s="189"/>
      <c r="I198" s="189"/>
      <c r="J198" s="189"/>
      <c r="K198" s="189"/>
      <c r="L198" s="189"/>
      <c r="M198" s="189"/>
      <c r="N198" s="189"/>
      <c r="O198" s="189"/>
      <c r="P198" s="189"/>
      <c r="Q198" s="189"/>
      <c r="R198" s="189"/>
      <c r="S198" s="189"/>
      <c r="T198" s="189"/>
      <c r="U198" s="189"/>
      <c r="V198" s="189"/>
      <c r="W198" s="189"/>
      <c r="X198" s="189"/>
      <c r="Y198" s="189"/>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c r="CN198" s="189"/>
      <c r="CO198" s="189"/>
      <c r="CP198" s="189"/>
      <c r="CQ198" s="189"/>
      <c r="CR198" s="189"/>
      <c r="CS198" s="189"/>
      <c r="CT198" s="189"/>
      <c r="CU198" s="189"/>
      <c r="CV198" s="189"/>
      <c r="CW198" s="189"/>
      <c r="CX198" s="189"/>
      <c r="CY198" s="189"/>
      <c r="CZ198" s="189"/>
      <c r="DA198" s="189"/>
      <c r="DB198" s="189"/>
      <c r="DC198" s="189"/>
      <c r="DD198" s="189"/>
      <c r="DE198" s="189"/>
      <c r="DF198" s="189"/>
      <c r="DG198" s="189"/>
      <c r="DH198" s="189"/>
      <c r="DI198" s="189"/>
      <c r="DJ198" s="189"/>
      <c r="DK198" s="189"/>
      <c r="DL198" s="189"/>
    </row>
    <row r="199" spans="1:116" ht="15.95" customHeight="1" x14ac:dyDescent="0.15">
      <c r="A199" s="189"/>
      <c r="B199" s="189"/>
      <c r="C199" s="189"/>
      <c r="D199" s="189"/>
      <c r="E199" s="189"/>
      <c r="F199" s="189"/>
      <c r="G199" s="189"/>
      <c r="H199" s="189"/>
      <c r="I199" s="189"/>
      <c r="J199" s="189"/>
      <c r="K199" s="189"/>
      <c r="L199" s="189"/>
      <c r="M199" s="189"/>
      <c r="N199" s="189"/>
      <c r="O199" s="189"/>
      <c r="P199" s="189"/>
      <c r="Q199" s="189"/>
      <c r="R199" s="189"/>
      <c r="S199" s="189"/>
      <c r="T199" s="189"/>
      <c r="U199" s="189"/>
      <c r="V199" s="189"/>
      <c r="W199" s="189"/>
      <c r="X199" s="189"/>
      <c r="Y199" s="189"/>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c r="CN199" s="189"/>
      <c r="CO199" s="189"/>
      <c r="CP199" s="189"/>
      <c r="CQ199" s="189"/>
      <c r="CR199" s="189"/>
      <c r="CS199" s="189"/>
      <c r="CT199" s="189"/>
      <c r="CU199" s="189"/>
      <c r="CV199" s="189"/>
      <c r="CW199" s="189"/>
      <c r="CX199" s="189"/>
      <c r="CY199" s="189"/>
      <c r="CZ199" s="189"/>
      <c r="DA199" s="189"/>
      <c r="DB199" s="189"/>
      <c r="DC199" s="189"/>
      <c r="DD199" s="189"/>
      <c r="DE199" s="189"/>
      <c r="DF199" s="189"/>
      <c r="DG199" s="189"/>
      <c r="DH199" s="189"/>
      <c r="DI199" s="189"/>
      <c r="DJ199" s="189"/>
      <c r="DK199" s="189"/>
      <c r="DL199" s="189"/>
    </row>
    <row r="200" spans="1:116" ht="15.95" customHeight="1" x14ac:dyDescent="0.15">
      <c r="A200" s="189"/>
      <c r="B200" s="189"/>
      <c r="C200" s="189"/>
      <c r="D200" s="189"/>
      <c r="E200" s="189"/>
      <c r="F200" s="189"/>
      <c r="G200" s="189"/>
      <c r="H200" s="189"/>
      <c r="I200" s="189"/>
      <c r="J200" s="189"/>
      <c r="K200" s="189"/>
      <c r="L200" s="189"/>
      <c r="M200" s="189"/>
      <c r="N200" s="189"/>
      <c r="O200" s="189"/>
      <c r="P200" s="189"/>
      <c r="Q200" s="189"/>
      <c r="R200" s="189"/>
      <c r="S200" s="189"/>
      <c r="T200" s="189"/>
      <c r="U200" s="189"/>
      <c r="V200" s="189"/>
      <c r="W200" s="189"/>
      <c r="X200" s="189"/>
      <c r="Y200" s="189"/>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c r="CN200" s="189"/>
      <c r="CO200" s="189"/>
      <c r="CP200" s="189"/>
      <c r="CQ200" s="189"/>
      <c r="CR200" s="189"/>
      <c r="CS200" s="189"/>
      <c r="CT200" s="189"/>
      <c r="CU200" s="189"/>
      <c r="CV200" s="189"/>
      <c r="CW200" s="189"/>
      <c r="CX200" s="189"/>
      <c r="CY200" s="189"/>
      <c r="CZ200" s="189"/>
      <c r="DA200" s="189"/>
      <c r="DB200" s="189"/>
      <c r="DC200" s="189"/>
      <c r="DD200" s="189"/>
      <c r="DE200" s="189"/>
      <c r="DF200" s="189"/>
      <c r="DG200" s="189"/>
      <c r="DH200" s="189"/>
      <c r="DI200" s="189"/>
      <c r="DJ200" s="189"/>
      <c r="DK200" s="189"/>
      <c r="DL200" s="189"/>
    </row>
    <row r="201" spans="1:116" ht="15.95" customHeight="1" x14ac:dyDescent="0.15">
      <c r="A201" s="189"/>
      <c r="B201" s="189"/>
      <c r="C201" s="189"/>
      <c r="D201" s="189"/>
      <c r="E201" s="189"/>
      <c r="F201" s="189"/>
      <c r="G201" s="189"/>
      <c r="H201" s="189"/>
      <c r="I201" s="189"/>
      <c r="J201" s="189"/>
      <c r="K201" s="189"/>
      <c r="L201" s="189"/>
      <c r="M201" s="189"/>
      <c r="N201" s="189"/>
      <c r="O201" s="189"/>
      <c r="P201" s="189"/>
      <c r="Q201" s="189"/>
      <c r="R201" s="189"/>
      <c r="S201" s="189"/>
      <c r="T201" s="189"/>
      <c r="U201" s="189"/>
      <c r="V201" s="189"/>
      <c r="W201" s="189"/>
      <c r="X201" s="189"/>
      <c r="Y201" s="189"/>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c r="CN201" s="189"/>
      <c r="CO201" s="189"/>
      <c r="CP201" s="189"/>
      <c r="CQ201" s="189"/>
      <c r="CR201" s="189"/>
      <c r="CS201" s="189"/>
      <c r="CT201" s="189"/>
      <c r="CU201" s="189"/>
      <c r="CV201" s="189"/>
      <c r="CW201" s="189"/>
      <c r="CX201" s="189"/>
      <c r="CY201" s="189"/>
      <c r="CZ201" s="189"/>
      <c r="DA201" s="189"/>
      <c r="DB201" s="189"/>
      <c r="DC201" s="189"/>
      <c r="DD201" s="189"/>
      <c r="DE201" s="189"/>
      <c r="DF201" s="189"/>
      <c r="DG201" s="189"/>
      <c r="DH201" s="189"/>
      <c r="DI201" s="189"/>
      <c r="DJ201" s="189"/>
      <c r="DK201" s="189"/>
      <c r="DL201" s="189"/>
    </row>
    <row r="202" spans="1:116" ht="15.95" customHeight="1" x14ac:dyDescent="0.15">
      <c r="A202" s="189"/>
      <c r="B202" s="189"/>
      <c r="C202" s="189"/>
      <c r="D202" s="189"/>
      <c r="E202" s="189"/>
      <c r="F202" s="189"/>
      <c r="G202" s="189"/>
      <c r="H202" s="189"/>
      <c r="I202" s="189"/>
      <c r="J202" s="189"/>
      <c r="K202" s="189"/>
      <c r="L202" s="189"/>
      <c r="M202" s="189"/>
      <c r="N202" s="189"/>
      <c r="O202" s="189"/>
      <c r="P202" s="189"/>
      <c r="Q202" s="189"/>
      <c r="R202" s="189"/>
      <c r="S202" s="189"/>
      <c r="T202" s="189"/>
      <c r="U202" s="189"/>
      <c r="V202" s="189"/>
      <c r="W202" s="189"/>
      <c r="X202" s="189"/>
      <c r="Y202" s="189"/>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c r="CN202" s="189"/>
      <c r="CO202" s="189"/>
      <c r="CP202" s="189"/>
      <c r="CQ202" s="189"/>
      <c r="CR202" s="189"/>
      <c r="CS202" s="189"/>
      <c r="CT202" s="189"/>
      <c r="CU202" s="189"/>
      <c r="CV202" s="189"/>
      <c r="CW202" s="189"/>
      <c r="CX202" s="189"/>
      <c r="CY202" s="189"/>
      <c r="CZ202" s="189"/>
      <c r="DA202" s="189"/>
      <c r="DB202" s="189"/>
      <c r="DC202" s="189"/>
      <c r="DD202" s="189"/>
      <c r="DE202" s="189"/>
      <c r="DF202" s="189"/>
      <c r="DG202" s="189"/>
      <c r="DH202" s="189"/>
      <c r="DI202" s="189"/>
      <c r="DJ202" s="189"/>
      <c r="DK202" s="189"/>
      <c r="DL202" s="189"/>
    </row>
    <row r="203" spans="1:116" ht="15.95" customHeight="1" x14ac:dyDescent="0.15">
      <c r="A203" s="189"/>
      <c r="B203" s="189"/>
      <c r="C203" s="189"/>
      <c r="D203" s="189"/>
      <c r="E203" s="189"/>
      <c r="F203" s="189"/>
      <c r="G203" s="189"/>
      <c r="H203" s="189"/>
      <c r="I203" s="189"/>
      <c r="J203" s="189"/>
      <c r="K203" s="189"/>
      <c r="L203" s="189"/>
      <c r="M203" s="189"/>
      <c r="N203" s="189"/>
      <c r="O203" s="189"/>
      <c r="P203" s="189"/>
      <c r="Q203" s="189"/>
      <c r="R203" s="189"/>
      <c r="S203" s="189"/>
      <c r="T203" s="189"/>
      <c r="U203" s="189"/>
      <c r="V203" s="189"/>
      <c r="W203" s="189"/>
      <c r="X203" s="189"/>
      <c r="Y203" s="189"/>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c r="CN203" s="189"/>
      <c r="CO203" s="189"/>
      <c r="CP203" s="189"/>
      <c r="CQ203" s="189"/>
      <c r="CR203" s="189"/>
      <c r="CS203" s="189"/>
      <c r="CT203" s="189"/>
      <c r="CU203" s="189"/>
      <c r="CV203" s="189"/>
      <c r="CW203" s="189"/>
      <c r="CX203" s="189"/>
      <c r="CY203" s="189"/>
      <c r="CZ203" s="189"/>
      <c r="DA203" s="189"/>
      <c r="DB203" s="189"/>
      <c r="DC203" s="189"/>
      <c r="DD203" s="189"/>
      <c r="DE203" s="189"/>
      <c r="DF203" s="189"/>
      <c r="DG203" s="189"/>
      <c r="DH203" s="189"/>
      <c r="DI203" s="189"/>
      <c r="DJ203" s="189"/>
      <c r="DK203" s="189"/>
      <c r="DL203" s="189"/>
    </row>
    <row r="204" spans="1:116" ht="15.95" customHeight="1" x14ac:dyDescent="0.15">
      <c r="A204" s="189"/>
      <c r="B204" s="189"/>
      <c r="C204" s="189"/>
      <c r="D204" s="189"/>
      <c r="E204" s="189"/>
      <c r="F204" s="189"/>
      <c r="G204" s="189"/>
      <c r="H204" s="189"/>
      <c r="I204" s="189"/>
      <c r="J204" s="189"/>
      <c r="K204" s="189"/>
      <c r="L204" s="189"/>
      <c r="M204" s="189"/>
      <c r="N204" s="189"/>
      <c r="O204" s="189"/>
      <c r="P204" s="189"/>
      <c r="Q204" s="189"/>
      <c r="R204" s="189"/>
      <c r="S204" s="189"/>
      <c r="T204" s="189"/>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row>
    <row r="205" spans="1:116" ht="15.95" customHeight="1" x14ac:dyDescent="0.15">
      <c r="A205" s="189"/>
      <c r="B205" s="189"/>
      <c r="C205" s="189"/>
      <c r="D205" s="189"/>
      <c r="E205" s="189"/>
      <c r="F205" s="189"/>
      <c r="G205" s="189"/>
      <c r="H205" s="189"/>
      <c r="I205" s="189"/>
      <c r="J205" s="189"/>
      <c r="K205" s="189"/>
      <c r="L205" s="189"/>
      <c r="M205" s="189"/>
      <c r="N205" s="189"/>
      <c r="O205" s="189"/>
      <c r="P205" s="189"/>
      <c r="Q205" s="189"/>
      <c r="R205" s="189"/>
      <c r="S205" s="189"/>
      <c r="T205" s="189"/>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row>
    <row r="206" spans="1:116" ht="15.95" customHeight="1" x14ac:dyDescent="0.15">
      <c r="A206" s="189"/>
      <c r="B206" s="189"/>
      <c r="C206" s="189"/>
      <c r="D206" s="189"/>
      <c r="E206" s="189"/>
      <c r="F206" s="189"/>
      <c r="G206" s="189"/>
      <c r="H206" s="189"/>
      <c r="I206" s="189"/>
      <c r="J206" s="189"/>
      <c r="K206" s="189"/>
      <c r="L206" s="189"/>
      <c r="M206" s="189"/>
      <c r="N206" s="189"/>
      <c r="O206" s="189"/>
      <c r="P206" s="189"/>
      <c r="Q206" s="189"/>
      <c r="R206" s="189"/>
      <c r="S206" s="189"/>
      <c r="T206" s="189"/>
      <c r="U206" s="189"/>
      <c r="V206" s="189"/>
      <c r="W206" s="189"/>
      <c r="X206" s="189"/>
      <c r="Y206" s="189"/>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c r="CN206" s="189"/>
      <c r="CO206" s="189"/>
      <c r="CP206" s="189"/>
      <c r="CQ206" s="189"/>
      <c r="CR206" s="189"/>
      <c r="CS206" s="189"/>
      <c r="CT206" s="189"/>
      <c r="CU206" s="189"/>
      <c r="CV206" s="189"/>
      <c r="CW206" s="189"/>
      <c r="CX206" s="189"/>
      <c r="CY206" s="189"/>
      <c r="CZ206" s="189"/>
      <c r="DA206" s="189"/>
      <c r="DB206" s="189"/>
      <c r="DC206" s="189"/>
      <c r="DD206" s="189"/>
      <c r="DE206" s="189"/>
      <c r="DF206" s="189"/>
      <c r="DG206" s="189"/>
      <c r="DH206" s="189"/>
      <c r="DI206" s="189"/>
      <c r="DJ206" s="189"/>
      <c r="DK206" s="189"/>
      <c r="DL206" s="189"/>
    </row>
    <row r="207" spans="1:116" ht="15.95" customHeight="1" x14ac:dyDescent="0.15">
      <c r="A207" s="189"/>
      <c r="B207" s="189"/>
      <c r="C207" s="189"/>
      <c r="D207" s="189"/>
      <c r="E207" s="189"/>
      <c r="F207" s="189"/>
      <c r="G207" s="189"/>
      <c r="H207" s="189"/>
      <c r="I207" s="189"/>
      <c r="J207" s="189"/>
      <c r="K207" s="189"/>
      <c r="L207" s="189"/>
      <c r="M207" s="189"/>
      <c r="N207" s="189"/>
      <c r="O207" s="189"/>
      <c r="P207" s="189"/>
      <c r="Q207" s="189"/>
      <c r="R207" s="189"/>
      <c r="S207" s="189"/>
      <c r="T207" s="189"/>
      <c r="U207" s="189"/>
      <c r="V207" s="189"/>
      <c r="W207" s="189"/>
      <c r="X207" s="189"/>
      <c r="Y207" s="189"/>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c r="CN207" s="189"/>
      <c r="CO207" s="189"/>
      <c r="CP207" s="189"/>
      <c r="CQ207" s="189"/>
      <c r="CR207" s="189"/>
      <c r="CS207" s="189"/>
      <c r="CT207" s="189"/>
      <c r="CU207" s="189"/>
      <c r="CV207" s="189"/>
      <c r="CW207" s="189"/>
      <c r="CX207" s="189"/>
      <c r="CY207" s="189"/>
      <c r="CZ207" s="189"/>
      <c r="DA207" s="189"/>
      <c r="DB207" s="189"/>
      <c r="DC207" s="189"/>
      <c r="DD207" s="189"/>
      <c r="DE207" s="189"/>
      <c r="DF207" s="189"/>
      <c r="DG207" s="189"/>
      <c r="DH207" s="189"/>
      <c r="DI207" s="189"/>
      <c r="DJ207" s="189"/>
      <c r="DK207" s="189"/>
      <c r="DL207" s="189"/>
    </row>
    <row r="208" spans="1:116" ht="15.95" customHeight="1" x14ac:dyDescent="0.15">
      <c r="A208" s="189"/>
      <c r="B208" s="189"/>
      <c r="C208" s="189"/>
      <c r="D208" s="189"/>
      <c r="E208" s="189"/>
      <c r="F208" s="189"/>
      <c r="G208" s="189"/>
      <c r="H208" s="189"/>
      <c r="I208" s="189"/>
      <c r="J208" s="189"/>
      <c r="K208" s="189"/>
      <c r="L208" s="189"/>
      <c r="M208" s="189"/>
      <c r="N208" s="189"/>
      <c r="O208" s="189"/>
      <c r="P208" s="189"/>
      <c r="Q208" s="189"/>
      <c r="R208" s="189"/>
      <c r="S208" s="189"/>
      <c r="T208" s="189"/>
      <c r="U208" s="189"/>
      <c r="V208" s="189"/>
      <c r="W208" s="189"/>
      <c r="X208" s="189"/>
      <c r="Y208" s="189"/>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c r="CN208" s="189"/>
      <c r="CO208" s="189"/>
      <c r="CP208" s="189"/>
      <c r="CQ208" s="189"/>
      <c r="CR208" s="189"/>
      <c r="CS208" s="189"/>
      <c r="CT208" s="189"/>
      <c r="CU208" s="189"/>
      <c r="CV208" s="189"/>
      <c r="CW208" s="189"/>
      <c r="CX208" s="189"/>
      <c r="CY208" s="189"/>
      <c r="CZ208" s="189"/>
      <c r="DA208" s="189"/>
      <c r="DB208" s="189"/>
      <c r="DC208" s="189"/>
      <c r="DD208" s="189"/>
      <c r="DE208" s="189"/>
      <c r="DF208" s="189"/>
      <c r="DG208" s="189"/>
      <c r="DH208" s="189"/>
      <c r="DI208" s="189"/>
      <c r="DJ208" s="189"/>
      <c r="DK208" s="189"/>
      <c r="DL208" s="189"/>
    </row>
    <row r="209" spans="1:116" ht="15.95" customHeight="1" x14ac:dyDescent="0.15">
      <c r="A209" s="189"/>
      <c r="B209" s="189"/>
      <c r="C209" s="189"/>
      <c r="D209" s="189"/>
      <c r="E209" s="189"/>
      <c r="F209" s="189"/>
      <c r="G209" s="189"/>
      <c r="H209" s="189"/>
      <c r="I209" s="189"/>
      <c r="J209" s="189"/>
      <c r="K209" s="189"/>
      <c r="L209" s="189"/>
      <c r="M209" s="189"/>
      <c r="N209" s="189"/>
      <c r="O209" s="189"/>
      <c r="P209" s="189"/>
      <c r="Q209" s="189"/>
      <c r="R209" s="189"/>
      <c r="S209" s="189"/>
      <c r="T209" s="189"/>
      <c r="U209" s="189"/>
      <c r="V209" s="189"/>
      <c r="W209" s="189"/>
      <c r="X209" s="189"/>
      <c r="Y209" s="189"/>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c r="CN209" s="189"/>
      <c r="CO209" s="189"/>
      <c r="CP209" s="189"/>
      <c r="CQ209" s="189"/>
      <c r="CR209" s="189"/>
      <c r="CS209" s="189"/>
      <c r="CT209" s="189"/>
      <c r="CU209" s="189"/>
      <c r="CV209" s="189"/>
      <c r="CW209" s="189"/>
      <c r="CX209" s="189"/>
      <c r="CY209" s="189"/>
      <c r="CZ209" s="189"/>
      <c r="DA209" s="189"/>
      <c r="DB209" s="189"/>
      <c r="DC209" s="189"/>
      <c r="DD209" s="189"/>
      <c r="DE209" s="189"/>
      <c r="DF209" s="189"/>
      <c r="DG209" s="189"/>
      <c r="DH209" s="189"/>
      <c r="DI209" s="189"/>
      <c r="DJ209" s="189"/>
      <c r="DK209" s="189"/>
      <c r="DL209" s="189"/>
    </row>
    <row r="210" spans="1:116" ht="15.95" customHeight="1" x14ac:dyDescent="0.15">
      <c r="A210" s="189"/>
      <c r="B210" s="189"/>
      <c r="C210" s="189"/>
      <c r="D210" s="189"/>
      <c r="E210" s="189"/>
      <c r="F210" s="189"/>
      <c r="G210" s="189"/>
      <c r="H210" s="189"/>
      <c r="I210" s="189"/>
      <c r="J210" s="189"/>
      <c r="K210" s="189"/>
      <c r="L210" s="189"/>
      <c r="M210" s="189"/>
      <c r="N210" s="189"/>
      <c r="O210" s="189"/>
      <c r="P210" s="189"/>
      <c r="Q210" s="189"/>
      <c r="R210" s="189"/>
      <c r="S210" s="189"/>
      <c r="T210" s="189"/>
      <c r="U210" s="189"/>
      <c r="V210" s="189"/>
      <c r="W210" s="189"/>
      <c r="X210" s="189"/>
      <c r="Y210" s="189"/>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c r="CN210" s="189"/>
      <c r="CO210" s="189"/>
      <c r="CP210" s="189"/>
      <c r="CQ210" s="189"/>
      <c r="CR210" s="189"/>
      <c r="CS210" s="189"/>
      <c r="CT210" s="189"/>
      <c r="CU210" s="189"/>
      <c r="CV210" s="189"/>
      <c r="CW210" s="189"/>
      <c r="CX210" s="189"/>
      <c r="CY210" s="189"/>
      <c r="CZ210" s="189"/>
      <c r="DA210" s="189"/>
      <c r="DB210" s="189"/>
      <c r="DC210" s="189"/>
      <c r="DD210" s="189"/>
      <c r="DE210" s="189"/>
      <c r="DF210" s="189"/>
      <c r="DG210" s="189"/>
      <c r="DH210" s="189"/>
      <c r="DI210" s="189"/>
      <c r="DJ210" s="189"/>
      <c r="DK210" s="189"/>
      <c r="DL210" s="189"/>
    </row>
    <row r="211" spans="1:116" ht="15.95" customHeight="1" x14ac:dyDescent="0.15">
      <c r="A211" s="189"/>
      <c r="B211" s="189"/>
      <c r="C211" s="189"/>
      <c r="D211" s="189"/>
      <c r="E211" s="189"/>
      <c r="F211" s="189"/>
      <c r="G211" s="189"/>
      <c r="H211" s="189"/>
      <c r="I211" s="189"/>
      <c r="J211" s="189"/>
      <c r="K211" s="189"/>
      <c r="L211" s="189"/>
      <c r="M211" s="189"/>
      <c r="N211" s="189"/>
      <c r="O211" s="189"/>
      <c r="P211" s="189"/>
      <c r="Q211" s="189"/>
      <c r="R211" s="189"/>
      <c r="S211" s="189"/>
      <c r="T211" s="189"/>
      <c r="U211" s="189"/>
      <c r="V211" s="189"/>
      <c r="W211" s="189"/>
      <c r="X211" s="189"/>
      <c r="Y211" s="189"/>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c r="CN211" s="189"/>
      <c r="CO211" s="189"/>
      <c r="CP211" s="189"/>
      <c r="CQ211" s="189"/>
      <c r="CR211" s="189"/>
      <c r="CS211" s="189"/>
      <c r="CT211" s="189"/>
      <c r="CU211" s="189"/>
      <c r="CV211" s="189"/>
      <c r="CW211" s="189"/>
      <c r="CX211" s="189"/>
      <c r="CY211" s="189"/>
      <c r="CZ211" s="189"/>
      <c r="DA211" s="189"/>
      <c r="DB211" s="189"/>
      <c r="DC211" s="189"/>
      <c r="DD211" s="189"/>
      <c r="DE211" s="189"/>
      <c r="DF211" s="189"/>
      <c r="DG211" s="189"/>
      <c r="DH211" s="189"/>
      <c r="DI211" s="189"/>
      <c r="DJ211" s="189"/>
      <c r="DK211" s="189"/>
      <c r="DL211" s="189"/>
    </row>
    <row r="212" spans="1:116" ht="15.95" customHeight="1" x14ac:dyDescent="0.15">
      <c r="A212" s="189"/>
      <c r="B212" s="189"/>
      <c r="C212" s="189"/>
      <c r="D212" s="189"/>
      <c r="E212" s="189"/>
      <c r="F212" s="189"/>
      <c r="G212" s="189"/>
      <c r="H212" s="189"/>
      <c r="I212" s="189"/>
      <c r="J212" s="189"/>
      <c r="K212" s="189"/>
      <c r="L212" s="189"/>
      <c r="M212" s="189"/>
      <c r="N212" s="189"/>
      <c r="O212" s="189"/>
      <c r="P212" s="189"/>
      <c r="Q212" s="189"/>
      <c r="R212" s="189"/>
      <c r="S212" s="189"/>
      <c r="T212" s="189"/>
      <c r="U212" s="189"/>
      <c r="V212" s="189"/>
      <c r="W212" s="189"/>
      <c r="X212" s="189"/>
      <c r="Y212" s="189"/>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c r="CN212" s="189"/>
      <c r="CO212" s="189"/>
      <c r="CP212" s="189"/>
      <c r="CQ212" s="189"/>
      <c r="CR212" s="189"/>
      <c r="CS212" s="189"/>
      <c r="CT212" s="189"/>
      <c r="CU212" s="189"/>
      <c r="CV212" s="189"/>
      <c r="CW212" s="189"/>
      <c r="CX212" s="189"/>
      <c r="CY212" s="189"/>
      <c r="CZ212" s="189"/>
      <c r="DA212" s="189"/>
      <c r="DB212" s="189"/>
      <c r="DC212" s="189"/>
      <c r="DD212" s="189"/>
      <c r="DE212" s="189"/>
      <c r="DF212" s="189"/>
      <c r="DG212" s="189"/>
      <c r="DH212" s="189"/>
      <c r="DI212" s="189"/>
      <c r="DJ212" s="189"/>
      <c r="DK212" s="189"/>
      <c r="DL212" s="189"/>
    </row>
    <row r="213" spans="1:116" ht="15.95" customHeight="1" x14ac:dyDescent="0.15">
      <c r="A213" s="189"/>
      <c r="B213" s="189"/>
      <c r="C213" s="189"/>
      <c r="D213" s="189"/>
      <c r="E213" s="189"/>
      <c r="F213" s="189"/>
      <c r="G213" s="189"/>
      <c r="H213" s="189"/>
      <c r="I213" s="189"/>
      <c r="J213" s="189"/>
      <c r="K213" s="189"/>
      <c r="L213" s="189"/>
      <c r="M213" s="189"/>
      <c r="N213" s="189"/>
      <c r="O213" s="189"/>
      <c r="P213" s="189"/>
      <c r="Q213" s="189"/>
      <c r="R213" s="189"/>
      <c r="S213" s="189"/>
      <c r="T213" s="189"/>
      <c r="U213" s="189"/>
      <c r="V213" s="189"/>
      <c r="W213" s="189"/>
      <c r="X213" s="189"/>
      <c r="Y213" s="189"/>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c r="CN213" s="189"/>
      <c r="CO213" s="189"/>
      <c r="CP213" s="189"/>
      <c r="CQ213" s="189"/>
      <c r="CR213" s="189"/>
      <c r="CS213" s="189"/>
      <c r="CT213" s="189"/>
      <c r="CU213" s="189"/>
      <c r="CV213" s="189"/>
      <c r="CW213" s="189"/>
      <c r="CX213" s="189"/>
      <c r="CY213" s="189"/>
      <c r="CZ213" s="189"/>
      <c r="DA213" s="189"/>
      <c r="DB213" s="189"/>
      <c r="DC213" s="189"/>
      <c r="DD213" s="189"/>
      <c r="DE213" s="189"/>
      <c r="DF213" s="189"/>
      <c r="DG213" s="189"/>
      <c r="DH213" s="189"/>
      <c r="DI213" s="189"/>
      <c r="DJ213" s="189"/>
      <c r="DK213" s="189"/>
      <c r="DL213" s="189"/>
    </row>
    <row r="214" spans="1:116" ht="15.95" customHeight="1" x14ac:dyDescent="0.15">
      <c r="A214" s="189"/>
      <c r="B214" s="189"/>
      <c r="C214" s="189"/>
      <c r="D214" s="189"/>
      <c r="E214" s="189"/>
      <c r="F214" s="189"/>
      <c r="G214" s="189"/>
      <c r="H214" s="189"/>
      <c r="I214" s="189"/>
      <c r="J214" s="189"/>
      <c r="K214" s="189"/>
      <c r="L214" s="189"/>
      <c r="M214" s="189"/>
      <c r="N214" s="189"/>
      <c r="O214" s="189"/>
      <c r="P214" s="189"/>
      <c r="Q214" s="189"/>
      <c r="R214" s="189"/>
      <c r="S214" s="189"/>
      <c r="T214" s="189"/>
      <c r="U214" s="189"/>
      <c r="V214" s="189"/>
      <c r="W214" s="189"/>
      <c r="X214" s="189"/>
      <c r="Y214" s="189"/>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c r="CN214" s="189"/>
      <c r="CO214" s="189"/>
      <c r="CP214" s="189"/>
      <c r="CQ214" s="189"/>
      <c r="CR214" s="189"/>
      <c r="CS214" s="189"/>
      <c r="CT214" s="189"/>
      <c r="CU214" s="189"/>
      <c r="CV214" s="189"/>
      <c r="CW214" s="189"/>
      <c r="CX214" s="189"/>
      <c r="CY214" s="189"/>
      <c r="CZ214" s="189"/>
      <c r="DA214" s="189"/>
      <c r="DB214" s="189"/>
      <c r="DC214" s="189"/>
      <c r="DD214" s="189"/>
      <c r="DE214" s="189"/>
      <c r="DF214" s="189"/>
      <c r="DG214" s="189"/>
      <c r="DH214" s="189"/>
      <c r="DI214" s="189"/>
      <c r="DJ214" s="189"/>
      <c r="DK214" s="189"/>
      <c r="DL214" s="189"/>
    </row>
    <row r="215" spans="1:116" ht="15.95" customHeight="1" x14ac:dyDescent="0.15">
      <c r="A215" s="189"/>
      <c r="B215" s="189"/>
      <c r="C215" s="189"/>
      <c r="D215" s="189"/>
      <c r="E215" s="189"/>
      <c r="F215" s="189"/>
      <c r="G215" s="189"/>
      <c r="H215" s="189"/>
      <c r="I215" s="189"/>
      <c r="J215" s="189"/>
      <c r="K215" s="189"/>
      <c r="L215" s="189"/>
      <c r="M215" s="189"/>
      <c r="N215" s="189"/>
      <c r="O215" s="189"/>
      <c r="P215" s="189"/>
      <c r="Q215" s="189"/>
      <c r="R215" s="189"/>
      <c r="S215" s="189"/>
      <c r="T215" s="189"/>
      <c r="U215" s="189"/>
      <c r="V215" s="189"/>
      <c r="W215" s="189"/>
      <c r="X215" s="189"/>
      <c r="Y215" s="189"/>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c r="CN215" s="189"/>
      <c r="CO215" s="189"/>
      <c r="CP215" s="189"/>
      <c r="CQ215" s="189"/>
      <c r="CR215" s="189"/>
      <c r="CS215" s="189"/>
      <c r="CT215" s="189"/>
      <c r="CU215" s="189"/>
      <c r="CV215" s="189"/>
      <c r="CW215" s="189"/>
      <c r="CX215" s="189"/>
      <c r="CY215" s="189"/>
      <c r="CZ215" s="189"/>
      <c r="DA215" s="189"/>
      <c r="DB215" s="189"/>
      <c r="DC215" s="189"/>
      <c r="DD215" s="189"/>
      <c r="DE215" s="189"/>
      <c r="DF215" s="189"/>
      <c r="DG215" s="189"/>
      <c r="DH215" s="189"/>
      <c r="DI215" s="189"/>
      <c r="DJ215" s="189"/>
      <c r="DK215" s="189"/>
      <c r="DL215" s="189"/>
    </row>
    <row r="216" spans="1:116" ht="15.95" customHeight="1" x14ac:dyDescent="0.15">
      <c r="A216" s="189"/>
      <c r="B216" s="189"/>
      <c r="C216" s="189"/>
      <c r="D216" s="189"/>
      <c r="E216" s="189"/>
      <c r="F216" s="189"/>
      <c r="G216" s="189"/>
      <c r="H216" s="189"/>
      <c r="I216" s="189"/>
      <c r="J216" s="189"/>
      <c r="K216" s="189"/>
      <c r="L216" s="189"/>
      <c r="M216" s="189"/>
      <c r="N216" s="189"/>
      <c r="O216" s="189"/>
      <c r="P216" s="189"/>
      <c r="Q216" s="189"/>
      <c r="R216" s="189"/>
      <c r="S216" s="189"/>
      <c r="T216" s="189"/>
      <c r="U216" s="189"/>
      <c r="V216" s="189"/>
      <c r="W216" s="189"/>
      <c r="X216" s="189"/>
      <c r="Y216" s="189"/>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c r="CN216" s="189"/>
      <c r="CO216" s="189"/>
      <c r="CP216" s="189"/>
      <c r="CQ216" s="189"/>
      <c r="CR216" s="189"/>
      <c r="CS216" s="189"/>
      <c r="CT216" s="189"/>
      <c r="CU216" s="189"/>
      <c r="CV216" s="189"/>
      <c r="CW216" s="189"/>
      <c r="CX216" s="189"/>
      <c r="CY216" s="189"/>
      <c r="CZ216" s="189"/>
      <c r="DA216" s="189"/>
      <c r="DB216" s="189"/>
      <c r="DC216" s="189"/>
      <c r="DD216" s="189"/>
      <c r="DE216" s="189"/>
      <c r="DF216" s="189"/>
      <c r="DG216" s="189"/>
      <c r="DH216" s="189"/>
      <c r="DI216" s="189"/>
      <c r="DJ216" s="189"/>
      <c r="DK216" s="189"/>
      <c r="DL216" s="189"/>
    </row>
    <row r="217" spans="1:116" ht="15.95" customHeight="1" x14ac:dyDescent="0.15">
      <c r="A217" s="189"/>
      <c r="B217" s="189"/>
      <c r="C217" s="189"/>
      <c r="D217" s="189"/>
      <c r="E217" s="189"/>
      <c r="F217" s="189"/>
      <c r="G217" s="189"/>
      <c r="H217" s="189"/>
      <c r="I217" s="189"/>
      <c r="J217" s="189"/>
      <c r="K217" s="189"/>
      <c r="L217" s="189"/>
      <c r="M217" s="189"/>
      <c r="N217" s="189"/>
      <c r="O217" s="189"/>
      <c r="P217" s="189"/>
      <c r="Q217" s="189"/>
      <c r="R217" s="189"/>
      <c r="S217" s="189"/>
      <c r="T217" s="189"/>
      <c r="U217" s="189"/>
      <c r="V217" s="189"/>
      <c r="W217" s="189"/>
      <c r="X217" s="189"/>
      <c r="Y217" s="189"/>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c r="CN217" s="189"/>
      <c r="CO217" s="189"/>
      <c r="CP217" s="189"/>
      <c r="CQ217" s="189"/>
      <c r="CR217" s="189"/>
      <c r="CS217" s="189"/>
      <c r="CT217" s="189"/>
      <c r="CU217" s="189"/>
      <c r="CV217" s="189"/>
      <c r="CW217" s="189"/>
      <c r="CX217" s="189"/>
      <c r="CY217" s="189"/>
      <c r="CZ217" s="189"/>
      <c r="DA217" s="189"/>
      <c r="DB217" s="189"/>
      <c r="DC217" s="189"/>
      <c r="DD217" s="189"/>
      <c r="DE217" s="189"/>
      <c r="DF217" s="189"/>
      <c r="DG217" s="189"/>
      <c r="DH217" s="189"/>
      <c r="DI217" s="189"/>
      <c r="DJ217" s="189"/>
      <c r="DK217" s="189"/>
      <c r="DL217" s="189"/>
    </row>
    <row r="218" spans="1:116" ht="15.95" customHeight="1" x14ac:dyDescent="0.15">
      <c r="A218" s="189"/>
      <c r="B218" s="189"/>
      <c r="C218" s="189"/>
      <c r="D218" s="189"/>
      <c r="E218" s="189"/>
      <c r="F218" s="189"/>
      <c r="G218" s="189"/>
      <c r="H218" s="189"/>
      <c r="I218" s="189"/>
      <c r="J218" s="189"/>
      <c r="K218" s="189"/>
      <c r="L218" s="189"/>
      <c r="M218" s="189"/>
      <c r="N218" s="189"/>
      <c r="O218" s="189"/>
      <c r="P218" s="189"/>
      <c r="Q218" s="189"/>
      <c r="R218" s="189"/>
      <c r="S218" s="189"/>
      <c r="T218" s="189"/>
      <c r="U218" s="189"/>
      <c r="V218" s="189"/>
      <c r="W218" s="189"/>
      <c r="X218" s="189"/>
      <c r="Y218" s="189"/>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c r="CN218" s="189"/>
      <c r="CO218" s="189"/>
      <c r="CP218" s="189"/>
      <c r="CQ218" s="189"/>
      <c r="CR218" s="189"/>
      <c r="CS218" s="189"/>
      <c r="CT218" s="189"/>
      <c r="CU218" s="189"/>
      <c r="CV218" s="189"/>
      <c r="CW218" s="189"/>
      <c r="CX218" s="189"/>
      <c r="CY218" s="189"/>
      <c r="CZ218" s="189"/>
      <c r="DA218" s="189"/>
      <c r="DB218" s="189"/>
      <c r="DC218" s="189"/>
      <c r="DD218" s="189"/>
      <c r="DE218" s="189"/>
      <c r="DF218" s="189"/>
      <c r="DG218" s="189"/>
      <c r="DH218" s="189"/>
      <c r="DI218" s="189"/>
      <c r="DJ218" s="189"/>
      <c r="DK218" s="189"/>
      <c r="DL218" s="189"/>
    </row>
    <row r="219" spans="1:116" ht="15.95" customHeight="1" x14ac:dyDescent="0.15">
      <c r="A219" s="189"/>
      <c r="B219" s="189"/>
      <c r="C219" s="189"/>
      <c r="D219" s="189"/>
      <c r="E219" s="189"/>
      <c r="F219" s="189"/>
      <c r="G219" s="189"/>
      <c r="H219" s="189"/>
      <c r="I219" s="189"/>
      <c r="J219" s="189"/>
      <c r="K219" s="189"/>
      <c r="L219" s="189"/>
      <c r="M219" s="189"/>
      <c r="N219" s="189"/>
      <c r="O219" s="189"/>
      <c r="P219" s="189"/>
      <c r="Q219" s="189"/>
      <c r="R219" s="189"/>
      <c r="S219" s="189"/>
      <c r="T219" s="189"/>
      <c r="U219" s="189"/>
      <c r="V219" s="189"/>
      <c r="W219" s="189"/>
      <c r="X219" s="189"/>
      <c r="Y219" s="189"/>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c r="CN219" s="189"/>
      <c r="CO219" s="189"/>
      <c r="CP219" s="189"/>
      <c r="CQ219" s="189"/>
      <c r="CR219" s="189"/>
      <c r="CS219" s="189"/>
      <c r="CT219" s="189"/>
      <c r="CU219" s="189"/>
      <c r="CV219" s="189"/>
      <c r="CW219" s="189"/>
      <c r="CX219" s="189"/>
      <c r="CY219" s="189"/>
      <c r="CZ219" s="189"/>
      <c r="DA219" s="189"/>
      <c r="DB219" s="189"/>
      <c r="DC219" s="189"/>
      <c r="DD219" s="189"/>
      <c r="DE219" s="189"/>
      <c r="DF219" s="189"/>
      <c r="DG219" s="189"/>
      <c r="DH219" s="189"/>
      <c r="DI219" s="189"/>
      <c r="DJ219" s="189"/>
      <c r="DK219" s="189"/>
      <c r="DL219" s="189"/>
    </row>
    <row r="220" spans="1:116" ht="15.95" customHeight="1" x14ac:dyDescent="0.15">
      <c r="A220" s="189"/>
      <c r="B220" s="189"/>
      <c r="C220" s="189"/>
      <c r="D220" s="189"/>
      <c r="E220" s="189"/>
      <c r="F220" s="189"/>
      <c r="G220" s="189"/>
      <c r="H220" s="189"/>
      <c r="I220" s="189"/>
      <c r="J220" s="189"/>
      <c r="K220" s="189"/>
      <c r="L220" s="189"/>
      <c r="M220" s="189"/>
      <c r="N220" s="189"/>
      <c r="O220" s="189"/>
      <c r="P220" s="189"/>
      <c r="Q220" s="189"/>
      <c r="R220" s="189"/>
      <c r="S220" s="189"/>
      <c r="T220" s="189"/>
      <c r="U220" s="189"/>
      <c r="V220" s="189"/>
      <c r="W220" s="189"/>
      <c r="X220" s="189"/>
      <c r="Y220" s="189"/>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c r="CN220" s="189"/>
      <c r="CO220" s="189"/>
      <c r="CP220" s="189"/>
      <c r="CQ220" s="189"/>
      <c r="CR220" s="189"/>
      <c r="CS220" s="189"/>
      <c r="CT220" s="189"/>
      <c r="CU220" s="189"/>
      <c r="CV220" s="189"/>
      <c r="CW220" s="189"/>
      <c r="CX220" s="189"/>
      <c r="CY220" s="189"/>
      <c r="CZ220" s="189"/>
      <c r="DA220" s="189"/>
      <c r="DB220" s="189"/>
      <c r="DC220" s="189"/>
      <c r="DD220" s="189"/>
      <c r="DE220" s="189"/>
      <c r="DF220" s="189"/>
      <c r="DG220" s="189"/>
      <c r="DH220" s="189"/>
      <c r="DI220" s="189"/>
      <c r="DJ220" s="189"/>
      <c r="DK220" s="189"/>
      <c r="DL220" s="189"/>
    </row>
    <row r="221" spans="1:116" ht="15.95" customHeight="1" x14ac:dyDescent="0.15">
      <c r="A221" s="189"/>
      <c r="B221" s="189"/>
      <c r="C221" s="189"/>
      <c r="D221" s="189"/>
      <c r="E221" s="189"/>
      <c r="F221" s="189"/>
      <c r="G221" s="189"/>
      <c r="H221" s="189"/>
      <c r="I221" s="189"/>
      <c r="J221" s="189"/>
      <c r="K221" s="189"/>
      <c r="L221" s="189"/>
      <c r="M221" s="189"/>
      <c r="N221" s="189"/>
      <c r="O221" s="189"/>
      <c r="P221" s="189"/>
      <c r="Q221" s="189"/>
      <c r="R221" s="189"/>
      <c r="S221" s="189"/>
      <c r="T221" s="189"/>
      <c r="U221" s="189"/>
      <c r="V221" s="189"/>
      <c r="W221" s="189"/>
      <c r="X221" s="189"/>
      <c r="Y221" s="189"/>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c r="CN221" s="189"/>
      <c r="CO221" s="189"/>
      <c r="CP221" s="189"/>
      <c r="CQ221" s="189"/>
      <c r="CR221" s="189"/>
      <c r="CS221" s="189"/>
      <c r="CT221" s="189"/>
      <c r="CU221" s="189"/>
      <c r="CV221" s="189"/>
      <c r="CW221" s="189"/>
      <c r="CX221" s="189"/>
      <c r="CY221" s="189"/>
      <c r="CZ221" s="189"/>
      <c r="DA221" s="189"/>
      <c r="DB221" s="189"/>
      <c r="DC221" s="189"/>
      <c r="DD221" s="189"/>
      <c r="DE221" s="189"/>
      <c r="DF221" s="189"/>
      <c r="DG221" s="189"/>
      <c r="DH221" s="189"/>
      <c r="DI221" s="189"/>
      <c r="DJ221" s="189"/>
      <c r="DK221" s="189"/>
      <c r="DL221" s="189"/>
    </row>
    <row r="222" spans="1:116" ht="15.95" customHeight="1" x14ac:dyDescent="0.15">
      <c r="A222" s="189"/>
      <c r="B222" s="189"/>
      <c r="C222" s="189"/>
      <c r="D222" s="189"/>
      <c r="E222" s="189"/>
      <c r="F222" s="189"/>
      <c r="G222" s="189"/>
      <c r="H222" s="189"/>
      <c r="I222" s="189"/>
      <c r="J222" s="189"/>
      <c r="K222" s="189"/>
      <c r="L222" s="189"/>
      <c r="M222" s="189"/>
      <c r="N222" s="189"/>
      <c r="O222" s="189"/>
      <c r="P222" s="189"/>
      <c r="Q222" s="189"/>
      <c r="R222" s="189"/>
      <c r="S222" s="189"/>
      <c r="T222" s="189"/>
      <c r="U222" s="189"/>
      <c r="V222" s="189"/>
      <c r="W222" s="189"/>
      <c r="X222" s="189"/>
      <c r="Y222" s="189"/>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c r="CN222" s="189"/>
      <c r="CO222" s="189"/>
      <c r="CP222" s="189"/>
      <c r="CQ222" s="189"/>
      <c r="CR222" s="189"/>
      <c r="CS222" s="189"/>
      <c r="CT222" s="189"/>
      <c r="CU222" s="189"/>
      <c r="CV222" s="189"/>
      <c r="CW222" s="189"/>
      <c r="CX222" s="189"/>
      <c r="CY222" s="189"/>
      <c r="CZ222" s="189"/>
      <c r="DA222" s="189"/>
      <c r="DB222" s="189"/>
      <c r="DC222" s="189"/>
      <c r="DD222" s="189"/>
      <c r="DE222" s="189"/>
      <c r="DF222" s="189"/>
      <c r="DG222" s="189"/>
      <c r="DH222" s="189"/>
      <c r="DI222" s="189"/>
      <c r="DJ222" s="189"/>
      <c r="DK222" s="189"/>
      <c r="DL222" s="189"/>
    </row>
    <row r="223" spans="1:116" ht="15.95" customHeight="1" x14ac:dyDescent="0.15">
      <c r="A223" s="189"/>
      <c r="B223" s="189"/>
      <c r="C223" s="189"/>
      <c r="D223" s="189"/>
      <c r="E223" s="189"/>
      <c r="F223" s="189"/>
      <c r="G223" s="189"/>
      <c r="H223" s="189"/>
      <c r="I223" s="189"/>
      <c r="J223" s="189"/>
      <c r="K223" s="189"/>
      <c r="L223" s="189"/>
      <c r="M223" s="189"/>
      <c r="N223" s="189"/>
      <c r="O223" s="189"/>
      <c r="P223" s="189"/>
      <c r="Q223" s="189"/>
      <c r="R223" s="189"/>
      <c r="S223" s="189"/>
      <c r="T223" s="189"/>
      <c r="U223" s="189"/>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c r="CN223" s="189"/>
      <c r="CO223" s="189"/>
      <c r="CP223" s="189"/>
      <c r="CQ223" s="189"/>
      <c r="CR223" s="189"/>
      <c r="CS223" s="189"/>
      <c r="CT223" s="189"/>
      <c r="CU223" s="189"/>
      <c r="CV223" s="189"/>
      <c r="CW223" s="189"/>
      <c r="CX223" s="189"/>
      <c r="CY223" s="189"/>
      <c r="CZ223" s="189"/>
      <c r="DA223" s="189"/>
      <c r="DB223" s="189"/>
      <c r="DC223" s="189"/>
      <c r="DD223" s="189"/>
      <c r="DE223" s="189"/>
      <c r="DF223" s="189"/>
      <c r="DG223" s="189"/>
      <c r="DH223" s="189"/>
      <c r="DI223" s="189"/>
      <c r="DJ223" s="189"/>
      <c r="DK223" s="189"/>
      <c r="DL223" s="189"/>
    </row>
    <row r="224" spans="1:116" ht="15.95" customHeight="1" x14ac:dyDescent="0.15">
      <c r="A224" s="189"/>
      <c r="B224" s="189"/>
      <c r="C224" s="189"/>
      <c r="D224" s="189"/>
      <c r="E224" s="189"/>
      <c r="F224" s="189"/>
      <c r="G224" s="189"/>
      <c r="H224" s="189"/>
      <c r="I224" s="189"/>
      <c r="J224" s="189"/>
      <c r="K224" s="189"/>
      <c r="L224" s="189"/>
      <c r="M224" s="189"/>
      <c r="N224" s="189"/>
      <c r="O224" s="189"/>
      <c r="P224" s="189"/>
      <c r="Q224" s="189"/>
      <c r="R224" s="189"/>
      <c r="S224" s="189"/>
      <c r="T224" s="189"/>
      <c r="U224" s="189"/>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c r="CN224" s="189"/>
      <c r="CO224" s="189"/>
      <c r="CP224" s="189"/>
      <c r="CQ224" s="189"/>
      <c r="CR224" s="189"/>
      <c r="CS224" s="189"/>
      <c r="CT224" s="189"/>
      <c r="CU224" s="189"/>
      <c r="CV224" s="189"/>
      <c r="CW224" s="189"/>
      <c r="CX224" s="189"/>
      <c r="CY224" s="189"/>
      <c r="CZ224" s="189"/>
      <c r="DA224" s="189"/>
      <c r="DB224" s="189"/>
      <c r="DC224" s="189"/>
      <c r="DD224" s="189"/>
      <c r="DE224" s="189"/>
      <c r="DF224" s="189"/>
      <c r="DG224" s="189"/>
      <c r="DH224" s="189"/>
      <c r="DI224" s="189"/>
      <c r="DJ224" s="189"/>
      <c r="DK224" s="189"/>
      <c r="DL224" s="189"/>
    </row>
    <row r="225" spans="1:116" ht="15.95" customHeight="1" x14ac:dyDescent="0.15">
      <c r="A225" s="189"/>
      <c r="B225" s="189"/>
      <c r="C225" s="189"/>
      <c r="D225" s="189"/>
      <c r="E225" s="189"/>
      <c r="F225" s="189"/>
      <c r="G225" s="189"/>
      <c r="H225" s="189"/>
      <c r="I225" s="189"/>
      <c r="J225" s="189"/>
      <c r="K225" s="189"/>
      <c r="L225" s="189"/>
      <c r="M225" s="189"/>
      <c r="N225" s="189"/>
      <c r="O225" s="189"/>
      <c r="P225" s="189"/>
      <c r="Q225" s="189"/>
      <c r="R225" s="189"/>
      <c r="S225" s="189"/>
      <c r="T225" s="189"/>
      <c r="U225" s="189"/>
      <c r="V225" s="189"/>
      <c r="W225" s="189"/>
      <c r="X225" s="189"/>
      <c r="Y225" s="189"/>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c r="CN225" s="189"/>
      <c r="CO225" s="189"/>
      <c r="CP225" s="189"/>
      <c r="CQ225" s="189"/>
      <c r="CR225" s="189"/>
      <c r="CS225" s="189"/>
      <c r="CT225" s="189"/>
      <c r="CU225" s="189"/>
      <c r="CV225" s="189"/>
      <c r="CW225" s="189"/>
      <c r="CX225" s="189"/>
      <c r="CY225" s="189"/>
      <c r="CZ225" s="189"/>
      <c r="DA225" s="189"/>
      <c r="DB225" s="189"/>
      <c r="DC225" s="189"/>
      <c r="DD225" s="189"/>
      <c r="DE225" s="189"/>
      <c r="DF225" s="189"/>
      <c r="DG225" s="189"/>
      <c r="DH225" s="189"/>
      <c r="DI225" s="189"/>
      <c r="DJ225" s="189"/>
      <c r="DK225" s="189"/>
      <c r="DL225" s="189"/>
    </row>
    <row r="226" spans="1:116" ht="15.95" customHeight="1" x14ac:dyDescent="0.15">
      <c r="A226" s="189"/>
      <c r="B226" s="189"/>
      <c r="C226" s="189"/>
      <c r="D226" s="189"/>
      <c r="E226" s="189"/>
      <c r="F226" s="189"/>
      <c r="G226" s="189"/>
      <c r="H226" s="189"/>
      <c r="I226" s="189"/>
      <c r="J226" s="189"/>
      <c r="K226" s="189"/>
      <c r="L226" s="189"/>
      <c r="M226" s="189"/>
      <c r="N226" s="189"/>
      <c r="O226" s="189"/>
      <c r="P226" s="189"/>
      <c r="Q226" s="189"/>
      <c r="R226" s="189"/>
      <c r="S226" s="189"/>
      <c r="T226" s="189"/>
      <c r="U226" s="189"/>
      <c r="V226" s="189"/>
      <c r="W226" s="189"/>
      <c r="X226" s="189"/>
      <c r="Y226" s="189"/>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c r="CN226" s="189"/>
      <c r="CO226" s="189"/>
      <c r="CP226" s="189"/>
      <c r="CQ226" s="189"/>
      <c r="CR226" s="189"/>
      <c r="CS226" s="189"/>
      <c r="CT226" s="189"/>
      <c r="CU226" s="189"/>
      <c r="CV226" s="189"/>
      <c r="CW226" s="189"/>
      <c r="CX226" s="189"/>
      <c r="CY226" s="189"/>
      <c r="CZ226" s="189"/>
      <c r="DA226" s="189"/>
      <c r="DB226" s="189"/>
      <c r="DC226" s="189"/>
      <c r="DD226" s="189"/>
      <c r="DE226" s="189"/>
      <c r="DF226" s="189"/>
      <c r="DG226" s="189"/>
      <c r="DH226" s="189"/>
      <c r="DI226" s="189"/>
      <c r="DJ226" s="189"/>
      <c r="DK226" s="189"/>
      <c r="DL226" s="189"/>
    </row>
    <row r="227" spans="1:116" ht="15.95" customHeight="1" x14ac:dyDescent="0.15">
      <c r="A227" s="189"/>
      <c r="B227" s="189"/>
      <c r="C227" s="189"/>
      <c r="D227" s="189"/>
      <c r="E227" s="189"/>
      <c r="F227" s="189"/>
      <c r="G227" s="189"/>
      <c r="H227" s="189"/>
      <c r="I227" s="189"/>
      <c r="J227" s="189"/>
      <c r="K227" s="189"/>
      <c r="L227" s="189"/>
      <c r="M227" s="189"/>
      <c r="N227" s="189"/>
      <c r="O227" s="189"/>
      <c r="P227" s="189"/>
      <c r="Q227" s="189"/>
      <c r="R227" s="189"/>
      <c r="S227" s="189"/>
      <c r="T227" s="189"/>
      <c r="U227" s="189"/>
      <c r="V227" s="189"/>
      <c r="W227" s="189"/>
      <c r="X227" s="189"/>
      <c r="Y227" s="189"/>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c r="CN227" s="189"/>
      <c r="CO227" s="189"/>
      <c r="CP227" s="189"/>
      <c r="CQ227" s="189"/>
      <c r="CR227" s="189"/>
      <c r="CS227" s="189"/>
      <c r="CT227" s="189"/>
      <c r="CU227" s="189"/>
      <c r="CV227" s="189"/>
      <c r="CW227" s="189"/>
      <c r="CX227" s="189"/>
      <c r="CY227" s="189"/>
      <c r="CZ227" s="189"/>
      <c r="DA227" s="189"/>
      <c r="DB227" s="189"/>
      <c r="DC227" s="189"/>
      <c r="DD227" s="189"/>
      <c r="DE227" s="189"/>
      <c r="DF227" s="189"/>
      <c r="DG227" s="189"/>
      <c r="DH227" s="189"/>
      <c r="DI227" s="189"/>
      <c r="DJ227" s="189"/>
      <c r="DK227" s="189"/>
      <c r="DL227" s="189"/>
    </row>
    <row r="228" spans="1:116" ht="15.95" customHeight="1" x14ac:dyDescent="0.15">
      <c r="A228" s="189"/>
      <c r="B228" s="189"/>
      <c r="C228" s="189"/>
      <c r="D228" s="189"/>
      <c r="E228" s="189"/>
      <c r="F228" s="189"/>
      <c r="G228" s="189"/>
      <c r="H228" s="189"/>
      <c r="I228" s="189"/>
      <c r="J228" s="189"/>
      <c r="K228" s="189"/>
      <c r="L228" s="189"/>
      <c r="M228" s="189"/>
      <c r="N228" s="189"/>
      <c r="O228" s="189"/>
      <c r="P228" s="189"/>
      <c r="Q228" s="189"/>
      <c r="R228" s="189"/>
      <c r="S228" s="189"/>
      <c r="T228" s="189"/>
      <c r="U228" s="189"/>
      <c r="V228" s="189"/>
      <c r="W228" s="189"/>
      <c r="X228" s="189"/>
      <c r="Y228" s="189"/>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c r="CN228" s="189"/>
      <c r="CO228" s="189"/>
      <c r="CP228" s="189"/>
      <c r="CQ228" s="189"/>
      <c r="CR228" s="189"/>
      <c r="CS228" s="189"/>
      <c r="CT228" s="189"/>
      <c r="CU228" s="189"/>
      <c r="CV228" s="189"/>
      <c r="CW228" s="189"/>
      <c r="CX228" s="189"/>
      <c r="CY228" s="189"/>
      <c r="CZ228" s="189"/>
      <c r="DA228" s="189"/>
      <c r="DB228" s="189"/>
      <c r="DC228" s="189"/>
      <c r="DD228" s="189"/>
      <c r="DE228" s="189"/>
      <c r="DF228" s="189"/>
      <c r="DG228" s="189"/>
      <c r="DH228" s="189"/>
      <c r="DI228" s="189"/>
      <c r="DJ228" s="189"/>
      <c r="DK228" s="189"/>
      <c r="DL228" s="189"/>
    </row>
    <row r="229" spans="1:116" ht="15.95" customHeight="1" x14ac:dyDescent="0.15">
      <c r="A229" s="189"/>
      <c r="B229" s="189"/>
      <c r="C229" s="189"/>
      <c r="D229" s="189"/>
      <c r="E229" s="189"/>
      <c r="F229" s="189"/>
      <c r="G229" s="189"/>
      <c r="H229" s="189"/>
      <c r="I229" s="189"/>
      <c r="J229" s="189"/>
      <c r="K229" s="189"/>
      <c r="L229" s="189"/>
      <c r="M229" s="189"/>
      <c r="N229" s="189"/>
      <c r="O229" s="189"/>
      <c r="P229" s="189"/>
      <c r="Q229" s="189"/>
      <c r="R229" s="189"/>
      <c r="S229" s="189"/>
      <c r="T229" s="189"/>
      <c r="U229" s="189"/>
      <c r="V229" s="189"/>
      <c r="W229" s="189"/>
      <c r="X229" s="189"/>
      <c r="Y229" s="189"/>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c r="CN229" s="189"/>
      <c r="CO229" s="189"/>
      <c r="CP229" s="189"/>
      <c r="CQ229" s="189"/>
      <c r="CR229" s="189"/>
      <c r="CS229" s="189"/>
      <c r="CT229" s="189"/>
      <c r="CU229" s="189"/>
      <c r="CV229" s="189"/>
      <c r="CW229" s="189"/>
      <c r="CX229" s="189"/>
      <c r="CY229" s="189"/>
      <c r="CZ229" s="189"/>
      <c r="DA229" s="189"/>
      <c r="DB229" s="189"/>
      <c r="DC229" s="189"/>
      <c r="DD229" s="189"/>
      <c r="DE229" s="189"/>
      <c r="DF229" s="189"/>
      <c r="DG229" s="189"/>
      <c r="DH229" s="189"/>
      <c r="DI229" s="189"/>
      <c r="DJ229" s="189"/>
      <c r="DK229" s="189"/>
      <c r="DL229" s="189"/>
    </row>
    <row r="230" spans="1:116" ht="15.95" customHeight="1" x14ac:dyDescent="0.15">
      <c r="A230" s="189"/>
      <c r="B230" s="189"/>
      <c r="C230" s="189"/>
      <c r="D230" s="189"/>
      <c r="E230" s="189"/>
      <c r="F230" s="189"/>
      <c r="G230" s="189"/>
      <c r="H230" s="189"/>
      <c r="I230" s="189"/>
      <c r="J230" s="189"/>
      <c r="K230" s="189"/>
      <c r="L230" s="189"/>
      <c r="M230" s="189"/>
      <c r="N230" s="189"/>
      <c r="O230" s="189"/>
      <c r="P230" s="189"/>
      <c r="Q230" s="189"/>
      <c r="R230" s="189"/>
      <c r="S230" s="189"/>
      <c r="T230" s="189"/>
      <c r="U230" s="189"/>
      <c r="V230" s="189"/>
      <c r="W230" s="189"/>
      <c r="X230" s="189"/>
      <c r="Y230" s="189"/>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c r="CN230" s="189"/>
      <c r="CO230" s="189"/>
      <c r="CP230" s="189"/>
      <c r="CQ230" s="189"/>
      <c r="CR230" s="189"/>
      <c r="CS230" s="189"/>
      <c r="CT230" s="189"/>
      <c r="CU230" s="189"/>
      <c r="CV230" s="189"/>
      <c r="CW230" s="189"/>
      <c r="CX230" s="189"/>
      <c r="CY230" s="189"/>
      <c r="CZ230" s="189"/>
      <c r="DA230" s="189"/>
      <c r="DB230" s="189"/>
      <c r="DC230" s="189"/>
      <c r="DD230" s="189"/>
      <c r="DE230" s="189"/>
      <c r="DF230" s="189"/>
      <c r="DG230" s="189"/>
      <c r="DH230" s="189"/>
      <c r="DI230" s="189"/>
      <c r="DJ230" s="189"/>
      <c r="DK230" s="189"/>
      <c r="DL230" s="189"/>
    </row>
    <row r="231" spans="1:116" ht="15.95" customHeight="1" x14ac:dyDescent="0.15">
      <c r="A231" s="189"/>
      <c r="B231" s="189"/>
      <c r="C231" s="189"/>
      <c r="D231" s="189"/>
      <c r="E231" s="189"/>
      <c r="F231" s="189"/>
      <c r="G231" s="189"/>
      <c r="H231" s="189"/>
      <c r="I231" s="189"/>
      <c r="J231" s="189"/>
      <c r="K231" s="189"/>
      <c r="L231" s="189"/>
      <c r="M231" s="189"/>
      <c r="N231" s="189"/>
      <c r="O231" s="189"/>
      <c r="P231" s="189"/>
      <c r="Q231" s="189"/>
      <c r="R231" s="189"/>
      <c r="S231" s="189"/>
      <c r="T231" s="189"/>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row>
    <row r="232" spans="1:116" ht="15.95" customHeight="1" x14ac:dyDescent="0.15">
      <c r="A232" s="189"/>
      <c r="B232" s="189"/>
      <c r="C232" s="189"/>
      <c r="D232" s="189"/>
      <c r="E232" s="189"/>
      <c r="F232" s="189"/>
      <c r="G232" s="189"/>
      <c r="H232" s="189"/>
      <c r="I232" s="189"/>
      <c r="J232" s="189"/>
      <c r="K232" s="189"/>
      <c r="L232" s="189"/>
      <c r="M232" s="189"/>
      <c r="N232" s="189"/>
      <c r="O232" s="189"/>
      <c r="P232" s="189"/>
      <c r="Q232" s="189"/>
      <c r="R232" s="189"/>
      <c r="S232" s="189"/>
      <c r="T232" s="189"/>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row>
    <row r="233" spans="1:116" ht="15.95" customHeight="1" x14ac:dyDescent="0.15">
      <c r="A233" s="189"/>
      <c r="B233" s="189"/>
      <c r="C233" s="189"/>
      <c r="D233" s="189"/>
      <c r="E233" s="189"/>
      <c r="F233" s="189"/>
      <c r="G233" s="189"/>
      <c r="H233" s="189"/>
      <c r="I233" s="189"/>
      <c r="J233" s="189"/>
      <c r="K233" s="189"/>
      <c r="L233" s="189"/>
      <c r="M233" s="189"/>
      <c r="N233" s="189"/>
      <c r="O233" s="189"/>
      <c r="P233" s="189"/>
      <c r="Q233" s="189"/>
      <c r="R233" s="189"/>
      <c r="S233" s="189"/>
      <c r="T233" s="189"/>
      <c r="U233" s="189"/>
      <c r="V233" s="189"/>
      <c r="W233" s="189"/>
      <c r="X233" s="189"/>
      <c r="Y233" s="189"/>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c r="CN233" s="189"/>
      <c r="CO233" s="189"/>
      <c r="CP233" s="189"/>
      <c r="CQ233" s="189"/>
      <c r="CR233" s="189"/>
      <c r="CS233" s="189"/>
      <c r="CT233" s="189"/>
      <c r="CU233" s="189"/>
      <c r="CV233" s="189"/>
      <c r="CW233" s="189"/>
      <c r="CX233" s="189"/>
      <c r="CY233" s="189"/>
      <c r="CZ233" s="189"/>
      <c r="DA233" s="189"/>
      <c r="DB233" s="189"/>
      <c r="DC233" s="189"/>
      <c r="DD233" s="189"/>
      <c r="DE233" s="189"/>
      <c r="DF233" s="189"/>
      <c r="DG233" s="189"/>
      <c r="DH233" s="189"/>
      <c r="DI233" s="189"/>
      <c r="DJ233" s="189"/>
      <c r="DK233" s="189"/>
      <c r="DL233" s="189"/>
    </row>
    <row r="234" spans="1:116" ht="15.95" customHeight="1" x14ac:dyDescent="0.15">
      <c r="A234" s="189"/>
      <c r="B234" s="189"/>
      <c r="C234" s="189"/>
      <c r="D234" s="189"/>
      <c r="E234" s="189"/>
      <c r="F234" s="189"/>
      <c r="G234" s="189"/>
      <c r="H234" s="189"/>
      <c r="I234" s="189"/>
      <c r="J234" s="189"/>
      <c r="K234" s="189"/>
      <c r="L234" s="189"/>
      <c r="M234" s="189"/>
      <c r="N234" s="189"/>
      <c r="O234" s="189"/>
      <c r="P234" s="189"/>
      <c r="Q234" s="189"/>
      <c r="R234" s="189"/>
      <c r="S234" s="189"/>
      <c r="T234" s="189"/>
      <c r="U234" s="189"/>
      <c r="V234" s="189"/>
      <c r="W234" s="189"/>
      <c r="X234" s="189"/>
      <c r="Y234" s="189"/>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c r="CN234" s="189"/>
      <c r="CO234" s="189"/>
      <c r="CP234" s="189"/>
      <c r="CQ234" s="189"/>
      <c r="CR234" s="189"/>
      <c r="CS234" s="189"/>
      <c r="CT234" s="189"/>
      <c r="CU234" s="189"/>
      <c r="CV234" s="189"/>
      <c r="CW234" s="189"/>
      <c r="CX234" s="189"/>
      <c r="CY234" s="189"/>
      <c r="CZ234" s="189"/>
      <c r="DA234" s="189"/>
      <c r="DB234" s="189"/>
      <c r="DC234" s="189"/>
      <c r="DD234" s="189"/>
      <c r="DE234" s="189"/>
      <c r="DF234" s="189"/>
      <c r="DG234" s="189"/>
      <c r="DH234" s="189"/>
      <c r="DI234" s="189"/>
      <c r="DJ234" s="189"/>
      <c r="DK234" s="189"/>
      <c r="DL234" s="189"/>
    </row>
    <row r="235" spans="1:116" ht="15.95" customHeight="1" x14ac:dyDescent="0.15">
      <c r="A235" s="189"/>
      <c r="B235" s="189"/>
      <c r="C235" s="189"/>
      <c r="D235" s="189"/>
      <c r="E235" s="189"/>
      <c r="F235" s="189"/>
      <c r="G235" s="189"/>
      <c r="H235" s="189"/>
      <c r="I235" s="189"/>
      <c r="J235" s="189"/>
      <c r="K235" s="189"/>
      <c r="L235" s="189"/>
      <c r="M235" s="189"/>
      <c r="N235" s="189"/>
      <c r="O235" s="189"/>
      <c r="P235" s="189"/>
      <c r="Q235" s="189"/>
      <c r="R235" s="189"/>
      <c r="S235" s="189"/>
      <c r="T235" s="189"/>
      <c r="U235" s="189"/>
      <c r="V235" s="189"/>
      <c r="W235" s="189"/>
      <c r="X235" s="189"/>
      <c r="Y235" s="189"/>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c r="CN235" s="189"/>
      <c r="CO235" s="189"/>
      <c r="CP235" s="189"/>
      <c r="CQ235" s="189"/>
      <c r="CR235" s="189"/>
      <c r="CS235" s="189"/>
      <c r="CT235" s="189"/>
      <c r="CU235" s="189"/>
      <c r="CV235" s="189"/>
      <c r="CW235" s="189"/>
      <c r="CX235" s="189"/>
      <c r="CY235" s="189"/>
      <c r="CZ235" s="189"/>
      <c r="DA235" s="189"/>
      <c r="DB235" s="189"/>
      <c r="DC235" s="189"/>
      <c r="DD235" s="189"/>
      <c r="DE235" s="189"/>
      <c r="DF235" s="189"/>
      <c r="DG235" s="189"/>
      <c r="DH235" s="189"/>
      <c r="DI235" s="189"/>
      <c r="DJ235" s="189"/>
      <c r="DK235" s="189"/>
      <c r="DL235" s="189"/>
    </row>
    <row r="236" spans="1:116" ht="15.95" customHeight="1" x14ac:dyDescent="0.15">
      <c r="A236" s="189"/>
      <c r="B236" s="189"/>
      <c r="C236" s="189"/>
      <c r="D236" s="189"/>
      <c r="E236" s="189"/>
      <c r="F236" s="189"/>
      <c r="G236" s="189"/>
      <c r="H236" s="189"/>
      <c r="I236" s="189"/>
      <c r="J236" s="189"/>
      <c r="K236" s="189"/>
      <c r="L236" s="189"/>
      <c r="M236" s="189"/>
      <c r="N236" s="189"/>
      <c r="O236" s="189"/>
      <c r="P236" s="189"/>
      <c r="Q236" s="189"/>
      <c r="R236" s="189"/>
      <c r="S236" s="189"/>
      <c r="T236" s="189"/>
      <c r="U236" s="189"/>
      <c r="V236" s="189"/>
      <c r="W236" s="189"/>
      <c r="X236" s="189"/>
      <c r="Y236" s="189"/>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c r="CN236" s="189"/>
      <c r="CO236" s="189"/>
      <c r="CP236" s="189"/>
      <c r="CQ236" s="189"/>
      <c r="CR236" s="189"/>
      <c r="CS236" s="189"/>
      <c r="CT236" s="189"/>
      <c r="CU236" s="189"/>
      <c r="CV236" s="189"/>
      <c r="CW236" s="189"/>
      <c r="CX236" s="189"/>
      <c r="CY236" s="189"/>
      <c r="CZ236" s="189"/>
      <c r="DA236" s="189"/>
      <c r="DB236" s="189"/>
      <c r="DC236" s="189"/>
      <c r="DD236" s="189"/>
      <c r="DE236" s="189"/>
      <c r="DF236" s="189"/>
      <c r="DG236" s="189"/>
      <c r="DH236" s="189"/>
      <c r="DI236" s="189"/>
      <c r="DJ236" s="189"/>
      <c r="DK236" s="189"/>
      <c r="DL236" s="189"/>
    </row>
    <row r="237" spans="1:116" ht="15.95" customHeight="1" x14ac:dyDescent="0.15">
      <c r="A237" s="189"/>
      <c r="B237" s="189"/>
      <c r="C237" s="189"/>
      <c r="D237" s="189"/>
      <c r="E237" s="189"/>
      <c r="F237" s="189"/>
      <c r="G237" s="189"/>
      <c r="H237" s="189"/>
      <c r="I237" s="189"/>
      <c r="J237" s="189"/>
      <c r="K237" s="189"/>
      <c r="L237" s="189"/>
      <c r="M237" s="189"/>
      <c r="N237" s="189"/>
      <c r="O237" s="189"/>
      <c r="P237" s="189"/>
      <c r="Q237" s="189"/>
      <c r="R237" s="189"/>
      <c r="S237" s="189"/>
      <c r="T237" s="189"/>
      <c r="U237" s="189"/>
      <c r="V237" s="189"/>
      <c r="W237" s="189"/>
      <c r="X237" s="189"/>
      <c r="Y237" s="189"/>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c r="CN237" s="189"/>
      <c r="CO237" s="189"/>
      <c r="CP237" s="189"/>
      <c r="CQ237" s="189"/>
      <c r="CR237" s="189"/>
      <c r="CS237" s="189"/>
      <c r="CT237" s="189"/>
      <c r="CU237" s="189"/>
      <c r="CV237" s="189"/>
      <c r="CW237" s="189"/>
      <c r="CX237" s="189"/>
      <c r="CY237" s="189"/>
      <c r="CZ237" s="189"/>
      <c r="DA237" s="189"/>
      <c r="DB237" s="189"/>
      <c r="DC237" s="189"/>
      <c r="DD237" s="189"/>
      <c r="DE237" s="189"/>
      <c r="DF237" s="189"/>
      <c r="DG237" s="189"/>
      <c r="DH237" s="189"/>
      <c r="DI237" s="189"/>
      <c r="DJ237" s="189"/>
      <c r="DK237" s="189"/>
      <c r="DL237" s="189"/>
    </row>
    <row r="238" spans="1:116" ht="15.95" customHeight="1" x14ac:dyDescent="0.15">
      <c r="A238" s="189"/>
      <c r="B238" s="189"/>
      <c r="C238" s="189"/>
      <c r="D238" s="189"/>
      <c r="E238" s="189"/>
      <c r="F238" s="189"/>
      <c r="G238" s="189"/>
      <c r="H238" s="189"/>
      <c r="I238" s="189"/>
      <c r="J238" s="189"/>
      <c r="K238" s="189"/>
      <c r="L238" s="189"/>
      <c r="M238" s="189"/>
      <c r="N238" s="189"/>
      <c r="O238" s="189"/>
      <c r="P238" s="189"/>
      <c r="Q238" s="189"/>
      <c r="R238" s="189"/>
      <c r="S238" s="189"/>
      <c r="T238" s="189"/>
      <c r="U238" s="189"/>
      <c r="V238" s="189"/>
      <c r="W238" s="189"/>
      <c r="X238" s="189"/>
      <c r="Y238" s="189"/>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c r="CN238" s="189"/>
      <c r="CO238" s="189"/>
      <c r="CP238" s="189"/>
      <c r="CQ238" s="189"/>
      <c r="CR238" s="189"/>
      <c r="CS238" s="189"/>
      <c r="CT238" s="189"/>
      <c r="CU238" s="189"/>
      <c r="CV238" s="189"/>
      <c r="CW238" s="189"/>
      <c r="CX238" s="189"/>
      <c r="CY238" s="189"/>
      <c r="CZ238" s="189"/>
      <c r="DA238" s="189"/>
      <c r="DB238" s="189"/>
      <c r="DC238" s="189"/>
      <c r="DD238" s="189"/>
      <c r="DE238" s="189"/>
      <c r="DF238" s="189"/>
      <c r="DG238" s="189"/>
      <c r="DH238" s="189"/>
      <c r="DI238" s="189"/>
      <c r="DJ238" s="189"/>
      <c r="DK238" s="189"/>
      <c r="DL238" s="189"/>
    </row>
    <row r="239" spans="1:116" ht="15.95" customHeight="1" x14ac:dyDescent="0.15">
      <c r="A239" s="189"/>
      <c r="B239" s="189"/>
      <c r="C239" s="189"/>
      <c r="D239" s="189"/>
      <c r="E239" s="189"/>
      <c r="F239" s="189"/>
      <c r="G239" s="189"/>
      <c r="H239" s="189"/>
      <c r="I239" s="189"/>
      <c r="J239" s="189"/>
      <c r="K239" s="189"/>
      <c r="L239" s="189"/>
      <c r="M239" s="189"/>
      <c r="N239" s="189"/>
      <c r="O239" s="189"/>
      <c r="P239" s="189"/>
      <c r="Q239" s="189"/>
      <c r="R239" s="189"/>
      <c r="S239" s="189"/>
      <c r="T239" s="189"/>
      <c r="U239" s="189"/>
      <c r="V239" s="189"/>
      <c r="W239" s="189"/>
      <c r="X239" s="189"/>
      <c r="Y239" s="189"/>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c r="CN239" s="189"/>
      <c r="CO239" s="189"/>
      <c r="CP239" s="189"/>
      <c r="CQ239" s="189"/>
      <c r="CR239" s="189"/>
      <c r="CS239" s="189"/>
      <c r="CT239" s="189"/>
      <c r="CU239" s="189"/>
      <c r="CV239" s="189"/>
      <c r="CW239" s="189"/>
      <c r="CX239" s="189"/>
      <c r="CY239" s="189"/>
      <c r="CZ239" s="189"/>
      <c r="DA239" s="189"/>
      <c r="DB239" s="189"/>
      <c r="DC239" s="189"/>
      <c r="DD239" s="189"/>
      <c r="DE239" s="189"/>
      <c r="DF239" s="189"/>
      <c r="DG239" s="189"/>
      <c r="DH239" s="189"/>
      <c r="DI239" s="189"/>
      <c r="DJ239" s="189"/>
      <c r="DK239" s="189"/>
      <c r="DL239" s="189"/>
    </row>
    <row r="240" spans="1:116" ht="15.95" customHeight="1" x14ac:dyDescent="0.15">
      <c r="A240" s="189"/>
      <c r="B240" s="189"/>
      <c r="C240" s="189"/>
      <c r="D240" s="189"/>
      <c r="E240" s="189"/>
      <c r="F240" s="189"/>
      <c r="G240" s="189"/>
      <c r="H240" s="189"/>
      <c r="I240" s="189"/>
      <c r="J240" s="189"/>
      <c r="K240" s="189"/>
      <c r="L240" s="189"/>
      <c r="M240" s="189"/>
      <c r="N240" s="189"/>
      <c r="O240" s="189"/>
      <c r="P240" s="189"/>
      <c r="Q240" s="189"/>
      <c r="R240" s="189"/>
      <c r="S240" s="189"/>
      <c r="T240" s="189"/>
      <c r="U240" s="189"/>
      <c r="V240" s="189"/>
      <c r="W240" s="189"/>
      <c r="X240" s="189"/>
      <c r="Y240" s="189"/>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c r="CN240" s="189"/>
      <c r="CO240" s="189"/>
      <c r="CP240" s="189"/>
      <c r="CQ240" s="189"/>
      <c r="CR240" s="189"/>
      <c r="CS240" s="189"/>
      <c r="CT240" s="189"/>
      <c r="CU240" s="189"/>
      <c r="CV240" s="189"/>
      <c r="CW240" s="189"/>
      <c r="CX240" s="189"/>
      <c r="CY240" s="189"/>
      <c r="CZ240" s="189"/>
      <c r="DA240" s="189"/>
      <c r="DB240" s="189"/>
      <c r="DC240" s="189"/>
      <c r="DD240" s="189"/>
      <c r="DE240" s="189"/>
      <c r="DF240" s="189"/>
      <c r="DG240" s="189"/>
      <c r="DH240" s="189"/>
      <c r="DI240" s="189"/>
      <c r="DJ240" s="189"/>
      <c r="DK240" s="189"/>
      <c r="DL240" s="189"/>
    </row>
    <row r="241" spans="1:116" ht="15.95" customHeight="1" x14ac:dyDescent="0.15">
      <c r="A241" s="189"/>
      <c r="B241" s="189"/>
      <c r="C241" s="189"/>
      <c r="D241" s="189"/>
      <c r="E241" s="189"/>
      <c r="F241" s="189"/>
      <c r="G241" s="189"/>
      <c r="H241" s="189"/>
      <c r="I241" s="189"/>
      <c r="J241" s="189"/>
      <c r="K241" s="189"/>
      <c r="L241" s="189"/>
      <c r="M241" s="189"/>
      <c r="N241" s="189"/>
      <c r="O241" s="189"/>
      <c r="P241" s="189"/>
      <c r="Q241" s="189"/>
      <c r="R241" s="189"/>
      <c r="S241" s="189"/>
      <c r="T241" s="189"/>
      <c r="U241" s="189"/>
      <c r="V241" s="189"/>
      <c r="W241" s="189"/>
      <c r="X241" s="189"/>
      <c r="Y241" s="189"/>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c r="CN241" s="189"/>
      <c r="CO241" s="189"/>
      <c r="CP241" s="189"/>
      <c r="CQ241" s="189"/>
      <c r="CR241" s="189"/>
      <c r="CS241" s="189"/>
      <c r="CT241" s="189"/>
      <c r="CU241" s="189"/>
      <c r="CV241" s="189"/>
      <c r="CW241" s="189"/>
      <c r="CX241" s="189"/>
      <c r="CY241" s="189"/>
      <c r="CZ241" s="189"/>
      <c r="DA241" s="189"/>
      <c r="DB241" s="189"/>
      <c r="DC241" s="189"/>
      <c r="DD241" s="189"/>
      <c r="DE241" s="189"/>
      <c r="DF241" s="189"/>
      <c r="DG241" s="189"/>
      <c r="DH241" s="189"/>
      <c r="DI241" s="189"/>
      <c r="DJ241" s="189"/>
      <c r="DK241" s="189"/>
      <c r="DL241" s="189"/>
    </row>
    <row r="242" spans="1:116" ht="15.95" customHeight="1" x14ac:dyDescent="0.15">
      <c r="A242" s="189"/>
      <c r="B242" s="189"/>
      <c r="C242" s="189"/>
      <c r="D242" s="189"/>
      <c r="E242" s="189"/>
      <c r="F242" s="189"/>
      <c r="G242" s="189"/>
      <c r="H242" s="189"/>
      <c r="I242" s="189"/>
      <c r="J242" s="189"/>
      <c r="K242" s="189"/>
      <c r="L242" s="189"/>
      <c r="M242" s="189"/>
      <c r="N242" s="189"/>
      <c r="O242" s="189"/>
      <c r="P242" s="189"/>
      <c r="Q242" s="189"/>
      <c r="R242" s="189"/>
      <c r="S242" s="189"/>
      <c r="T242" s="189"/>
      <c r="U242" s="189"/>
      <c r="V242" s="189"/>
      <c r="W242" s="189"/>
      <c r="X242" s="189"/>
      <c r="Y242" s="189"/>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c r="CN242" s="189"/>
      <c r="CO242" s="189"/>
      <c r="CP242" s="189"/>
      <c r="CQ242" s="189"/>
      <c r="CR242" s="189"/>
      <c r="CS242" s="189"/>
      <c r="CT242" s="189"/>
      <c r="CU242" s="189"/>
      <c r="CV242" s="189"/>
      <c r="CW242" s="189"/>
      <c r="CX242" s="189"/>
      <c r="CY242" s="189"/>
      <c r="CZ242" s="189"/>
      <c r="DA242" s="189"/>
      <c r="DB242" s="189"/>
      <c r="DC242" s="189"/>
      <c r="DD242" s="189"/>
      <c r="DE242" s="189"/>
      <c r="DF242" s="189"/>
      <c r="DG242" s="189"/>
      <c r="DH242" s="189"/>
      <c r="DI242" s="189"/>
      <c r="DJ242" s="189"/>
      <c r="DK242" s="189"/>
      <c r="DL242" s="189"/>
    </row>
    <row r="243" spans="1:116" ht="15.95" customHeight="1" x14ac:dyDescent="0.15">
      <c r="A243" s="189"/>
      <c r="B243" s="189"/>
      <c r="C243" s="189"/>
      <c r="D243" s="189"/>
      <c r="E243" s="189"/>
      <c r="F243" s="189"/>
      <c r="G243" s="189"/>
      <c r="H243" s="189"/>
      <c r="I243" s="189"/>
      <c r="J243" s="189"/>
      <c r="K243" s="189"/>
      <c r="L243" s="189"/>
      <c r="M243" s="189"/>
      <c r="N243" s="189"/>
      <c r="O243" s="189"/>
      <c r="P243" s="189"/>
      <c r="Q243" s="189"/>
      <c r="R243" s="189"/>
      <c r="S243" s="189"/>
      <c r="T243" s="189"/>
      <c r="U243" s="189"/>
      <c r="V243" s="189"/>
      <c r="W243" s="189"/>
      <c r="X243" s="189"/>
      <c r="Y243" s="189"/>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c r="CN243" s="189"/>
      <c r="CO243" s="189"/>
      <c r="CP243" s="189"/>
      <c r="CQ243" s="189"/>
      <c r="CR243" s="189"/>
      <c r="CS243" s="189"/>
      <c r="CT243" s="189"/>
      <c r="CU243" s="189"/>
      <c r="CV243" s="189"/>
      <c r="CW243" s="189"/>
      <c r="CX243" s="189"/>
      <c r="CY243" s="189"/>
      <c r="CZ243" s="189"/>
      <c r="DA243" s="189"/>
      <c r="DB243" s="189"/>
      <c r="DC243" s="189"/>
      <c r="DD243" s="189"/>
      <c r="DE243" s="189"/>
      <c r="DF243" s="189"/>
      <c r="DG243" s="189"/>
      <c r="DH243" s="189"/>
      <c r="DI243" s="189"/>
      <c r="DJ243" s="189"/>
      <c r="DK243" s="189"/>
      <c r="DL243" s="189"/>
    </row>
    <row r="244" spans="1:116" ht="15.95" customHeight="1" x14ac:dyDescent="0.15">
      <c r="A244" s="189"/>
      <c r="B244" s="189"/>
      <c r="C244" s="189"/>
      <c r="D244" s="189"/>
      <c r="E244" s="189"/>
      <c r="F244" s="189"/>
      <c r="G244" s="189"/>
      <c r="H244" s="189"/>
      <c r="I244" s="189"/>
      <c r="J244" s="189"/>
      <c r="K244" s="189"/>
      <c r="L244" s="189"/>
      <c r="M244" s="189"/>
      <c r="N244" s="189"/>
      <c r="O244" s="189"/>
      <c r="P244" s="189"/>
      <c r="Q244" s="189"/>
      <c r="R244" s="189"/>
      <c r="S244" s="189"/>
      <c r="T244" s="189"/>
      <c r="U244" s="189"/>
      <c r="V244" s="189"/>
      <c r="W244" s="189"/>
      <c r="X244" s="189"/>
      <c r="Y244" s="189"/>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c r="CN244" s="189"/>
      <c r="CO244" s="189"/>
      <c r="CP244" s="189"/>
      <c r="CQ244" s="189"/>
      <c r="CR244" s="189"/>
      <c r="CS244" s="189"/>
      <c r="CT244" s="189"/>
      <c r="CU244" s="189"/>
      <c r="CV244" s="189"/>
      <c r="CW244" s="189"/>
      <c r="CX244" s="189"/>
      <c r="CY244" s="189"/>
      <c r="CZ244" s="189"/>
      <c r="DA244" s="189"/>
      <c r="DB244" s="189"/>
      <c r="DC244" s="189"/>
      <c r="DD244" s="189"/>
      <c r="DE244" s="189"/>
      <c r="DF244" s="189"/>
      <c r="DG244" s="189"/>
      <c r="DH244" s="189"/>
      <c r="DI244" s="189"/>
      <c r="DJ244" s="189"/>
      <c r="DK244" s="189"/>
      <c r="DL244" s="189"/>
    </row>
    <row r="245" spans="1:116" ht="15.95" customHeight="1" x14ac:dyDescent="0.15">
      <c r="A245" s="189"/>
      <c r="B245" s="189"/>
      <c r="C245" s="189"/>
      <c r="D245" s="189"/>
      <c r="E245" s="189"/>
      <c r="F245" s="189"/>
      <c r="G245" s="189"/>
      <c r="H245" s="189"/>
      <c r="I245" s="189"/>
      <c r="J245" s="189"/>
      <c r="K245" s="189"/>
      <c r="L245" s="189"/>
      <c r="M245" s="189"/>
      <c r="N245" s="189"/>
      <c r="O245" s="189"/>
      <c r="P245" s="189"/>
      <c r="Q245" s="189"/>
      <c r="R245" s="189"/>
      <c r="S245" s="189"/>
      <c r="T245" s="189"/>
      <c r="U245" s="189"/>
      <c r="V245" s="189"/>
      <c r="W245" s="189"/>
      <c r="X245" s="189"/>
      <c r="Y245" s="189"/>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c r="CN245" s="189"/>
      <c r="CO245" s="189"/>
      <c r="CP245" s="189"/>
      <c r="CQ245" s="189"/>
      <c r="CR245" s="189"/>
      <c r="CS245" s="189"/>
      <c r="CT245" s="189"/>
      <c r="CU245" s="189"/>
      <c r="CV245" s="189"/>
      <c r="CW245" s="189"/>
      <c r="CX245" s="189"/>
      <c r="CY245" s="189"/>
      <c r="CZ245" s="189"/>
      <c r="DA245" s="189"/>
      <c r="DB245" s="189"/>
      <c r="DC245" s="189"/>
      <c r="DD245" s="189"/>
      <c r="DE245" s="189"/>
      <c r="DF245" s="189"/>
      <c r="DG245" s="189"/>
      <c r="DH245" s="189"/>
      <c r="DI245" s="189"/>
      <c r="DJ245" s="189"/>
      <c r="DK245" s="189"/>
      <c r="DL245" s="189"/>
    </row>
    <row r="246" spans="1:116" ht="15.95" customHeight="1" x14ac:dyDescent="0.15">
      <c r="A246" s="189"/>
      <c r="B246" s="189"/>
      <c r="C246" s="189"/>
      <c r="D246" s="189"/>
      <c r="E246" s="189"/>
      <c r="F246" s="189"/>
      <c r="G246" s="189"/>
      <c r="H246" s="189"/>
      <c r="I246" s="189"/>
      <c r="J246" s="189"/>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c r="CN246" s="189"/>
      <c r="CO246" s="189"/>
      <c r="CP246" s="189"/>
      <c r="CQ246" s="189"/>
      <c r="CR246" s="189"/>
      <c r="CS246" s="189"/>
      <c r="CT246" s="189"/>
      <c r="CU246" s="189"/>
      <c r="CV246" s="189"/>
      <c r="CW246" s="189"/>
      <c r="CX246" s="189"/>
      <c r="CY246" s="189"/>
      <c r="CZ246" s="189"/>
      <c r="DA246" s="189"/>
      <c r="DB246" s="189"/>
      <c r="DC246" s="189"/>
      <c r="DD246" s="189"/>
      <c r="DE246" s="189"/>
      <c r="DF246" s="189"/>
      <c r="DG246" s="189"/>
      <c r="DH246" s="189"/>
      <c r="DI246" s="189"/>
      <c r="DJ246" s="189"/>
      <c r="DK246" s="189"/>
      <c r="DL246" s="189"/>
    </row>
    <row r="247" spans="1:116" ht="15.95" customHeight="1" x14ac:dyDescent="0.15">
      <c r="A247" s="189"/>
      <c r="B247" s="189"/>
      <c r="C247" s="189"/>
      <c r="D247" s="189"/>
      <c r="E247" s="189"/>
      <c r="F247" s="189"/>
      <c r="G247" s="189"/>
      <c r="H247" s="189"/>
      <c r="I247" s="189"/>
      <c r="J247" s="189"/>
      <c r="K247" s="189"/>
      <c r="L247" s="189"/>
      <c r="M247" s="189"/>
      <c r="N247" s="189"/>
      <c r="O247" s="189"/>
      <c r="P247" s="189"/>
      <c r="Q247" s="189"/>
      <c r="R247" s="189"/>
      <c r="S247" s="189"/>
      <c r="T247" s="189"/>
      <c r="U247" s="189"/>
      <c r="V247" s="189"/>
      <c r="W247" s="189"/>
      <c r="X247" s="189"/>
      <c r="Y247" s="189"/>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c r="CN247" s="189"/>
      <c r="CO247" s="189"/>
      <c r="CP247" s="189"/>
      <c r="CQ247" s="189"/>
      <c r="CR247" s="189"/>
      <c r="CS247" s="189"/>
      <c r="CT247" s="189"/>
      <c r="CU247" s="189"/>
      <c r="CV247" s="189"/>
      <c r="CW247" s="189"/>
      <c r="CX247" s="189"/>
      <c r="CY247" s="189"/>
      <c r="CZ247" s="189"/>
      <c r="DA247" s="189"/>
      <c r="DB247" s="189"/>
      <c r="DC247" s="189"/>
      <c r="DD247" s="189"/>
      <c r="DE247" s="189"/>
      <c r="DF247" s="189"/>
      <c r="DG247" s="189"/>
      <c r="DH247" s="189"/>
      <c r="DI247" s="189"/>
      <c r="DJ247" s="189"/>
      <c r="DK247" s="189"/>
      <c r="DL247" s="189"/>
    </row>
    <row r="248" spans="1:116" ht="15.95" customHeight="1" x14ac:dyDescent="0.15">
      <c r="A248" s="189"/>
      <c r="B248" s="189"/>
      <c r="C248" s="189"/>
      <c r="D248" s="189"/>
      <c r="E248" s="189"/>
      <c r="F248" s="189"/>
      <c r="G248" s="189"/>
      <c r="H248" s="189"/>
      <c r="I248" s="189"/>
      <c r="J248" s="189"/>
      <c r="K248" s="189"/>
      <c r="L248" s="189"/>
      <c r="M248" s="189"/>
      <c r="N248" s="189"/>
      <c r="O248" s="189"/>
      <c r="P248" s="189"/>
      <c r="Q248" s="189"/>
      <c r="R248" s="189"/>
      <c r="S248" s="189"/>
      <c r="T248" s="189"/>
      <c r="U248" s="189"/>
      <c r="V248" s="189"/>
      <c r="W248" s="189"/>
      <c r="X248" s="189"/>
      <c r="Y248" s="189"/>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c r="CN248" s="189"/>
      <c r="CO248" s="189"/>
      <c r="CP248" s="189"/>
      <c r="CQ248" s="189"/>
      <c r="CR248" s="189"/>
      <c r="CS248" s="189"/>
      <c r="CT248" s="189"/>
      <c r="CU248" s="189"/>
      <c r="CV248" s="189"/>
      <c r="CW248" s="189"/>
      <c r="CX248" s="189"/>
      <c r="CY248" s="189"/>
      <c r="CZ248" s="189"/>
      <c r="DA248" s="189"/>
      <c r="DB248" s="189"/>
      <c r="DC248" s="189"/>
      <c r="DD248" s="189"/>
      <c r="DE248" s="189"/>
      <c r="DF248" s="189"/>
      <c r="DG248" s="189"/>
      <c r="DH248" s="189"/>
      <c r="DI248" s="189"/>
      <c r="DJ248" s="189"/>
      <c r="DK248" s="189"/>
      <c r="DL248" s="189"/>
    </row>
    <row r="249" spans="1:116" ht="15.95" customHeight="1" x14ac:dyDescent="0.15">
      <c r="A249" s="189"/>
      <c r="B249" s="189"/>
      <c r="C249" s="189"/>
      <c r="D249" s="189"/>
      <c r="E249" s="189"/>
      <c r="F249" s="189"/>
      <c r="G249" s="189"/>
      <c r="H249" s="189"/>
      <c r="I249" s="189"/>
      <c r="J249" s="189"/>
      <c r="K249" s="189"/>
      <c r="L249" s="189"/>
      <c r="M249" s="189"/>
      <c r="N249" s="189"/>
      <c r="O249" s="189"/>
      <c r="P249" s="189"/>
      <c r="Q249" s="189"/>
      <c r="R249" s="189"/>
      <c r="S249" s="189"/>
      <c r="T249" s="189"/>
      <c r="U249" s="189"/>
      <c r="V249" s="189"/>
      <c r="W249" s="189"/>
      <c r="X249" s="189"/>
      <c r="Y249" s="189"/>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c r="CN249" s="189"/>
      <c r="CO249" s="189"/>
      <c r="CP249" s="189"/>
      <c r="CQ249" s="189"/>
      <c r="CR249" s="189"/>
      <c r="CS249" s="189"/>
      <c r="CT249" s="189"/>
      <c r="CU249" s="189"/>
      <c r="CV249" s="189"/>
      <c r="CW249" s="189"/>
      <c r="CX249" s="189"/>
      <c r="CY249" s="189"/>
      <c r="CZ249" s="189"/>
      <c r="DA249" s="189"/>
      <c r="DB249" s="189"/>
      <c r="DC249" s="189"/>
      <c r="DD249" s="189"/>
      <c r="DE249" s="189"/>
      <c r="DF249" s="189"/>
      <c r="DG249" s="189"/>
      <c r="DH249" s="189"/>
      <c r="DI249" s="189"/>
      <c r="DJ249" s="189"/>
      <c r="DK249" s="189"/>
      <c r="DL249" s="189"/>
    </row>
    <row r="250" spans="1:116" ht="15.95" customHeight="1" x14ac:dyDescent="0.15">
      <c r="A250" s="189"/>
      <c r="B250" s="189"/>
      <c r="C250" s="189"/>
      <c r="D250" s="189"/>
      <c r="E250" s="189"/>
      <c r="F250" s="189"/>
      <c r="G250" s="189"/>
      <c r="H250" s="189"/>
      <c r="I250" s="189"/>
      <c r="J250" s="189"/>
      <c r="K250" s="189"/>
      <c r="L250" s="189"/>
      <c r="M250" s="189"/>
      <c r="N250" s="189"/>
      <c r="O250" s="189"/>
      <c r="P250" s="189"/>
      <c r="Q250" s="189"/>
      <c r="R250" s="189"/>
      <c r="S250" s="189"/>
      <c r="T250" s="189"/>
      <c r="U250" s="189"/>
      <c r="V250" s="189"/>
      <c r="W250" s="189"/>
      <c r="X250" s="189"/>
      <c r="Y250" s="189"/>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c r="CN250" s="189"/>
      <c r="CO250" s="189"/>
      <c r="CP250" s="189"/>
      <c r="CQ250" s="189"/>
      <c r="CR250" s="189"/>
      <c r="CS250" s="189"/>
      <c r="CT250" s="189"/>
      <c r="CU250" s="189"/>
      <c r="CV250" s="189"/>
      <c r="CW250" s="189"/>
      <c r="CX250" s="189"/>
      <c r="CY250" s="189"/>
      <c r="CZ250" s="189"/>
      <c r="DA250" s="189"/>
      <c r="DB250" s="189"/>
      <c r="DC250" s="189"/>
      <c r="DD250" s="189"/>
      <c r="DE250" s="189"/>
      <c r="DF250" s="189"/>
      <c r="DG250" s="189"/>
      <c r="DH250" s="189"/>
      <c r="DI250" s="189"/>
      <c r="DJ250" s="189"/>
      <c r="DK250" s="189"/>
      <c r="DL250" s="189"/>
    </row>
    <row r="251" spans="1:116" ht="15.95" customHeight="1" x14ac:dyDescent="0.15">
      <c r="A251" s="189"/>
      <c r="B251" s="189"/>
      <c r="C251" s="189"/>
      <c r="D251" s="189"/>
      <c r="E251" s="189"/>
      <c r="F251" s="189"/>
      <c r="G251" s="189"/>
      <c r="H251" s="189"/>
      <c r="I251" s="189"/>
      <c r="J251" s="189"/>
      <c r="K251" s="189"/>
      <c r="L251" s="189"/>
      <c r="M251" s="189"/>
      <c r="N251" s="189"/>
      <c r="O251" s="189"/>
      <c r="P251" s="189"/>
      <c r="Q251" s="189"/>
      <c r="R251" s="189"/>
      <c r="S251" s="189"/>
      <c r="T251" s="189"/>
      <c r="U251" s="189"/>
      <c r="V251" s="189"/>
      <c r="W251" s="189"/>
      <c r="X251" s="189"/>
      <c r="Y251" s="189"/>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c r="CN251" s="189"/>
      <c r="CO251" s="189"/>
      <c r="CP251" s="189"/>
      <c r="CQ251" s="189"/>
      <c r="CR251" s="189"/>
      <c r="CS251" s="189"/>
      <c r="CT251" s="189"/>
      <c r="CU251" s="189"/>
      <c r="CV251" s="189"/>
      <c r="CW251" s="189"/>
      <c r="CX251" s="189"/>
      <c r="CY251" s="189"/>
      <c r="CZ251" s="189"/>
      <c r="DA251" s="189"/>
      <c r="DB251" s="189"/>
      <c r="DC251" s="189"/>
      <c r="DD251" s="189"/>
      <c r="DE251" s="189"/>
      <c r="DF251" s="189"/>
      <c r="DG251" s="189"/>
      <c r="DH251" s="189"/>
      <c r="DI251" s="189"/>
      <c r="DJ251" s="189"/>
      <c r="DK251" s="189"/>
      <c r="DL251" s="189"/>
    </row>
    <row r="252" spans="1:116" ht="15.95" customHeight="1" x14ac:dyDescent="0.15">
      <c r="A252" s="189"/>
      <c r="B252" s="189"/>
      <c r="C252" s="189"/>
      <c r="D252" s="189"/>
      <c r="E252" s="189"/>
      <c r="F252" s="189"/>
      <c r="G252" s="189"/>
      <c r="H252" s="189"/>
      <c r="I252" s="189"/>
      <c r="J252" s="189"/>
      <c r="K252" s="189"/>
      <c r="L252" s="189"/>
      <c r="M252" s="189"/>
      <c r="N252" s="189"/>
      <c r="O252" s="189"/>
      <c r="P252" s="189"/>
      <c r="Q252" s="189"/>
      <c r="R252" s="189"/>
      <c r="S252" s="189"/>
      <c r="T252" s="189"/>
      <c r="U252" s="189"/>
      <c r="V252" s="189"/>
      <c r="W252" s="189"/>
      <c r="X252" s="189"/>
      <c r="Y252" s="189"/>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c r="CN252" s="189"/>
      <c r="CO252" s="189"/>
      <c r="CP252" s="189"/>
      <c r="CQ252" s="189"/>
      <c r="CR252" s="189"/>
      <c r="CS252" s="189"/>
      <c r="CT252" s="189"/>
      <c r="CU252" s="189"/>
      <c r="CV252" s="189"/>
      <c r="CW252" s="189"/>
      <c r="CX252" s="189"/>
      <c r="CY252" s="189"/>
      <c r="CZ252" s="189"/>
      <c r="DA252" s="189"/>
      <c r="DB252" s="189"/>
      <c r="DC252" s="189"/>
      <c r="DD252" s="189"/>
      <c r="DE252" s="189"/>
      <c r="DF252" s="189"/>
      <c r="DG252" s="189"/>
      <c r="DH252" s="189"/>
      <c r="DI252" s="189"/>
      <c r="DJ252" s="189"/>
      <c r="DK252" s="189"/>
      <c r="DL252" s="189"/>
    </row>
    <row r="253" spans="1:116" ht="15.95" customHeight="1" x14ac:dyDescent="0.15">
      <c r="A253" s="189"/>
      <c r="B253" s="189"/>
      <c r="C253" s="189"/>
      <c r="D253" s="189"/>
      <c r="E253" s="189"/>
      <c r="F253" s="189"/>
      <c r="G253" s="189"/>
      <c r="H253" s="189"/>
      <c r="I253" s="189"/>
      <c r="J253" s="189"/>
      <c r="K253" s="189"/>
      <c r="L253" s="189"/>
      <c r="M253" s="189"/>
      <c r="N253" s="189"/>
      <c r="O253" s="189"/>
      <c r="P253" s="189"/>
      <c r="Q253" s="189"/>
      <c r="R253" s="189"/>
      <c r="S253" s="189"/>
      <c r="T253" s="189"/>
      <c r="U253" s="189"/>
      <c r="V253" s="189"/>
      <c r="W253" s="189"/>
      <c r="X253" s="189"/>
      <c r="Y253" s="189"/>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c r="CN253" s="189"/>
      <c r="CO253" s="189"/>
      <c r="CP253" s="189"/>
      <c r="CQ253" s="189"/>
      <c r="CR253" s="189"/>
      <c r="CS253" s="189"/>
      <c r="CT253" s="189"/>
      <c r="CU253" s="189"/>
      <c r="CV253" s="189"/>
      <c r="CW253" s="189"/>
      <c r="CX253" s="189"/>
      <c r="CY253" s="189"/>
      <c r="CZ253" s="189"/>
      <c r="DA253" s="189"/>
      <c r="DB253" s="189"/>
      <c r="DC253" s="189"/>
      <c r="DD253" s="189"/>
      <c r="DE253" s="189"/>
      <c r="DF253" s="189"/>
      <c r="DG253" s="189"/>
      <c r="DH253" s="189"/>
      <c r="DI253" s="189"/>
      <c r="DJ253" s="189"/>
      <c r="DK253" s="189"/>
      <c r="DL253" s="189"/>
    </row>
    <row r="254" spans="1:116" ht="15.95" customHeight="1" x14ac:dyDescent="0.15">
      <c r="A254" s="189"/>
      <c r="B254" s="189"/>
      <c r="C254" s="189"/>
      <c r="D254" s="189"/>
      <c r="E254" s="189"/>
      <c r="F254" s="189"/>
      <c r="G254" s="189"/>
      <c r="H254" s="189"/>
      <c r="I254" s="189"/>
      <c r="J254" s="189"/>
      <c r="K254" s="189"/>
      <c r="L254" s="189"/>
      <c r="M254" s="189"/>
      <c r="N254" s="189"/>
      <c r="O254" s="189"/>
      <c r="P254" s="189"/>
      <c r="Q254" s="189"/>
      <c r="R254" s="189"/>
      <c r="S254" s="189"/>
      <c r="T254" s="189"/>
      <c r="U254" s="189"/>
      <c r="V254" s="189"/>
      <c r="W254" s="189"/>
      <c r="X254" s="189"/>
      <c r="Y254" s="189"/>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c r="CN254" s="189"/>
      <c r="CO254" s="189"/>
      <c r="CP254" s="189"/>
      <c r="CQ254" s="189"/>
      <c r="CR254" s="189"/>
      <c r="CS254" s="189"/>
      <c r="CT254" s="189"/>
      <c r="CU254" s="189"/>
      <c r="CV254" s="189"/>
      <c r="CW254" s="189"/>
      <c r="CX254" s="189"/>
      <c r="CY254" s="189"/>
      <c r="CZ254" s="189"/>
      <c r="DA254" s="189"/>
      <c r="DB254" s="189"/>
      <c r="DC254" s="189"/>
      <c r="DD254" s="189"/>
      <c r="DE254" s="189"/>
      <c r="DF254" s="189"/>
      <c r="DG254" s="189"/>
      <c r="DH254" s="189"/>
      <c r="DI254" s="189"/>
      <c r="DJ254" s="189"/>
      <c r="DK254" s="189"/>
      <c r="DL254" s="189"/>
    </row>
    <row r="255" spans="1:116" ht="15.95" customHeight="1" x14ac:dyDescent="0.15">
      <c r="A255" s="189"/>
      <c r="B255" s="189"/>
      <c r="C255" s="189"/>
      <c r="D255" s="189"/>
      <c r="E255" s="189"/>
      <c r="F255" s="189"/>
      <c r="G255" s="189"/>
      <c r="H255" s="189"/>
      <c r="I255" s="189"/>
      <c r="J255" s="189"/>
      <c r="K255" s="189"/>
      <c r="L255" s="189"/>
      <c r="M255" s="189"/>
      <c r="N255" s="189"/>
      <c r="O255" s="189"/>
      <c r="P255" s="189"/>
      <c r="Q255" s="189"/>
      <c r="R255" s="189"/>
      <c r="S255" s="189"/>
      <c r="T255" s="189"/>
      <c r="U255" s="189"/>
      <c r="V255" s="189"/>
      <c r="W255" s="189"/>
      <c r="X255" s="189"/>
      <c r="Y255" s="189"/>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c r="CN255" s="189"/>
      <c r="CO255" s="189"/>
      <c r="CP255" s="189"/>
      <c r="CQ255" s="189"/>
      <c r="CR255" s="189"/>
      <c r="CS255" s="189"/>
      <c r="CT255" s="189"/>
      <c r="CU255" s="189"/>
      <c r="CV255" s="189"/>
      <c r="CW255" s="189"/>
      <c r="CX255" s="189"/>
      <c r="CY255" s="189"/>
      <c r="CZ255" s="189"/>
      <c r="DA255" s="189"/>
      <c r="DB255" s="189"/>
      <c r="DC255" s="189"/>
      <c r="DD255" s="189"/>
      <c r="DE255" s="189"/>
      <c r="DF255" s="189"/>
      <c r="DG255" s="189"/>
      <c r="DH255" s="189"/>
      <c r="DI255" s="189"/>
      <c r="DJ255" s="189"/>
      <c r="DK255" s="189"/>
      <c r="DL255" s="189"/>
    </row>
    <row r="256" spans="1:116" ht="15.95" customHeight="1" x14ac:dyDescent="0.15">
      <c r="A256" s="189"/>
      <c r="B256" s="189"/>
      <c r="C256" s="189"/>
      <c r="D256" s="189"/>
      <c r="E256" s="189"/>
      <c r="F256" s="189"/>
      <c r="G256" s="189"/>
      <c r="H256" s="189"/>
      <c r="I256" s="189"/>
      <c r="J256" s="189"/>
      <c r="K256" s="189"/>
      <c r="L256" s="189"/>
      <c r="M256" s="189"/>
      <c r="N256" s="189"/>
      <c r="O256" s="189"/>
      <c r="P256" s="189"/>
      <c r="Q256" s="189"/>
      <c r="R256" s="189"/>
      <c r="S256" s="189"/>
      <c r="T256" s="189"/>
      <c r="U256" s="189"/>
      <c r="V256" s="189"/>
      <c r="W256" s="189"/>
      <c r="X256" s="189"/>
      <c r="Y256" s="189"/>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c r="CN256" s="189"/>
      <c r="CO256" s="189"/>
      <c r="CP256" s="189"/>
      <c r="CQ256" s="189"/>
      <c r="CR256" s="189"/>
      <c r="CS256" s="189"/>
      <c r="CT256" s="189"/>
      <c r="CU256" s="189"/>
      <c r="CV256" s="189"/>
      <c r="CW256" s="189"/>
      <c r="CX256" s="189"/>
      <c r="CY256" s="189"/>
      <c r="CZ256" s="189"/>
      <c r="DA256" s="189"/>
      <c r="DB256" s="189"/>
      <c r="DC256" s="189"/>
      <c r="DD256" s="189"/>
      <c r="DE256" s="189"/>
      <c r="DF256" s="189"/>
      <c r="DG256" s="189"/>
      <c r="DH256" s="189"/>
      <c r="DI256" s="189"/>
      <c r="DJ256" s="189"/>
      <c r="DK256" s="189"/>
      <c r="DL256" s="189"/>
    </row>
    <row r="257" spans="1:116" ht="15.95" customHeight="1" x14ac:dyDescent="0.15">
      <c r="A257" s="189"/>
      <c r="B257" s="189"/>
      <c r="C257" s="189"/>
      <c r="D257" s="189"/>
      <c r="E257" s="189"/>
      <c r="F257" s="189"/>
      <c r="G257" s="189"/>
      <c r="H257" s="189"/>
      <c r="I257" s="189"/>
      <c r="J257" s="189"/>
      <c r="K257" s="189"/>
      <c r="L257" s="189"/>
      <c r="M257" s="189"/>
      <c r="N257" s="189"/>
      <c r="O257" s="189"/>
      <c r="P257" s="189"/>
      <c r="Q257" s="189"/>
      <c r="R257" s="189"/>
      <c r="S257" s="189"/>
      <c r="T257" s="189"/>
      <c r="U257" s="189"/>
      <c r="V257" s="189"/>
      <c r="W257" s="189"/>
      <c r="X257" s="189"/>
      <c r="Y257" s="189"/>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c r="CN257" s="189"/>
      <c r="CO257" s="189"/>
      <c r="CP257" s="189"/>
      <c r="CQ257" s="189"/>
      <c r="CR257" s="189"/>
      <c r="CS257" s="189"/>
      <c r="CT257" s="189"/>
      <c r="CU257" s="189"/>
      <c r="CV257" s="189"/>
      <c r="CW257" s="189"/>
      <c r="CX257" s="189"/>
      <c r="CY257" s="189"/>
      <c r="CZ257" s="189"/>
      <c r="DA257" s="189"/>
      <c r="DB257" s="189"/>
      <c r="DC257" s="189"/>
      <c r="DD257" s="189"/>
      <c r="DE257" s="189"/>
      <c r="DF257" s="189"/>
      <c r="DG257" s="189"/>
      <c r="DH257" s="189"/>
      <c r="DI257" s="189"/>
      <c r="DJ257" s="189"/>
      <c r="DK257" s="189"/>
      <c r="DL257" s="189"/>
    </row>
    <row r="258" spans="1:116" ht="15.95" customHeight="1" x14ac:dyDescent="0.15">
      <c r="A258" s="189"/>
      <c r="B258" s="189"/>
      <c r="C258" s="189"/>
      <c r="D258" s="189"/>
      <c r="E258" s="189"/>
      <c r="F258" s="189"/>
      <c r="G258" s="189"/>
      <c r="H258" s="189"/>
      <c r="I258" s="189"/>
      <c r="J258" s="189"/>
      <c r="K258" s="189"/>
      <c r="L258" s="189"/>
      <c r="M258" s="189"/>
      <c r="N258" s="189"/>
      <c r="O258" s="189"/>
      <c r="P258" s="189"/>
      <c r="Q258" s="189"/>
      <c r="R258" s="189"/>
      <c r="S258" s="189"/>
      <c r="T258" s="189"/>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row>
    <row r="259" spans="1:116" ht="15.95" customHeight="1" x14ac:dyDescent="0.15">
      <c r="A259" s="189"/>
      <c r="B259" s="189"/>
      <c r="C259" s="189"/>
      <c r="D259" s="189"/>
      <c r="E259" s="189"/>
      <c r="F259" s="189"/>
      <c r="G259" s="189"/>
      <c r="H259" s="189"/>
      <c r="I259" s="189"/>
      <c r="J259" s="189"/>
      <c r="K259" s="189"/>
      <c r="L259" s="189"/>
      <c r="M259" s="189"/>
      <c r="N259" s="189"/>
      <c r="O259" s="189"/>
      <c r="P259" s="189"/>
      <c r="Q259" s="189"/>
      <c r="R259" s="189"/>
      <c r="S259" s="189"/>
      <c r="T259" s="189"/>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row>
    <row r="260" spans="1:116" ht="15.95" customHeight="1" x14ac:dyDescent="0.15">
      <c r="A260" s="189"/>
      <c r="B260" s="189"/>
      <c r="C260" s="189"/>
      <c r="D260" s="189"/>
      <c r="E260" s="189"/>
      <c r="F260" s="189"/>
      <c r="G260" s="189"/>
      <c r="H260" s="189"/>
      <c r="I260" s="189"/>
      <c r="J260" s="189"/>
      <c r="K260" s="189"/>
      <c r="L260" s="189"/>
      <c r="M260" s="189"/>
      <c r="N260" s="189"/>
      <c r="O260" s="189"/>
      <c r="P260" s="189"/>
      <c r="Q260" s="189"/>
      <c r="R260" s="189"/>
      <c r="S260" s="189"/>
      <c r="T260" s="189"/>
      <c r="U260" s="189"/>
      <c r="V260" s="189"/>
      <c r="W260" s="189"/>
      <c r="X260" s="189"/>
      <c r="Y260" s="189"/>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c r="CN260" s="189"/>
      <c r="CO260" s="189"/>
      <c r="CP260" s="189"/>
      <c r="CQ260" s="189"/>
      <c r="CR260" s="189"/>
      <c r="CS260" s="189"/>
      <c r="CT260" s="189"/>
      <c r="CU260" s="189"/>
      <c r="CV260" s="189"/>
      <c r="CW260" s="189"/>
      <c r="CX260" s="189"/>
      <c r="CY260" s="189"/>
      <c r="CZ260" s="189"/>
      <c r="DA260" s="189"/>
      <c r="DB260" s="189"/>
      <c r="DC260" s="189"/>
      <c r="DD260" s="189"/>
      <c r="DE260" s="189"/>
      <c r="DF260" s="189"/>
      <c r="DG260" s="189"/>
      <c r="DH260" s="189"/>
      <c r="DI260" s="189"/>
      <c r="DJ260" s="189"/>
      <c r="DK260" s="189"/>
      <c r="DL260" s="189"/>
    </row>
    <row r="261" spans="1:116" ht="15.95" customHeight="1" x14ac:dyDescent="0.15">
      <c r="A261" s="189"/>
      <c r="B261" s="189"/>
      <c r="C261" s="189"/>
      <c r="D261" s="189"/>
      <c r="E261" s="189"/>
      <c r="F261" s="189"/>
      <c r="G261" s="189"/>
      <c r="H261" s="189"/>
      <c r="I261" s="189"/>
      <c r="J261" s="189"/>
      <c r="K261" s="189"/>
      <c r="L261" s="189"/>
      <c r="M261" s="189"/>
      <c r="N261" s="189"/>
      <c r="O261" s="189"/>
      <c r="P261" s="189"/>
      <c r="Q261" s="189"/>
      <c r="R261" s="189"/>
      <c r="S261" s="189"/>
      <c r="T261" s="189"/>
      <c r="U261" s="189"/>
      <c r="V261" s="189"/>
      <c r="W261" s="189"/>
      <c r="X261" s="189"/>
      <c r="Y261" s="189"/>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c r="CN261" s="189"/>
      <c r="CO261" s="189"/>
      <c r="CP261" s="189"/>
      <c r="CQ261" s="189"/>
      <c r="CR261" s="189"/>
      <c r="CS261" s="189"/>
      <c r="CT261" s="189"/>
      <c r="CU261" s="189"/>
      <c r="CV261" s="189"/>
      <c r="CW261" s="189"/>
      <c r="CX261" s="189"/>
      <c r="CY261" s="189"/>
      <c r="CZ261" s="189"/>
      <c r="DA261" s="189"/>
      <c r="DB261" s="189"/>
      <c r="DC261" s="189"/>
      <c r="DD261" s="189"/>
      <c r="DE261" s="189"/>
      <c r="DF261" s="189"/>
      <c r="DG261" s="189"/>
      <c r="DH261" s="189"/>
      <c r="DI261" s="189"/>
      <c r="DJ261" s="189"/>
      <c r="DK261" s="189"/>
      <c r="DL261" s="189"/>
    </row>
    <row r="262" spans="1:116" ht="15.95" customHeight="1" x14ac:dyDescent="0.15">
      <c r="A262" s="189"/>
      <c r="B262" s="189"/>
      <c r="C262" s="189"/>
      <c r="D262" s="189"/>
      <c r="E262" s="189"/>
      <c r="F262" s="189"/>
      <c r="G262" s="189"/>
      <c r="H262" s="189"/>
      <c r="I262" s="189"/>
      <c r="J262" s="189"/>
      <c r="K262" s="189"/>
      <c r="L262" s="189"/>
      <c r="M262" s="189"/>
      <c r="N262" s="189"/>
      <c r="O262" s="189"/>
      <c r="P262" s="189"/>
      <c r="Q262" s="189"/>
      <c r="R262" s="189"/>
      <c r="S262" s="189"/>
      <c r="T262" s="189"/>
      <c r="U262" s="189"/>
      <c r="V262" s="189"/>
      <c r="W262" s="189"/>
      <c r="X262" s="189"/>
      <c r="Y262" s="189"/>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c r="CN262" s="189"/>
      <c r="CO262" s="189"/>
      <c r="CP262" s="189"/>
      <c r="CQ262" s="189"/>
      <c r="CR262" s="189"/>
      <c r="CS262" s="189"/>
      <c r="CT262" s="189"/>
      <c r="CU262" s="189"/>
      <c r="CV262" s="189"/>
      <c r="CW262" s="189"/>
      <c r="CX262" s="189"/>
      <c r="CY262" s="189"/>
      <c r="CZ262" s="189"/>
      <c r="DA262" s="189"/>
      <c r="DB262" s="189"/>
      <c r="DC262" s="189"/>
      <c r="DD262" s="189"/>
      <c r="DE262" s="189"/>
      <c r="DF262" s="189"/>
      <c r="DG262" s="189"/>
      <c r="DH262" s="189"/>
      <c r="DI262" s="189"/>
      <c r="DJ262" s="189"/>
      <c r="DK262" s="189"/>
      <c r="DL262" s="189"/>
    </row>
    <row r="263" spans="1:116" ht="15.95" customHeight="1" x14ac:dyDescent="0.15">
      <c r="A263" s="189"/>
      <c r="B263" s="189"/>
      <c r="C263" s="189"/>
      <c r="D263" s="189"/>
      <c r="E263" s="189"/>
      <c r="F263" s="189"/>
      <c r="G263" s="189"/>
      <c r="H263" s="189"/>
      <c r="I263" s="189"/>
      <c r="J263" s="189"/>
      <c r="K263" s="189"/>
      <c r="L263" s="189"/>
      <c r="M263" s="189"/>
      <c r="N263" s="189"/>
      <c r="O263" s="189"/>
      <c r="P263" s="189"/>
      <c r="Q263" s="189"/>
      <c r="R263" s="189"/>
      <c r="S263" s="189"/>
      <c r="T263" s="189"/>
      <c r="U263" s="189"/>
      <c r="V263" s="189"/>
      <c r="W263" s="189"/>
      <c r="X263" s="189"/>
      <c r="Y263" s="189"/>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c r="CN263" s="189"/>
      <c r="CO263" s="189"/>
      <c r="CP263" s="189"/>
      <c r="CQ263" s="189"/>
      <c r="CR263" s="189"/>
      <c r="CS263" s="189"/>
      <c r="CT263" s="189"/>
      <c r="CU263" s="189"/>
      <c r="CV263" s="189"/>
      <c r="CW263" s="189"/>
      <c r="CX263" s="189"/>
      <c r="CY263" s="189"/>
      <c r="CZ263" s="189"/>
      <c r="DA263" s="189"/>
      <c r="DB263" s="189"/>
      <c r="DC263" s="189"/>
      <c r="DD263" s="189"/>
      <c r="DE263" s="189"/>
      <c r="DF263" s="189"/>
      <c r="DG263" s="189"/>
      <c r="DH263" s="189"/>
      <c r="DI263" s="189"/>
      <c r="DJ263" s="189"/>
      <c r="DK263" s="189"/>
      <c r="DL263" s="189"/>
    </row>
    <row r="264" spans="1:116" ht="15.95" customHeight="1" x14ac:dyDescent="0.15">
      <c r="A264" s="189"/>
      <c r="B264" s="189"/>
      <c r="C264" s="189"/>
      <c r="D264" s="189"/>
      <c r="E264" s="189"/>
      <c r="F264" s="189"/>
      <c r="G264" s="189"/>
      <c r="H264" s="189"/>
      <c r="I264" s="189"/>
      <c r="J264" s="189"/>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c r="CN264" s="189"/>
      <c r="CO264" s="189"/>
      <c r="CP264" s="189"/>
      <c r="CQ264" s="189"/>
      <c r="CR264" s="189"/>
      <c r="CS264" s="189"/>
      <c r="CT264" s="189"/>
      <c r="CU264" s="189"/>
      <c r="CV264" s="189"/>
      <c r="CW264" s="189"/>
      <c r="CX264" s="189"/>
      <c r="CY264" s="189"/>
      <c r="CZ264" s="189"/>
      <c r="DA264" s="189"/>
      <c r="DB264" s="189"/>
      <c r="DC264" s="189"/>
      <c r="DD264" s="189"/>
      <c r="DE264" s="189"/>
      <c r="DF264" s="189"/>
      <c r="DG264" s="189"/>
      <c r="DH264" s="189"/>
      <c r="DI264" s="189"/>
      <c r="DJ264" s="189"/>
      <c r="DK264" s="189"/>
      <c r="DL264" s="189"/>
    </row>
    <row r="265" spans="1:116" ht="15.95" customHeight="1" x14ac:dyDescent="0.15">
      <c r="A265" s="189"/>
      <c r="B265" s="189"/>
      <c r="C265" s="189"/>
      <c r="D265" s="189"/>
      <c r="E265" s="189"/>
      <c r="F265" s="189"/>
      <c r="G265" s="189"/>
      <c r="H265" s="189"/>
      <c r="I265" s="189"/>
      <c r="J265" s="189"/>
      <c r="K265" s="189"/>
      <c r="L265" s="189"/>
      <c r="M265" s="189"/>
      <c r="N265" s="189"/>
      <c r="O265" s="189"/>
      <c r="P265" s="189"/>
      <c r="Q265" s="189"/>
      <c r="R265" s="189"/>
      <c r="S265" s="189"/>
      <c r="T265" s="189"/>
      <c r="U265" s="189"/>
      <c r="V265" s="189"/>
      <c r="W265" s="189"/>
      <c r="X265" s="189"/>
      <c r="Y265" s="189"/>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c r="CN265" s="189"/>
      <c r="CO265" s="189"/>
      <c r="CP265" s="189"/>
      <c r="CQ265" s="189"/>
      <c r="CR265" s="189"/>
      <c r="CS265" s="189"/>
      <c r="CT265" s="189"/>
      <c r="CU265" s="189"/>
      <c r="CV265" s="189"/>
      <c r="CW265" s="189"/>
      <c r="CX265" s="189"/>
      <c r="CY265" s="189"/>
      <c r="CZ265" s="189"/>
      <c r="DA265" s="189"/>
      <c r="DB265" s="189"/>
      <c r="DC265" s="189"/>
      <c r="DD265" s="189"/>
      <c r="DE265" s="189"/>
      <c r="DF265" s="189"/>
      <c r="DG265" s="189"/>
      <c r="DH265" s="189"/>
      <c r="DI265" s="189"/>
      <c r="DJ265" s="189"/>
      <c r="DK265" s="189"/>
      <c r="DL265" s="189"/>
    </row>
    <row r="266" spans="1:116" ht="15.95" customHeight="1" x14ac:dyDescent="0.15">
      <c r="A266" s="189"/>
      <c r="B266" s="189"/>
      <c r="C266" s="189"/>
      <c r="D266" s="189"/>
      <c r="E266" s="189"/>
      <c r="F266" s="189"/>
      <c r="G266" s="189"/>
      <c r="H266" s="189"/>
      <c r="I266" s="189"/>
      <c r="J266" s="189"/>
      <c r="K266" s="189"/>
      <c r="L266" s="189"/>
      <c r="M266" s="189"/>
      <c r="N266" s="189"/>
      <c r="O266" s="189"/>
      <c r="P266" s="189"/>
      <c r="Q266" s="189"/>
      <c r="R266" s="189"/>
      <c r="S266" s="189"/>
      <c r="T266" s="189"/>
      <c r="U266" s="189"/>
      <c r="V266" s="189"/>
      <c r="W266" s="189"/>
      <c r="X266" s="189"/>
      <c r="Y266" s="189"/>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c r="CN266" s="189"/>
      <c r="CO266" s="189"/>
      <c r="CP266" s="189"/>
      <c r="CQ266" s="189"/>
      <c r="CR266" s="189"/>
      <c r="CS266" s="189"/>
      <c r="CT266" s="189"/>
      <c r="CU266" s="189"/>
      <c r="CV266" s="189"/>
      <c r="CW266" s="189"/>
      <c r="CX266" s="189"/>
      <c r="CY266" s="189"/>
      <c r="CZ266" s="189"/>
      <c r="DA266" s="189"/>
      <c r="DB266" s="189"/>
      <c r="DC266" s="189"/>
      <c r="DD266" s="189"/>
      <c r="DE266" s="189"/>
      <c r="DF266" s="189"/>
      <c r="DG266" s="189"/>
      <c r="DH266" s="189"/>
      <c r="DI266" s="189"/>
      <c r="DJ266" s="189"/>
      <c r="DK266" s="189"/>
      <c r="DL266" s="189"/>
    </row>
    <row r="267" spans="1:116" ht="15.95" customHeight="1" x14ac:dyDescent="0.15">
      <c r="A267" s="189"/>
      <c r="B267" s="189"/>
      <c r="C267" s="189"/>
      <c r="D267" s="189"/>
      <c r="E267" s="189"/>
      <c r="F267" s="189"/>
      <c r="G267" s="189"/>
      <c r="H267" s="189"/>
      <c r="I267" s="189"/>
      <c r="J267" s="189"/>
      <c r="K267" s="189"/>
      <c r="L267" s="189"/>
      <c r="M267" s="189"/>
      <c r="N267" s="189"/>
      <c r="O267" s="189"/>
      <c r="P267" s="189"/>
      <c r="Q267" s="189"/>
      <c r="R267" s="189"/>
      <c r="S267" s="189"/>
      <c r="T267" s="189"/>
      <c r="U267" s="189"/>
      <c r="V267" s="189"/>
      <c r="W267" s="189"/>
      <c r="X267" s="189"/>
      <c r="Y267" s="189"/>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c r="CN267" s="189"/>
      <c r="CO267" s="189"/>
      <c r="CP267" s="189"/>
      <c r="CQ267" s="189"/>
      <c r="CR267" s="189"/>
      <c r="CS267" s="189"/>
      <c r="CT267" s="189"/>
      <c r="CU267" s="189"/>
      <c r="CV267" s="189"/>
      <c r="CW267" s="189"/>
      <c r="CX267" s="189"/>
      <c r="CY267" s="189"/>
      <c r="CZ267" s="189"/>
      <c r="DA267" s="189"/>
      <c r="DB267" s="189"/>
      <c r="DC267" s="189"/>
      <c r="DD267" s="189"/>
      <c r="DE267" s="189"/>
      <c r="DF267" s="189"/>
      <c r="DG267" s="189"/>
      <c r="DH267" s="189"/>
      <c r="DI267" s="189"/>
      <c r="DJ267" s="189"/>
      <c r="DK267" s="189"/>
      <c r="DL267" s="189"/>
    </row>
    <row r="268" spans="1:116" ht="15.95" customHeight="1" x14ac:dyDescent="0.15">
      <c r="A268" s="189"/>
      <c r="B268" s="189"/>
      <c r="C268" s="189"/>
      <c r="D268" s="189"/>
      <c r="E268" s="189"/>
      <c r="F268" s="189"/>
      <c r="G268" s="189"/>
      <c r="H268" s="189"/>
      <c r="I268" s="189"/>
      <c r="J268" s="189"/>
      <c r="K268" s="189"/>
      <c r="L268" s="189"/>
      <c r="M268" s="189"/>
      <c r="N268" s="189"/>
      <c r="O268" s="189"/>
      <c r="P268" s="189"/>
      <c r="Q268" s="189"/>
      <c r="R268" s="189"/>
      <c r="S268" s="189"/>
      <c r="T268" s="189"/>
      <c r="U268" s="189"/>
      <c r="V268" s="189"/>
      <c r="W268" s="189"/>
      <c r="X268" s="189"/>
      <c r="Y268" s="189"/>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c r="CN268" s="189"/>
      <c r="CO268" s="189"/>
      <c r="CP268" s="189"/>
      <c r="CQ268" s="189"/>
      <c r="CR268" s="189"/>
      <c r="CS268" s="189"/>
      <c r="CT268" s="189"/>
      <c r="CU268" s="189"/>
      <c r="CV268" s="189"/>
      <c r="CW268" s="189"/>
      <c r="CX268" s="189"/>
      <c r="CY268" s="189"/>
      <c r="CZ268" s="189"/>
      <c r="DA268" s="189"/>
      <c r="DB268" s="189"/>
      <c r="DC268" s="189"/>
      <c r="DD268" s="189"/>
      <c r="DE268" s="189"/>
      <c r="DF268" s="189"/>
      <c r="DG268" s="189"/>
      <c r="DH268" s="189"/>
      <c r="DI268" s="189"/>
      <c r="DJ268" s="189"/>
      <c r="DK268" s="189"/>
      <c r="DL268" s="189"/>
    </row>
    <row r="269" spans="1:116" ht="15.95" customHeight="1" x14ac:dyDescent="0.15">
      <c r="A269" s="189"/>
      <c r="B269" s="189"/>
      <c r="C269" s="189"/>
      <c r="D269" s="189"/>
      <c r="E269" s="189"/>
      <c r="F269" s="189"/>
      <c r="G269" s="189"/>
      <c r="H269" s="189"/>
      <c r="I269" s="189"/>
      <c r="J269" s="189"/>
      <c r="K269" s="189"/>
      <c r="L269" s="189"/>
      <c r="M269" s="189"/>
      <c r="N269" s="189"/>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c r="CN269" s="189"/>
      <c r="CO269" s="189"/>
      <c r="CP269" s="189"/>
      <c r="CQ269" s="189"/>
      <c r="CR269" s="189"/>
      <c r="CS269" s="189"/>
      <c r="CT269" s="189"/>
      <c r="CU269" s="189"/>
      <c r="CV269" s="189"/>
      <c r="CW269" s="189"/>
      <c r="CX269" s="189"/>
      <c r="CY269" s="189"/>
      <c r="CZ269" s="189"/>
      <c r="DA269" s="189"/>
      <c r="DB269" s="189"/>
      <c r="DC269" s="189"/>
      <c r="DD269" s="189"/>
      <c r="DE269" s="189"/>
      <c r="DF269" s="189"/>
      <c r="DG269" s="189"/>
      <c r="DH269" s="189"/>
      <c r="DI269" s="189"/>
      <c r="DJ269" s="189"/>
      <c r="DK269" s="189"/>
      <c r="DL269" s="189"/>
    </row>
    <row r="270" spans="1:116" ht="15.95" customHeight="1" x14ac:dyDescent="0.15">
      <c r="A270" s="189"/>
      <c r="B270" s="189"/>
      <c r="C270" s="189"/>
      <c r="D270" s="189"/>
      <c r="E270" s="189"/>
      <c r="F270" s="189"/>
      <c r="G270" s="189"/>
      <c r="H270" s="189"/>
      <c r="I270" s="189"/>
      <c r="J270" s="189"/>
      <c r="K270" s="189"/>
      <c r="L270" s="189"/>
      <c r="M270" s="189"/>
      <c r="N270" s="189"/>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c r="CN270" s="189"/>
      <c r="CO270" s="189"/>
      <c r="CP270" s="189"/>
      <c r="CQ270" s="189"/>
      <c r="CR270" s="189"/>
      <c r="CS270" s="189"/>
      <c r="CT270" s="189"/>
      <c r="CU270" s="189"/>
      <c r="CV270" s="189"/>
      <c r="CW270" s="189"/>
      <c r="CX270" s="189"/>
      <c r="CY270" s="189"/>
      <c r="CZ270" s="189"/>
      <c r="DA270" s="189"/>
      <c r="DB270" s="189"/>
      <c r="DC270" s="189"/>
      <c r="DD270" s="189"/>
      <c r="DE270" s="189"/>
      <c r="DF270" s="189"/>
      <c r="DG270" s="189"/>
      <c r="DH270" s="189"/>
      <c r="DI270" s="189"/>
      <c r="DJ270" s="189"/>
      <c r="DK270" s="189"/>
      <c r="DL270" s="189"/>
    </row>
    <row r="271" spans="1:116" ht="15.95" customHeight="1" x14ac:dyDescent="0.15">
      <c r="A271" s="189"/>
      <c r="B271" s="189"/>
      <c r="C271" s="189"/>
      <c r="D271" s="189"/>
      <c r="E271" s="189"/>
      <c r="F271" s="189"/>
      <c r="G271" s="189"/>
      <c r="H271" s="189"/>
      <c r="I271" s="189"/>
      <c r="J271" s="189"/>
      <c r="K271" s="189"/>
      <c r="L271" s="189"/>
      <c r="M271" s="189"/>
      <c r="N271" s="189"/>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c r="CN271" s="189"/>
      <c r="CO271" s="189"/>
      <c r="CP271" s="189"/>
      <c r="CQ271" s="189"/>
      <c r="CR271" s="189"/>
      <c r="CS271" s="189"/>
      <c r="CT271" s="189"/>
      <c r="CU271" s="189"/>
      <c r="CV271" s="189"/>
      <c r="CW271" s="189"/>
      <c r="CX271" s="189"/>
      <c r="CY271" s="189"/>
      <c r="CZ271" s="189"/>
      <c r="DA271" s="189"/>
      <c r="DB271" s="189"/>
      <c r="DC271" s="189"/>
      <c r="DD271" s="189"/>
      <c r="DE271" s="189"/>
      <c r="DF271" s="189"/>
      <c r="DG271" s="189"/>
      <c r="DH271" s="189"/>
      <c r="DI271" s="189"/>
      <c r="DJ271" s="189"/>
      <c r="DK271" s="189"/>
      <c r="DL271" s="189"/>
    </row>
    <row r="272" spans="1:116" ht="15.95" customHeight="1" x14ac:dyDescent="0.15">
      <c r="A272" s="189"/>
      <c r="B272" s="189"/>
      <c r="C272" s="189"/>
      <c r="D272" s="189"/>
      <c r="E272" s="189"/>
      <c r="F272" s="189"/>
      <c r="G272" s="189"/>
      <c r="H272" s="189"/>
      <c r="I272" s="189"/>
      <c r="J272" s="189"/>
      <c r="K272" s="189"/>
      <c r="L272" s="189"/>
      <c r="M272" s="189"/>
      <c r="N272" s="189"/>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c r="CN272" s="189"/>
      <c r="CO272" s="189"/>
      <c r="CP272" s="189"/>
      <c r="CQ272" s="189"/>
      <c r="CR272" s="189"/>
      <c r="CS272" s="189"/>
      <c r="CT272" s="189"/>
      <c r="CU272" s="189"/>
      <c r="CV272" s="189"/>
      <c r="CW272" s="189"/>
      <c r="CX272" s="189"/>
      <c r="CY272" s="189"/>
      <c r="CZ272" s="189"/>
      <c r="DA272" s="189"/>
      <c r="DB272" s="189"/>
      <c r="DC272" s="189"/>
      <c r="DD272" s="189"/>
      <c r="DE272" s="189"/>
      <c r="DF272" s="189"/>
      <c r="DG272" s="189"/>
      <c r="DH272" s="189"/>
      <c r="DI272" s="189"/>
      <c r="DJ272" s="189"/>
      <c r="DK272" s="189"/>
      <c r="DL272" s="189"/>
    </row>
    <row r="273" spans="1:116" ht="15.95" customHeight="1" x14ac:dyDescent="0.15">
      <c r="A273" s="189"/>
      <c r="B273" s="189"/>
      <c r="C273" s="189"/>
      <c r="D273" s="189"/>
      <c r="E273" s="189"/>
      <c r="F273" s="189"/>
      <c r="G273" s="189"/>
      <c r="H273" s="189"/>
      <c r="I273" s="189"/>
      <c r="J273" s="189"/>
      <c r="K273" s="189"/>
      <c r="L273" s="189"/>
      <c r="M273" s="189"/>
      <c r="N273" s="189"/>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c r="CN273" s="189"/>
      <c r="CO273" s="189"/>
      <c r="CP273" s="189"/>
      <c r="CQ273" s="189"/>
      <c r="CR273" s="189"/>
      <c r="CS273" s="189"/>
      <c r="CT273" s="189"/>
      <c r="CU273" s="189"/>
      <c r="CV273" s="189"/>
      <c r="CW273" s="189"/>
      <c r="CX273" s="189"/>
      <c r="CY273" s="189"/>
      <c r="CZ273" s="189"/>
      <c r="DA273" s="189"/>
      <c r="DB273" s="189"/>
      <c r="DC273" s="189"/>
      <c r="DD273" s="189"/>
      <c r="DE273" s="189"/>
      <c r="DF273" s="189"/>
      <c r="DG273" s="189"/>
      <c r="DH273" s="189"/>
      <c r="DI273" s="189"/>
      <c r="DJ273" s="189"/>
      <c r="DK273" s="189"/>
      <c r="DL273" s="189"/>
    </row>
    <row r="274" spans="1:116" ht="15.95" customHeight="1" x14ac:dyDescent="0.15">
      <c r="A274" s="189"/>
      <c r="B274" s="189"/>
      <c r="C274" s="189"/>
      <c r="D274" s="189"/>
      <c r="E274" s="189"/>
      <c r="F274" s="189"/>
      <c r="G274" s="189"/>
      <c r="H274" s="189"/>
      <c r="I274" s="189"/>
      <c r="J274" s="189"/>
      <c r="K274" s="189"/>
      <c r="L274" s="189"/>
      <c r="M274" s="189"/>
      <c r="N274" s="189"/>
      <c r="O274" s="189"/>
      <c r="P274" s="189"/>
      <c r="Q274" s="189"/>
      <c r="R274" s="189"/>
      <c r="S274" s="189"/>
      <c r="T274" s="189"/>
      <c r="U274" s="189"/>
      <c r="V274" s="189"/>
      <c r="W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c r="CN274" s="189"/>
      <c r="CO274" s="189"/>
      <c r="CP274" s="189"/>
      <c r="CQ274" s="189"/>
      <c r="CR274" s="189"/>
      <c r="CS274" s="189"/>
      <c r="CT274" s="189"/>
      <c r="CU274" s="189"/>
      <c r="CV274" s="189"/>
      <c r="CW274" s="189"/>
      <c r="CX274" s="189"/>
      <c r="CY274" s="189"/>
      <c r="CZ274" s="189"/>
      <c r="DA274" s="189"/>
      <c r="DB274" s="189"/>
      <c r="DC274" s="189"/>
      <c r="DD274" s="189"/>
      <c r="DE274" s="189"/>
      <c r="DF274" s="189"/>
      <c r="DG274" s="189"/>
      <c r="DH274" s="189"/>
      <c r="DI274" s="189"/>
      <c r="DJ274" s="189"/>
      <c r="DK274" s="189"/>
      <c r="DL274" s="189"/>
    </row>
    <row r="275" spans="1:116" ht="15.95" customHeight="1" x14ac:dyDescent="0.15">
      <c r="A275" s="189"/>
      <c r="B275" s="189"/>
      <c r="C275" s="189"/>
      <c r="D275" s="189"/>
      <c r="E275" s="189"/>
      <c r="F275" s="189"/>
      <c r="G275" s="189"/>
      <c r="H275" s="189"/>
      <c r="I275" s="189"/>
      <c r="J275" s="189"/>
      <c r="K275" s="189"/>
      <c r="L275" s="189"/>
      <c r="M275" s="189"/>
      <c r="N275" s="189"/>
      <c r="O275" s="189"/>
      <c r="P275" s="189"/>
      <c r="Q275" s="189"/>
      <c r="R275" s="189"/>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c r="CN275" s="189"/>
      <c r="CO275" s="189"/>
      <c r="CP275" s="189"/>
      <c r="CQ275" s="189"/>
      <c r="CR275" s="189"/>
      <c r="CS275" s="189"/>
      <c r="CT275" s="189"/>
      <c r="CU275" s="189"/>
      <c r="CV275" s="189"/>
      <c r="CW275" s="189"/>
      <c r="CX275" s="189"/>
      <c r="CY275" s="189"/>
      <c r="CZ275" s="189"/>
      <c r="DA275" s="189"/>
      <c r="DB275" s="189"/>
      <c r="DC275" s="189"/>
      <c r="DD275" s="189"/>
      <c r="DE275" s="189"/>
      <c r="DF275" s="189"/>
      <c r="DG275" s="189"/>
      <c r="DH275" s="189"/>
      <c r="DI275" s="189"/>
      <c r="DJ275" s="189"/>
      <c r="DK275" s="189"/>
      <c r="DL275" s="189"/>
    </row>
    <row r="276" spans="1:116" ht="15.95" customHeight="1" x14ac:dyDescent="0.15">
      <c r="A276" s="189"/>
      <c r="B276" s="189"/>
      <c r="C276" s="189"/>
      <c r="D276" s="189"/>
      <c r="E276" s="189"/>
      <c r="F276" s="189"/>
      <c r="G276" s="189"/>
      <c r="H276" s="189"/>
      <c r="I276" s="189"/>
      <c r="J276" s="189"/>
      <c r="K276" s="189"/>
      <c r="L276" s="189"/>
      <c r="M276" s="189"/>
      <c r="N276" s="189"/>
      <c r="O276" s="189"/>
      <c r="P276" s="189"/>
      <c r="Q276" s="189"/>
      <c r="R276" s="189"/>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c r="CN276" s="189"/>
      <c r="CO276" s="189"/>
      <c r="CP276" s="189"/>
      <c r="CQ276" s="189"/>
      <c r="CR276" s="189"/>
      <c r="CS276" s="189"/>
      <c r="CT276" s="189"/>
      <c r="CU276" s="189"/>
      <c r="CV276" s="189"/>
      <c r="CW276" s="189"/>
      <c r="CX276" s="189"/>
      <c r="CY276" s="189"/>
      <c r="CZ276" s="189"/>
      <c r="DA276" s="189"/>
      <c r="DB276" s="189"/>
      <c r="DC276" s="189"/>
      <c r="DD276" s="189"/>
      <c r="DE276" s="189"/>
      <c r="DF276" s="189"/>
      <c r="DG276" s="189"/>
      <c r="DH276" s="189"/>
      <c r="DI276" s="189"/>
      <c r="DJ276" s="189"/>
      <c r="DK276" s="189"/>
      <c r="DL276" s="189"/>
    </row>
    <row r="277" spans="1:116" ht="15.95" customHeight="1" x14ac:dyDescent="0.15">
      <c r="A277" s="189"/>
      <c r="B277" s="189"/>
      <c r="C277" s="189"/>
      <c r="D277" s="189"/>
      <c r="E277" s="189"/>
      <c r="F277" s="189"/>
      <c r="G277" s="189"/>
      <c r="H277" s="189"/>
      <c r="I277" s="189"/>
      <c r="J277" s="189"/>
      <c r="K277" s="189"/>
      <c r="L277" s="189"/>
      <c r="M277" s="189"/>
      <c r="N277" s="189"/>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c r="CN277" s="189"/>
      <c r="CO277" s="189"/>
      <c r="CP277" s="189"/>
      <c r="CQ277" s="189"/>
      <c r="CR277" s="189"/>
      <c r="CS277" s="189"/>
      <c r="CT277" s="189"/>
      <c r="CU277" s="189"/>
      <c r="CV277" s="189"/>
      <c r="CW277" s="189"/>
      <c r="CX277" s="189"/>
      <c r="CY277" s="189"/>
      <c r="CZ277" s="189"/>
      <c r="DA277" s="189"/>
      <c r="DB277" s="189"/>
      <c r="DC277" s="189"/>
      <c r="DD277" s="189"/>
      <c r="DE277" s="189"/>
      <c r="DF277" s="189"/>
      <c r="DG277" s="189"/>
      <c r="DH277" s="189"/>
      <c r="DI277" s="189"/>
      <c r="DJ277" s="189"/>
      <c r="DK277" s="189"/>
      <c r="DL277" s="189"/>
    </row>
    <row r="278" spans="1:116" ht="15.95" customHeight="1" x14ac:dyDescent="0.15">
      <c r="A278" s="189"/>
      <c r="B278" s="189"/>
      <c r="C278" s="189"/>
      <c r="D278" s="189"/>
      <c r="E278" s="189"/>
      <c r="F278" s="189"/>
      <c r="G278" s="189"/>
      <c r="H278" s="189"/>
      <c r="I278" s="189"/>
      <c r="J278" s="189"/>
      <c r="K278" s="189"/>
      <c r="L278" s="189"/>
      <c r="M278" s="189"/>
      <c r="N278" s="189"/>
      <c r="O278" s="189"/>
      <c r="P278" s="189"/>
      <c r="Q278" s="189"/>
      <c r="R278" s="189"/>
      <c r="S278" s="189"/>
      <c r="T278" s="189"/>
      <c r="U278" s="189"/>
      <c r="V278" s="189"/>
      <c r="W278" s="189"/>
      <c r="X278" s="189"/>
      <c r="Y278" s="189"/>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c r="CN278" s="189"/>
      <c r="CO278" s="189"/>
      <c r="CP278" s="189"/>
      <c r="CQ278" s="189"/>
      <c r="CR278" s="189"/>
      <c r="CS278" s="189"/>
      <c r="CT278" s="189"/>
      <c r="CU278" s="189"/>
      <c r="CV278" s="189"/>
      <c r="CW278" s="189"/>
      <c r="CX278" s="189"/>
      <c r="CY278" s="189"/>
      <c r="CZ278" s="189"/>
      <c r="DA278" s="189"/>
      <c r="DB278" s="189"/>
      <c r="DC278" s="189"/>
      <c r="DD278" s="189"/>
      <c r="DE278" s="189"/>
      <c r="DF278" s="189"/>
      <c r="DG278" s="189"/>
      <c r="DH278" s="189"/>
      <c r="DI278" s="189"/>
      <c r="DJ278" s="189"/>
      <c r="DK278" s="189"/>
      <c r="DL278" s="189"/>
    </row>
    <row r="279" spans="1:116" ht="15.95" customHeight="1" x14ac:dyDescent="0.15">
      <c r="A279" s="189"/>
      <c r="B279" s="189"/>
      <c r="C279" s="189"/>
      <c r="D279" s="189"/>
      <c r="E279" s="189"/>
      <c r="F279" s="189"/>
      <c r="G279" s="189"/>
      <c r="H279" s="189"/>
      <c r="I279" s="189"/>
      <c r="J279" s="189"/>
      <c r="K279" s="189"/>
      <c r="L279" s="189"/>
      <c r="M279" s="189"/>
      <c r="N279" s="189"/>
      <c r="O279" s="189"/>
      <c r="P279" s="189"/>
      <c r="Q279" s="189"/>
      <c r="R279" s="189"/>
      <c r="S279" s="189"/>
      <c r="T279" s="189"/>
      <c r="U279" s="189"/>
      <c r="V279" s="189"/>
      <c r="W279" s="189"/>
      <c r="X279" s="189"/>
      <c r="Y279" s="189"/>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c r="CN279" s="189"/>
      <c r="CO279" s="189"/>
      <c r="CP279" s="189"/>
      <c r="CQ279" s="189"/>
      <c r="CR279" s="189"/>
      <c r="CS279" s="189"/>
      <c r="CT279" s="189"/>
      <c r="CU279" s="189"/>
      <c r="CV279" s="189"/>
      <c r="CW279" s="189"/>
      <c r="CX279" s="189"/>
      <c r="CY279" s="189"/>
      <c r="CZ279" s="189"/>
      <c r="DA279" s="189"/>
      <c r="DB279" s="189"/>
      <c r="DC279" s="189"/>
      <c r="DD279" s="189"/>
      <c r="DE279" s="189"/>
      <c r="DF279" s="189"/>
      <c r="DG279" s="189"/>
      <c r="DH279" s="189"/>
      <c r="DI279" s="189"/>
      <c r="DJ279" s="189"/>
      <c r="DK279" s="189"/>
      <c r="DL279" s="189"/>
    </row>
    <row r="280" spans="1:116" ht="15.95" customHeight="1" x14ac:dyDescent="0.15">
      <c r="A280" s="189"/>
      <c r="B280" s="189"/>
      <c r="C280" s="189"/>
      <c r="D280" s="189"/>
      <c r="E280" s="189"/>
      <c r="F280" s="189"/>
      <c r="G280" s="189"/>
      <c r="H280" s="189"/>
      <c r="I280" s="189"/>
      <c r="J280" s="189"/>
      <c r="K280" s="189"/>
      <c r="L280" s="189"/>
      <c r="M280" s="189"/>
      <c r="N280" s="189"/>
      <c r="O280" s="189"/>
      <c r="P280" s="189"/>
      <c r="Q280" s="189"/>
      <c r="R280" s="189"/>
      <c r="S280" s="189"/>
      <c r="T280" s="189"/>
      <c r="U280" s="189"/>
      <c r="V280" s="189"/>
      <c r="W280" s="189"/>
      <c r="X280" s="189"/>
      <c r="Y280" s="189"/>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c r="CN280" s="189"/>
      <c r="CO280" s="189"/>
      <c r="CP280" s="189"/>
      <c r="CQ280" s="189"/>
      <c r="CR280" s="189"/>
      <c r="CS280" s="189"/>
      <c r="CT280" s="189"/>
      <c r="CU280" s="189"/>
      <c r="CV280" s="189"/>
      <c r="CW280" s="189"/>
      <c r="CX280" s="189"/>
      <c r="CY280" s="189"/>
      <c r="CZ280" s="189"/>
      <c r="DA280" s="189"/>
      <c r="DB280" s="189"/>
      <c r="DC280" s="189"/>
      <c r="DD280" s="189"/>
      <c r="DE280" s="189"/>
      <c r="DF280" s="189"/>
      <c r="DG280" s="189"/>
      <c r="DH280" s="189"/>
      <c r="DI280" s="189"/>
      <c r="DJ280" s="189"/>
      <c r="DK280" s="189"/>
      <c r="DL280" s="189"/>
    </row>
    <row r="281" spans="1:116" ht="15.95" customHeight="1" x14ac:dyDescent="0.15">
      <c r="A281" s="189"/>
      <c r="B281" s="189"/>
      <c r="C281" s="189"/>
      <c r="D281" s="189"/>
      <c r="E281" s="189"/>
      <c r="F281" s="189"/>
      <c r="G281" s="189"/>
      <c r="H281" s="189"/>
      <c r="I281" s="189"/>
      <c r="J281" s="189"/>
      <c r="K281" s="189"/>
      <c r="L281" s="189"/>
      <c r="M281" s="189"/>
      <c r="N281" s="189"/>
      <c r="O281" s="189"/>
      <c r="P281" s="189"/>
      <c r="Q281" s="189"/>
      <c r="R281" s="189"/>
      <c r="S281" s="189"/>
      <c r="T281" s="189"/>
      <c r="U281" s="189"/>
      <c r="V281" s="189"/>
      <c r="W281" s="189"/>
      <c r="X281" s="189"/>
      <c r="Y281" s="189"/>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c r="CN281" s="189"/>
      <c r="CO281" s="189"/>
      <c r="CP281" s="189"/>
      <c r="CQ281" s="189"/>
      <c r="CR281" s="189"/>
      <c r="CS281" s="189"/>
      <c r="CT281" s="189"/>
      <c r="CU281" s="189"/>
      <c r="CV281" s="189"/>
      <c r="CW281" s="189"/>
      <c r="CX281" s="189"/>
      <c r="CY281" s="189"/>
      <c r="CZ281" s="189"/>
      <c r="DA281" s="189"/>
      <c r="DB281" s="189"/>
      <c r="DC281" s="189"/>
      <c r="DD281" s="189"/>
      <c r="DE281" s="189"/>
      <c r="DF281" s="189"/>
      <c r="DG281" s="189"/>
      <c r="DH281" s="189"/>
      <c r="DI281" s="189"/>
      <c r="DJ281" s="189"/>
      <c r="DK281" s="189"/>
      <c r="DL281" s="189"/>
    </row>
    <row r="282" spans="1:116" ht="15.95" customHeight="1" x14ac:dyDescent="0.15">
      <c r="A282" s="189"/>
      <c r="B282" s="189"/>
      <c r="C282" s="189"/>
      <c r="D282" s="189"/>
      <c r="E282" s="189"/>
      <c r="F282" s="189"/>
      <c r="G282" s="189"/>
      <c r="H282" s="189"/>
      <c r="I282" s="189"/>
      <c r="J282" s="189"/>
      <c r="K282" s="189"/>
      <c r="L282" s="189"/>
      <c r="M282" s="189"/>
      <c r="N282" s="189"/>
      <c r="O282" s="189"/>
      <c r="P282" s="189"/>
      <c r="Q282" s="189"/>
      <c r="R282" s="189"/>
      <c r="S282" s="189"/>
      <c r="T282" s="189"/>
      <c r="U282" s="189"/>
      <c r="V282" s="189"/>
      <c r="W282" s="189"/>
      <c r="X282" s="189"/>
      <c r="Y282" s="189"/>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c r="CN282" s="189"/>
      <c r="CO282" s="189"/>
      <c r="CP282" s="189"/>
      <c r="CQ282" s="189"/>
      <c r="CR282" s="189"/>
      <c r="CS282" s="189"/>
      <c r="CT282" s="189"/>
      <c r="CU282" s="189"/>
      <c r="CV282" s="189"/>
      <c r="CW282" s="189"/>
      <c r="CX282" s="189"/>
      <c r="CY282" s="189"/>
      <c r="CZ282" s="189"/>
      <c r="DA282" s="189"/>
      <c r="DB282" s="189"/>
      <c r="DC282" s="189"/>
      <c r="DD282" s="189"/>
      <c r="DE282" s="189"/>
      <c r="DF282" s="189"/>
      <c r="DG282" s="189"/>
      <c r="DH282" s="189"/>
      <c r="DI282" s="189"/>
      <c r="DJ282" s="189"/>
      <c r="DK282" s="189"/>
      <c r="DL282" s="189"/>
    </row>
    <row r="283" spans="1:116" ht="15.95" customHeight="1" x14ac:dyDescent="0.15">
      <c r="A283" s="189"/>
      <c r="B283" s="189"/>
      <c r="C283" s="189"/>
      <c r="D283" s="189"/>
      <c r="E283" s="189"/>
      <c r="F283" s="189"/>
      <c r="G283" s="189"/>
      <c r="H283" s="189"/>
      <c r="I283" s="189"/>
      <c r="J283" s="189"/>
      <c r="K283" s="189"/>
      <c r="L283" s="189"/>
      <c r="M283" s="189"/>
      <c r="N283" s="189"/>
      <c r="O283" s="189"/>
      <c r="P283" s="189"/>
      <c r="Q283" s="189"/>
      <c r="R283" s="189"/>
      <c r="S283" s="189"/>
      <c r="T283" s="189"/>
      <c r="U283" s="189"/>
      <c r="V283" s="189"/>
      <c r="W283" s="189"/>
      <c r="X283" s="189"/>
      <c r="Y283" s="189"/>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c r="CN283" s="189"/>
      <c r="CO283" s="189"/>
      <c r="CP283" s="189"/>
      <c r="CQ283" s="189"/>
      <c r="CR283" s="189"/>
      <c r="CS283" s="189"/>
      <c r="CT283" s="189"/>
      <c r="CU283" s="189"/>
      <c r="CV283" s="189"/>
      <c r="CW283" s="189"/>
      <c r="CX283" s="189"/>
      <c r="CY283" s="189"/>
      <c r="CZ283" s="189"/>
      <c r="DA283" s="189"/>
      <c r="DB283" s="189"/>
      <c r="DC283" s="189"/>
      <c r="DD283" s="189"/>
      <c r="DE283" s="189"/>
      <c r="DF283" s="189"/>
      <c r="DG283" s="189"/>
      <c r="DH283" s="189"/>
      <c r="DI283" s="189"/>
      <c r="DJ283" s="189"/>
      <c r="DK283" s="189"/>
      <c r="DL283" s="189"/>
    </row>
    <row r="284" spans="1:116" ht="15.95" customHeight="1" x14ac:dyDescent="0.15">
      <c r="A284" s="189"/>
      <c r="B284" s="189"/>
      <c r="C284" s="189"/>
      <c r="D284" s="189"/>
      <c r="E284" s="189"/>
      <c r="F284" s="189"/>
      <c r="G284" s="189"/>
      <c r="H284" s="189"/>
      <c r="I284" s="189"/>
      <c r="J284" s="189"/>
      <c r="K284" s="189"/>
      <c r="L284" s="189"/>
      <c r="M284" s="189"/>
      <c r="N284" s="189"/>
      <c r="O284" s="189"/>
      <c r="P284" s="189"/>
      <c r="Q284" s="189"/>
      <c r="R284" s="189"/>
      <c r="S284" s="189"/>
      <c r="T284" s="189"/>
      <c r="U284" s="189"/>
      <c r="V284" s="189"/>
      <c r="W284" s="189"/>
      <c r="X284" s="189"/>
      <c r="Y284" s="189"/>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c r="CN284" s="189"/>
      <c r="CO284" s="189"/>
      <c r="CP284" s="189"/>
      <c r="CQ284" s="189"/>
      <c r="CR284" s="189"/>
      <c r="CS284" s="189"/>
      <c r="CT284" s="189"/>
      <c r="CU284" s="189"/>
      <c r="CV284" s="189"/>
      <c r="CW284" s="189"/>
      <c r="CX284" s="189"/>
      <c r="CY284" s="189"/>
      <c r="CZ284" s="189"/>
      <c r="DA284" s="189"/>
      <c r="DB284" s="189"/>
      <c r="DC284" s="189"/>
      <c r="DD284" s="189"/>
      <c r="DE284" s="189"/>
      <c r="DF284" s="189"/>
      <c r="DG284" s="189"/>
      <c r="DH284" s="189"/>
      <c r="DI284" s="189"/>
      <c r="DJ284" s="189"/>
      <c r="DK284" s="189"/>
      <c r="DL284" s="189"/>
    </row>
    <row r="285" spans="1:116" ht="15.95" customHeight="1" x14ac:dyDescent="0.15">
      <c r="A285" s="189"/>
      <c r="B285" s="189"/>
      <c r="C285" s="189"/>
      <c r="D285" s="189"/>
      <c r="E285" s="189"/>
      <c r="F285" s="189"/>
      <c r="G285" s="189"/>
      <c r="H285" s="189"/>
      <c r="I285" s="189"/>
      <c r="J285" s="189"/>
      <c r="K285" s="189"/>
      <c r="L285" s="189"/>
      <c r="M285" s="189"/>
      <c r="N285" s="189"/>
      <c r="O285" s="189"/>
      <c r="P285" s="189"/>
      <c r="Q285" s="189"/>
      <c r="R285" s="189"/>
      <c r="S285" s="189"/>
      <c r="T285" s="189"/>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row>
    <row r="286" spans="1:116" ht="15.95" customHeight="1" x14ac:dyDescent="0.15">
      <c r="A286" s="189"/>
      <c r="B286" s="189"/>
      <c r="C286" s="189"/>
      <c r="D286" s="189"/>
      <c r="E286" s="189"/>
      <c r="F286" s="189"/>
      <c r="G286" s="189"/>
      <c r="H286" s="189"/>
      <c r="I286" s="189"/>
      <c r="J286" s="189"/>
      <c r="K286" s="189"/>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row>
    <row r="287" spans="1:116" ht="15.95" customHeight="1" x14ac:dyDescent="0.15">
      <c r="A287" s="189"/>
      <c r="B287" s="189"/>
      <c r="C287" s="189"/>
      <c r="D287" s="189"/>
      <c r="E287" s="189"/>
      <c r="F287" s="189"/>
      <c r="G287" s="189"/>
      <c r="H287" s="189"/>
      <c r="I287" s="189"/>
      <c r="J287" s="189"/>
      <c r="K287" s="189"/>
      <c r="L287" s="189"/>
      <c r="M287" s="189"/>
      <c r="N287" s="189"/>
      <c r="O287" s="189"/>
      <c r="P287" s="189"/>
      <c r="Q287" s="189"/>
      <c r="R287" s="189"/>
      <c r="S287" s="189"/>
      <c r="T287" s="189"/>
      <c r="U287" s="189"/>
      <c r="V287" s="189"/>
      <c r="W287" s="189"/>
      <c r="X287" s="189"/>
      <c r="Y287" s="189"/>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c r="CN287" s="189"/>
      <c r="CO287" s="189"/>
      <c r="CP287" s="189"/>
      <c r="CQ287" s="189"/>
      <c r="CR287" s="189"/>
      <c r="CS287" s="189"/>
      <c r="CT287" s="189"/>
      <c r="CU287" s="189"/>
      <c r="CV287" s="189"/>
      <c r="CW287" s="189"/>
      <c r="CX287" s="189"/>
      <c r="CY287" s="189"/>
      <c r="CZ287" s="189"/>
      <c r="DA287" s="189"/>
      <c r="DB287" s="189"/>
      <c r="DC287" s="189"/>
      <c r="DD287" s="189"/>
      <c r="DE287" s="189"/>
      <c r="DF287" s="189"/>
      <c r="DG287" s="189"/>
      <c r="DH287" s="189"/>
      <c r="DI287" s="189"/>
      <c r="DJ287" s="189"/>
      <c r="DK287" s="189"/>
      <c r="DL287" s="189"/>
    </row>
    <row r="288" spans="1:116" ht="15.95" customHeight="1" x14ac:dyDescent="0.15">
      <c r="A288" s="189"/>
      <c r="B288" s="189"/>
      <c r="C288" s="189"/>
      <c r="D288" s="189"/>
      <c r="E288" s="189"/>
      <c r="F288" s="189"/>
      <c r="G288" s="189"/>
      <c r="H288" s="189"/>
      <c r="I288" s="189"/>
      <c r="J288" s="189"/>
      <c r="K288" s="189"/>
      <c r="L288" s="189"/>
      <c r="M288" s="189"/>
      <c r="N288" s="189"/>
      <c r="O288" s="189"/>
      <c r="P288" s="189"/>
      <c r="Q288" s="189"/>
      <c r="R288" s="189"/>
      <c r="S288" s="189"/>
      <c r="T288" s="189"/>
      <c r="U288" s="189"/>
      <c r="V288" s="189"/>
      <c r="W288" s="189"/>
      <c r="X288" s="189"/>
      <c r="Y288" s="189"/>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c r="CN288" s="189"/>
      <c r="CO288" s="189"/>
      <c r="CP288" s="189"/>
      <c r="CQ288" s="189"/>
      <c r="CR288" s="189"/>
      <c r="CS288" s="189"/>
      <c r="CT288" s="189"/>
      <c r="CU288" s="189"/>
      <c r="CV288" s="189"/>
      <c r="CW288" s="189"/>
      <c r="CX288" s="189"/>
      <c r="CY288" s="189"/>
      <c r="CZ288" s="189"/>
      <c r="DA288" s="189"/>
      <c r="DB288" s="189"/>
      <c r="DC288" s="189"/>
      <c r="DD288" s="189"/>
      <c r="DE288" s="189"/>
      <c r="DF288" s="189"/>
      <c r="DG288" s="189"/>
      <c r="DH288" s="189"/>
      <c r="DI288" s="189"/>
      <c r="DJ288" s="189"/>
      <c r="DK288" s="189"/>
      <c r="DL288" s="189"/>
    </row>
    <row r="289" spans="1:116" ht="15.95" customHeight="1" x14ac:dyDescent="0.15">
      <c r="A289" s="189"/>
      <c r="B289" s="189"/>
      <c r="C289" s="189"/>
      <c r="D289" s="189"/>
      <c r="E289" s="189"/>
      <c r="F289" s="189"/>
      <c r="G289" s="189"/>
      <c r="H289" s="189"/>
      <c r="I289" s="189"/>
      <c r="J289" s="189"/>
      <c r="K289" s="189"/>
      <c r="L289" s="189"/>
      <c r="M289" s="189"/>
      <c r="N289" s="189"/>
      <c r="O289" s="189"/>
      <c r="P289" s="189"/>
      <c r="Q289" s="189"/>
      <c r="R289" s="189"/>
      <c r="S289" s="189"/>
      <c r="T289" s="189"/>
      <c r="U289" s="189"/>
      <c r="V289" s="189"/>
      <c r="W289" s="189"/>
      <c r="X289" s="189"/>
      <c r="Y289" s="189"/>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c r="CN289" s="189"/>
      <c r="CO289" s="189"/>
      <c r="CP289" s="189"/>
      <c r="CQ289" s="189"/>
      <c r="CR289" s="189"/>
      <c r="CS289" s="189"/>
      <c r="CT289" s="189"/>
      <c r="CU289" s="189"/>
      <c r="CV289" s="189"/>
      <c r="CW289" s="189"/>
      <c r="CX289" s="189"/>
      <c r="CY289" s="189"/>
      <c r="CZ289" s="189"/>
      <c r="DA289" s="189"/>
      <c r="DB289" s="189"/>
      <c r="DC289" s="189"/>
      <c r="DD289" s="189"/>
      <c r="DE289" s="189"/>
      <c r="DF289" s="189"/>
      <c r="DG289" s="189"/>
      <c r="DH289" s="189"/>
      <c r="DI289" s="189"/>
      <c r="DJ289" s="189"/>
      <c r="DK289" s="189"/>
      <c r="DL289" s="189"/>
    </row>
    <row r="290" spans="1:116" ht="15.95" customHeight="1" x14ac:dyDescent="0.15">
      <c r="A290" s="189"/>
      <c r="B290" s="189"/>
      <c r="C290" s="189"/>
      <c r="D290" s="189"/>
      <c r="E290" s="189"/>
      <c r="F290" s="189"/>
      <c r="G290" s="189"/>
      <c r="H290" s="189"/>
      <c r="I290" s="189"/>
      <c r="J290" s="189"/>
      <c r="K290" s="189"/>
      <c r="L290" s="189"/>
      <c r="M290" s="189"/>
      <c r="N290" s="189"/>
      <c r="O290" s="189"/>
      <c r="P290" s="189"/>
      <c r="Q290" s="189"/>
      <c r="R290" s="189"/>
      <c r="S290" s="189"/>
      <c r="T290" s="189"/>
      <c r="U290" s="189"/>
      <c r="V290" s="189"/>
      <c r="W290" s="189"/>
      <c r="X290" s="189"/>
      <c r="Y290" s="189"/>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c r="CN290" s="189"/>
      <c r="CO290" s="189"/>
      <c r="CP290" s="189"/>
      <c r="CQ290" s="189"/>
      <c r="CR290" s="189"/>
      <c r="CS290" s="189"/>
      <c r="CT290" s="189"/>
      <c r="CU290" s="189"/>
      <c r="CV290" s="189"/>
      <c r="CW290" s="189"/>
      <c r="CX290" s="189"/>
      <c r="CY290" s="189"/>
      <c r="CZ290" s="189"/>
      <c r="DA290" s="189"/>
      <c r="DB290" s="189"/>
      <c r="DC290" s="189"/>
      <c r="DD290" s="189"/>
      <c r="DE290" s="189"/>
      <c r="DF290" s="189"/>
      <c r="DG290" s="189"/>
      <c r="DH290" s="189"/>
      <c r="DI290" s="189"/>
      <c r="DJ290" s="189"/>
      <c r="DK290" s="189"/>
      <c r="DL290" s="189"/>
    </row>
    <row r="291" spans="1:116" ht="15.95" customHeight="1" x14ac:dyDescent="0.15">
      <c r="A291" s="189"/>
      <c r="B291" s="189"/>
      <c r="C291" s="189"/>
      <c r="D291" s="189"/>
      <c r="E291" s="189"/>
      <c r="F291" s="189"/>
      <c r="G291" s="189"/>
      <c r="H291" s="189"/>
      <c r="I291" s="189"/>
      <c r="J291" s="189"/>
      <c r="K291" s="189"/>
      <c r="L291" s="189"/>
      <c r="M291" s="189"/>
      <c r="N291" s="189"/>
      <c r="O291" s="189"/>
      <c r="P291" s="189"/>
      <c r="Q291" s="189"/>
      <c r="R291" s="189"/>
      <c r="S291" s="189"/>
      <c r="T291" s="189"/>
      <c r="U291" s="189"/>
      <c r="V291" s="189"/>
      <c r="W291" s="189"/>
      <c r="X291" s="189"/>
      <c r="Y291" s="189"/>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c r="CN291" s="189"/>
      <c r="CO291" s="189"/>
      <c r="CP291" s="189"/>
      <c r="CQ291" s="189"/>
      <c r="CR291" s="189"/>
      <c r="CS291" s="189"/>
      <c r="CT291" s="189"/>
      <c r="CU291" s="189"/>
      <c r="CV291" s="189"/>
      <c r="CW291" s="189"/>
      <c r="CX291" s="189"/>
      <c r="CY291" s="189"/>
      <c r="CZ291" s="189"/>
      <c r="DA291" s="189"/>
      <c r="DB291" s="189"/>
      <c r="DC291" s="189"/>
      <c r="DD291" s="189"/>
      <c r="DE291" s="189"/>
      <c r="DF291" s="189"/>
      <c r="DG291" s="189"/>
      <c r="DH291" s="189"/>
      <c r="DI291" s="189"/>
      <c r="DJ291" s="189"/>
      <c r="DK291" s="189"/>
      <c r="DL291" s="189"/>
    </row>
    <row r="292" spans="1:116" ht="15.95" customHeight="1" x14ac:dyDescent="0.15">
      <c r="A292" s="189"/>
      <c r="B292" s="189"/>
      <c r="C292" s="189"/>
      <c r="D292" s="189"/>
      <c r="E292" s="189"/>
      <c r="F292" s="189"/>
      <c r="G292" s="189"/>
      <c r="H292" s="189"/>
      <c r="I292" s="189"/>
      <c r="J292" s="189"/>
      <c r="K292" s="189"/>
      <c r="L292" s="189"/>
      <c r="M292" s="189"/>
      <c r="N292" s="189"/>
      <c r="O292" s="189"/>
      <c r="P292" s="189"/>
      <c r="Q292" s="189"/>
      <c r="R292" s="189"/>
      <c r="S292" s="189"/>
      <c r="T292" s="189"/>
      <c r="U292" s="189"/>
      <c r="V292" s="189"/>
      <c r="W292" s="189"/>
      <c r="X292" s="189"/>
      <c r="Y292" s="189"/>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c r="CN292" s="189"/>
      <c r="CO292" s="189"/>
      <c r="CP292" s="189"/>
      <c r="CQ292" s="189"/>
      <c r="CR292" s="189"/>
      <c r="CS292" s="189"/>
      <c r="CT292" s="189"/>
      <c r="CU292" s="189"/>
      <c r="CV292" s="189"/>
      <c r="CW292" s="189"/>
      <c r="CX292" s="189"/>
      <c r="CY292" s="189"/>
      <c r="CZ292" s="189"/>
      <c r="DA292" s="189"/>
      <c r="DB292" s="189"/>
      <c r="DC292" s="189"/>
      <c r="DD292" s="189"/>
      <c r="DE292" s="189"/>
      <c r="DF292" s="189"/>
      <c r="DG292" s="189"/>
      <c r="DH292" s="189"/>
      <c r="DI292" s="189"/>
      <c r="DJ292" s="189"/>
      <c r="DK292" s="189"/>
      <c r="DL292" s="189"/>
    </row>
    <row r="293" spans="1:116" ht="15.95" customHeight="1" x14ac:dyDescent="0.15">
      <c r="A293" s="189"/>
      <c r="B293" s="189"/>
      <c r="C293" s="189"/>
      <c r="D293" s="189"/>
      <c r="E293" s="189"/>
      <c r="F293" s="189"/>
      <c r="G293" s="189"/>
      <c r="H293" s="189"/>
      <c r="I293" s="189"/>
      <c r="J293" s="189"/>
      <c r="K293" s="189"/>
      <c r="L293" s="189"/>
      <c r="M293" s="189"/>
      <c r="N293" s="189"/>
      <c r="O293" s="189"/>
      <c r="P293" s="189"/>
      <c r="Q293" s="189"/>
      <c r="R293" s="189"/>
      <c r="S293" s="189"/>
      <c r="T293" s="189"/>
      <c r="U293" s="189"/>
      <c r="V293" s="189"/>
      <c r="W293" s="189"/>
      <c r="X293" s="189"/>
      <c r="Y293" s="189"/>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c r="CN293" s="189"/>
      <c r="CO293" s="189"/>
      <c r="CP293" s="189"/>
      <c r="CQ293" s="189"/>
      <c r="CR293" s="189"/>
      <c r="CS293" s="189"/>
      <c r="CT293" s="189"/>
      <c r="CU293" s="189"/>
      <c r="CV293" s="189"/>
      <c r="CW293" s="189"/>
      <c r="CX293" s="189"/>
      <c r="CY293" s="189"/>
      <c r="CZ293" s="189"/>
      <c r="DA293" s="189"/>
      <c r="DB293" s="189"/>
      <c r="DC293" s="189"/>
      <c r="DD293" s="189"/>
      <c r="DE293" s="189"/>
      <c r="DF293" s="189"/>
      <c r="DG293" s="189"/>
      <c r="DH293" s="189"/>
      <c r="DI293" s="189"/>
      <c r="DJ293" s="189"/>
      <c r="DK293" s="189"/>
      <c r="DL293" s="189"/>
    </row>
    <row r="294" spans="1:116" ht="15.95" customHeight="1" x14ac:dyDescent="0.15">
      <c r="A294" s="189"/>
      <c r="B294" s="189"/>
      <c r="C294" s="189"/>
      <c r="D294" s="189"/>
      <c r="E294" s="189"/>
      <c r="F294" s="189"/>
      <c r="G294" s="189"/>
      <c r="H294" s="189"/>
      <c r="I294" s="189"/>
      <c r="J294" s="189"/>
      <c r="K294" s="189"/>
      <c r="L294" s="189"/>
      <c r="M294" s="189"/>
      <c r="N294" s="189"/>
      <c r="O294" s="189"/>
      <c r="P294" s="189"/>
      <c r="Q294" s="189"/>
      <c r="R294" s="189"/>
      <c r="S294" s="189"/>
      <c r="T294" s="189"/>
      <c r="U294" s="189"/>
      <c r="V294" s="189"/>
      <c r="W294" s="189"/>
      <c r="X294" s="189"/>
      <c r="Y294" s="189"/>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c r="CN294" s="189"/>
      <c r="CO294" s="189"/>
      <c r="CP294" s="189"/>
      <c r="CQ294" s="189"/>
      <c r="CR294" s="189"/>
      <c r="CS294" s="189"/>
      <c r="CT294" s="189"/>
      <c r="CU294" s="189"/>
      <c r="CV294" s="189"/>
      <c r="CW294" s="189"/>
      <c r="CX294" s="189"/>
      <c r="CY294" s="189"/>
      <c r="CZ294" s="189"/>
      <c r="DA294" s="189"/>
      <c r="DB294" s="189"/>
      <c r="DC294" s="189"/>
      <c r="DD294" s="189"/>
      <c r="DE294" s="189"/>
      <c r="DF294" s="189"/>
      <c r="DG294" s="189"/>
      <c r="DH294" s="189"/>
      <c r="DI294" s="189"/>
      <c r="DJ294" s="189"/>
      <c r="DK294" s="189"/>
      <c r="DL294" s="189"/>
    </row>
    <row r="295" spans="1:116" ht="15.95" customHeight="1" x14ac:dyDescent="0.15">
      <c r="A295" s="189"/>
      <c r="B295" s="189"/>
      <c r="C295" s="189"/>
      <c r="D295" s="189"/>
      <c r="E295" s="189"/>
      <c r="F295" s="189"/>
      <c r="G295" s="189"/>
      <c r="H295" s="189"/>
      <c r="I295" s="189"/>
      <c r="J295" s="189"/>
      <c r="K295" s="189"/>
      <c r="L295" s="189"/>
      <c r="M295" s="189"/>
      <c r="N295" s="189"/>
      <c r="O295" s="189"/>
      <c r="P295" s="189"/>
      <c r="Q295" s="189"/>
      <c r="R295" s="189"/>
      <c r="S295" s="189"/>
      <c r="T295" s="189"/>
      <c r="U295" s="189"/>
      <c r="V295" s="189"/>
      <c r="W295" s="189"/>
      <c r="X295" s="189"/>
      <c r="Y295" s="189"/>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c r="CN295" s="189"/>
      <c r="CO295" s="189"/>
      <c r="CP295" s="189"/>
      <c r="CQ295" s="189"/>
      <c r="CR295" s="189"/>
      <c r="CS295" s="189"/>
      <c r="CT295" s="189"/>
      <c r="CU295" s="189"/>
      <c r="CV295" s="189"/>
      <c r="CW295" s="189"/>
      <c r="CX295" s="189"/>
      <c r="CY295" s="189"/>
      <c r="CZ295" s="189"/>
      <c r="DA295" s="189"/>
      <c r="DB295" s="189"/>
      <c r="DC295" s="189"/>
      <c r="DD295" s="189"/>
      <c r="DE295" s="189"/>
      <c r="DF295" s="189"/>
      <c r="DG295" s="189"/>
      <c r="DH295" s="189"/>
      <c r="DI295" s="189"/>
      <c r="DJ295" s="189"/>
      <c r="DK295" s="189"/>
      <c r="DL295" s="189"/>
    </row>
    <row r="296" spans="1:116" ht="15.95" customHeight="1" x14ac:dyDescent="0.15">
      <c r="A296" s="189"/>
      <c r="B296" s="189"/>
      <c r="C296" s="189"/>
      <c r="D296" s="189"/>
      <c r="E296" s="189"/>
      <c r="F296" s="189"/>
      <c r="G296" s="189"/>
      <c r="H296" s="189"/>
      <c r="I296" s="189"/>
      <c r="J296" s="189"/>
      <c r="K296" s="189"/>
      <c r="L296" s="189"/>
      <c r="M296" s="189"/>
      <c r="N296" s="189"/>
      <c r="O296" s="189"/>
      <c r="P296" s="189"/>
      <c r="Q296" s="189"/>
      <c r="R296" s="189"/>
      <c r="S296" s="189"/>
      <c r="T296" s="189"/>
      <c r="U296" s="189"/>
      <c r="V296" s="189"/>
      <c r="W296" s="189"/>
      <c r="X296" s="189"/>
      <c r="Y296" s="189"/>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c r="CN296" s="189"/>
      <c r="CO296" s="189"/>
      <c r="CP296" s="189"/>
      <c r="CQ296" s="189"/>
      <c r="CR296" s="189"/>
      <c r="CS296" s="189"/>
      <c r="CT296" s="189"/>
      <c r="CU296" s="189"/>
      <c r="CV296" s="189"/>
      <c r="CW296" s="189"/>
      <c r="CX296" s="189"/>
      <c r="CY296" s="189"/>
      <c r="CZ296" s="189"/>
      <c r="DA296" s="189"/>
      <c r="DB296" s="189"/>
      <c r="DC296" s="189"/>
      <c r="DD296" s="189"/>
      <c r="DE296" s="189"/>
      <c r="DF296" s="189"/>
      <c r="DG296" s="189"/>
      <c r="DH296" s="189"/>
      <c r="DI296" s="189"/>
      <c r="DJ296" s="189"/>
      <c r="DK296" s="189"/>
      <c r="DL296" s="189"/>
    </row>
    <row r="297" spans="1:116" ht="15.95" customHeight="1" x14ac:dyDescent="0.15">
      <c r="A297" s="189"/>
      <c r="B297" s="189"/>
      <c r="C297" s="189"/>
      <c r="D297" s="189"/>
      <c r="E297" s="189"/>
      <c r="F297" s="189"/>
      <c r="G297" s="189"/>
      <c r="H297" s="189"/>
      <c r="I297" s="189"/>
      <c r="J297" s="189"/>
      <c r="K297" s="189"/>
      <c r="L297" s="189"/>
      <c r="M297" s="189"/>
      <c r="N297" s="189"/>
      <c r="O297" s="189"/>
      <c r="P297" s="189"/>
      <c r="Q297" s="189"/>
      <c r="R297" s="189"/>
      <c r="S297" s="189"/>
      <c r="T297" s="189"/>
      <c r="U297" s="189"/>
      <c r="V297" s="189"/>
      <c r="W297" s="189"/>
      <c r="X297" s="189"/>
      <c r="Y297" s="189"/>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c r="CN297" s="189"/>
      <c r="CO297" s="189"/>
      <c r="CP297" s="189"/>
      <c r="CQ297" s="189"/>
      <c r="CR297" s="189"/>
      <c r="CS297" s="189"/>
      <c r="CT297" s="189"/>
      <c r="CU297" s="189"/>
      <c r="CV297" s="189"/>
      <c r="CW297" s="189"/>
      <c r="CX297" s="189"/>
      <c r="CY297" s="189"/>
      <c r="CZ297" s="189"/>
      <c r="DA297" s="189"/>
      <c r="DB297" s="189"/>
      <c r="DC297" s="189"/>
      <c r="DD297" s="189"/>
      <c r="DE297" s="189"/>
      <c r="DF297" s="189"/>
      <c r="DG297" s="189"/>
      <c r="DH297" s="189"/>
      <c r="DI297" s="189"/>
      <c r="DJ297" s="189"/>
      <c r="DK297" s="189"/>
      <c r="DL297" s="189"/>
    </row>
    <row r="298" spans="1:116" ht="15.95" customHeight="1" x14ac:dyDescent="0.15">
      <c r="A298" s="189"/>
      <c r="B298" s="189"/>
      <c r="C298" s="189"/>
      <c r="D298" s="189"/>
      <c r="E298" s="189"/>
      <c r="F298" s="189"/>
      <c r="G298" s="189"/>
      <c r="H298" s="189"/>
      <c r="I298" s="189"/>
      <c r="J298" s="189"/>
      <c r="K298" s="189"/>
      <c r="L298" s="189"/>
      <c r="M298" s="189"/>
      <c r="N298" s="189"/>
      <c r="O298" s="189"/>
      <c r="P298" s="189"/>
      <c r="Q298" s="189"/>
      <c r="R298" s="189"/>
      <c r="S298" s="189"/>
      <c r="T298" s="189"/>
      <c r="U298" s="189"/>
      <c r="V298" s="189"/>
      <c r="W298" s="189"/>
      <c r="X298" s="189"/>
      <c r="Y298" s="189"/>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c r="CN298" s="189"/>
      <c r="CO298" s="189"/>
      <c r="CP298" s="189"/>
      <c r="CQ298" s="189"/>
      <c r="CR298" s="189"/>
      <c r="CS298" s="189"/>
      <c r="CT298" s="189"/>
      <c r="CU298" s="189"/>
      <c r="CV298" s="189"/>
      <c r="CW298" s="189"/>
      <c r="CX298" s="189"/>
      <c r="CY298" s="189"/>
      <c r="CZ298" s="189"/>
      <c r="DA298" s="189"/>
      <c r="DB298" s="189"/>
      <c r="DC298" s="189"/>
      <c r="DD298" s="189"/>
      <c r="DE298" s="189"/>
      <c r="DF298" s="189"/>
      <c r="DG298" s="189"/>
      <c r="DH298" s="189"/>
      <c r="DI298" s="189"/>
      <c r="DJ298" s="189"/>
      <c r="DK298" s="189"/>
      <c r="DL298" s="189"/>
    </row>
    <row r="299" spans="1:116" ht="15.95" customHeight="1" x14ac:dyDescent="0.15">
      <c r="A299" s="189"/>
      <c r="B299" s="189"/>
      <c r="C299" s="189"/>
      <c r="D299" s="189"/>
      <c r="E299" s="189"/>
      <c r="F299" s="189"/>
      <c r="G299" s="189"/>
      <c r="H299" s="189"/>
      <c r="I299" s="189"/>
      <c r="J299" s="189"/>
      <c r="K299" s="189"/>
      <c r="L299" s="189"/>
      <c r="M299" s="189"/>
      <c r="N299" s="189"/>
      <c r="O299" s="189"/>
      <c r="P299" s="189"/>
      <c r="Q299" s="189"/>
      <c r="R299" s="189"/>
      <c r="S299" s="189"/>
      <c r="T299" s="189"/>
      <c r="U299" s="189"/>
      <c r="V299" s="189"/>
      <c r="W299" s="189"/>
      <c r="X299" s="189"/>
      <c r="Y299" s="189"/>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c r="CN299" s="189"/>
      <c r="CO299" s="189"/>
      <c r="CP299" s="189"/>
      <c r="CQ299" s="189"/>
      <c r="CR299" s="189"/>
      <c r="CS299" s="189"/>
      <c r="CT299" s="189"/>
      <c r="CU299" s="189"/>
      <c r="CV299" s="189"/>
      <c r="CW299" s="189"/>
      <c r="CX299" s="189"/>
      <c r="CY299" s="189"/>
      <c r="CZ299" s="189"/>
      <c r="DA299" s="189"/>
      <c r="DB299" s="189"/>
      <c r="DC299" s="189"/>
      <c r="DD299" s="189"/>
      <c r="DE299" s="189"/>
      <c r="DF299" s="189"/>
      <c r="DG299" s="189"/>
      <c r="DH299" s="189"/>
      <c r="DI299" s="189"/>
      <c r="DJ299" s="189"/>
      <c r="DK299" s="189"/>
      <c r="DL299" s="189"/>
    </row>
    <row r="300" spans="1:116" ht="15.95" customHeight="1" x14ac:dyDescent="0.15">
      <c r="A300" s="189"/>
      <c r="B300" s="189"/>
      <c r="C300" s="189"/>
      <c r="D300" s="189"/>
      <c r="E300" s="189"/>
      <c r="F300" s="189"/>
      <c r="G300" s="189"/>
      <c r="H300" s="189"/>
      <c r="I300" s="189"/>
      <c r="J300" s="189"/>
      <c r="K300" s="189"/>
      <c r="L300" s="189"/>
      <c r="M300" s="189"/>
      <c r="N300" s="189"/>
      <c r="O300" s="189"/>
      <c r="P300" s="189"/>
      <c r="Q300" s="189"/>
      <c r="R300" s="189"/>
      <c r="S300" s="189"/>
      <c r="T300" s="189"/>
      <c r="U300" s="189"/>
      <c r="V300" s="189"/>
      <c r="W300" s="189"/>
      <c r="X300" s="189"/>
      <c r="Y300" s="189"/>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c r="CN300" s="189"/>
      <c r="CO300" s="189"/>
      <c r="CP300" s="189"/>
      <c r="CQ300" s="189"/>
      <c r="CR300" s="189"/>
      <c r="CS300" s="189"/>
      <c r="CT300" s="189"/>
      <c r="CU300" s="189"/>
      <c r="CV300" s="189"/>
      <c r="CW300" s="189"/>
      <c r="CX300" s="189"/>
      <c r="CY300" s="189"/>
      <c r="CZ300" s="189"/>
      <c r="DA300" s="189"/>
      <c r="DB300" s="189"/>
      <c r="DC300" s="189"/>
      <c r="DD300" s="189"/>
      <c r="DE300" s="189"/>
      <c r="DF300" s="189"/>
      <c r="DG300" s="189"/>
      <c r="DH300" s="189"/>
      <c r="DI300" s="189"/>
      <c r="DJ300" s="189"/>
      <c r="DK300" s="189"/>
      <c r="DL300" s="189"/>
    </row>
    <row r="301" spans="1:116" ht="15.95" customHeight="1" x14ac:dyDescent="0.15">
      <c r="A301" s="189"/>
      <c r="B301" s="189"/>
      <c r="C301" s="189"/>
      <c r="D301" s="189"/>
      <c r="E301" s="189"/>
      <c r="F301" s="189"/>
      <c r="G301" s="189"/>
      <c r="H301" s="189"/>
      <c r="I301" s="189"/>
      <c r="J301" s="189"/>
      <c r="K301" s="189"/>
      <c r="L301" s="189"/>
      <c r="M301" s="189"/>
      <c r="N301" s="189"/>
      <c r="O301" s="189"/>
      <c r="P301" s="189"/>
      <c r="Q301" s="189"/>
      <c r="R301" s="189"/>
      <c r="S301" s="189"/>
      <c r="T301" s="189"/>
      <c r="U301" s="189"/>
      <c r="V301" s="189"/>
      <c r="W301" s="189"/>
      <c r="X301" s="189"/>
      <c r="Y301" s="189"/>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c r="CN301" s="189"/>
      <c r="CO301" s="189"/>
      <c r="CP301" s="189"/>
      <c r="CQ301" s="189"/>
      <c r="CR301" s="189"/>
      <c r="CS301" s="189"/>
      <c r="CT301" s="189"/>
      <c r="CU301" s="189"/>
      <c r="CV301" s="189"/>
      <c r="CW301" s="189"/>
      <c r="CX301" s="189"/>
      <c r="CY301" s="189"/>
      <c r="CZ301" s="189"/>
      <c r="DA301" s="189"/>
      <c r="DB301" s="189"/>
      <c r="DC301" s="189"/>
      <c r="DD301" s="189"/>
      <c r="DE301" s="189"/>
      <c r="DF301" s="189"/>
      <c r="DG301" s="189"/>
      <c r="DH301" s="189"/>
      <c r="DI301" s="189"/>
      <c r="DJ301" s="189"/>
      <c r="DK301" s="189"/>
      <c r="DL301" s="189"/>
    </row>
    <row r="302" spans="1:116" ht="15.95" customHeight="1" x14ac:dyDescent="0.15">
      <c r="A302" s="189"/>
      <c r="B302" s="189"/>
      <c r="C302" s="189"/>
      <c r="D302" s="189"/>
      <c r="E302" s="189"/>
      <c r="F302" s="189"/>
      <c r="G302" s="189"/>
      <c r="H302" s="189"/>
      <c r="I302" s="189"/>
      <c r="J302" s="189"/>
      <c r="K302" s="189"/>
      <c r="L302" s="189"/>
      <c r="M302" s="189"/>
      <c r="N302" s="189"/>
      <c r="O302" s="189"/>
      <c r="P302" s="189"/>
      <c r="Q302" s="189"/>
      <c r="R302" s="189"/>
      <c r="S302" s="189"/>
      <c r="T302" s="189"/>
      <c r="U302" s="189"/>
      <c r="V302" s="189"/>
      <c r="W302" s="189"/>
      <c r="X302" s="189"/>
      <c r="Y302" s="189"/>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c r="CN302" s="189"/>
      <c r="CO302" s="189"/>
      <c r="CP302" s="189"/>
      <c r="CQ302" s="189"/>
      <c r="CR302" s="189"/>
      <c r="CS302" s="189"/>
      <c r="CT302" s="189"/>
      <c r="CU302" s="189"/>
      <c r="CV302" s="189"/>
      <c r="CW302" s="189"/>
      <c r="CX302" s="189"/>
      <c r="CY302" s="189"/>
      <c r="CZ302" s="189"/>
      <c r="DA302" s="189"/>
      <c r="DB302" s="189"/>
      <c r="DC302" s="189"/>
      <c r="DD302" s="189"/>
      <c r="DE302" s="189"/>
      <c r="DF302" s="189"/>
      <c r="DG302" s="189"/>
      <c r="DH302" s="189"/>
      <c r="DI302" s="189"/>
      <c r="DJ302" s="189"/>
      <c r="DK302" s="189"/>
      <c r="DL302" s="189"/>
    </row>
    <row r="303" spans="1:116" ht="15.95" customHeight="1" x14ac:dyDescent="0.15">
      <c r="A303" s="189"/>
      <c r="B303" s="189"/>
      <c r="C303" s="189"/>
      <c r="D303" s="189"/>
      <c r="E303" s="189"/>
      <c r="F303" s="189"/>
      <c r="G303" s="189"/>
      <c r="H303" s="189"/>
      <c r="I303" s="189"/>
      <c r="J303" s="189"/>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c r="CN303" s="189"/>
      <c r="CO303" s="189"/>
      <c r="CP303" s="189"/>
      <c r="CQ303" s="189"/>
      <c r="CR303" s="189"/>
      <c r="CS303" s="189"/>
      <c r="CT303" s="189"/>
      <c r="CU303" s="189"/>
      <c r="CV303" s="189"/>
      <c r="CW303" s="189"/>
      <c r="CX303" s="189"/>
      <c r="CY303" s="189"/>
      <c r="CZ303" s="189"/>
      <c r="DA303" s="189"/>
      <c r="DB303" s="189"/>
      <c r="DC303" s="189"/>
      <c r="DD303" s="189"/>
      <c r="DE303" s="189"/>
      <c r="DF303" s="189"/>
      <c r="DG303" s="189"/>
      <c r="DH303" s="189"/>
      <c r="DI303" s="189"/>
      <c r="DJ303" s="189"/>
      <c r="DK303" s="189"/>
      <c r="DL303" s="189"/>
    </row>
    <row r="304" spans="1:116" ht="15.95" customHeight="1" x14ac:dyDescent="0.15">
      <c r="A304" s="189"/>
      <c r="B304" s="189"/>
      <c r="C304" s="189"/>
      <c r="D304" s="189"/>
      <c r="E304" s="189"/>
      <c r="F304" s="189"/>
      <c r="G304" s="189"/>
      <c r="H304" s="189"/>
      <c r="I304" s="189"/>
      <c r="J304" s="189"/>
      <c r="K304" s="189"/>
      <c r="L304" s="189"/>
      <c r="M304" s="189"/>
      <c r="N304" s="189"/>
      <c r="O304" s="189"/>
      <c r="P304" s="189"/>
      <c r="Q304" s="189"/>
      <c r="R304" s="189"/>
      <c r="S304" s="189"/>
      <c r="T304" s="189"/>
      <c r="U304" s="189"/>
      <c r="V304" s="189"/>
      <c r="W304" s="189"/>
      <c r="X304" s="189"/>
      <c r="Y304" s="189"/>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c r="CN304" s="189"/>
      <c r="CO304" s="189"/>
      <c r="CP304" s="189"/>
      <c r="CQ304" s="189"/>
      <c r="CR304" s="189"/>
      <c r="CS304" s="189"/>
      <c r="CT304" s="189"/>
      <c r="CU304" s="189"/>
      <c r="CV304" s="189"/>
      <c r="CW304" s="189"/>
      <c r="CX304" s="189"/>
      <c r="CY304" s="189"/>
      <c r="CZ304" s="189"/>
      <c r="DA304" s="189"/>
      <c r="DB304" s="189"/>
      <c r="DC304" s="189"/>
      <c r="DD304" s="189"/>
      <c r="DE304" s="189"/>
      <c r="DF304" s="189"/>
      <c r="DG304" s="189"/>
      <c r="DH304" s="189"/>
      <c r="DI304" s="189"/>
      <c r="DJ304" s="189"/>
      <c r="DK304" s="189"/>
      <c r="DL304" s="189"/>
    </row>
    <row r="305" spans="1:116" ht="15.95" customHeight="1" x14ac:dyDescent="0.15">
      <c r="A305" s="189"/>
      <c r="B305" s="189"/>
      <c r="C305" s="189"/>
      <c r="D305" s="189"/>
      <c r="E305" s="189"/>
      <c r="F305" s="189"/>
      <c r="G305" s="189"/>
      <c r="H305" s="189"/>
      <c r="I305" s="189"/>
      <c r="J305" s="189"/>
      <c r="K305" s="189"/>
      <c r="L305" s="189"/>
      <c r="M305" s="189"/>
      <c r="N305" s="189"/>
      <c r="O305" s="189"/>
      <c r="P305" s="189"/>
      <c r="Q305" s="189"/>
      <c r="R305" s="189"/>
      <c r="S305" s="189"/>
      <c r="T305" s="189"/>
      <c r="U305" s="189"/>
      <c r="V305" s="189"/>
      <c r="W305" s="189"/>
      <c r="X305" s="189"/>
      <c r="Y305" s="189"/>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c r="CN305" s="189"/>
      <c r="CO305" s="189"/>
      <c r="CP305" s="189"/>
      <c r="CQ305" s="189"/>
      <c r="CR305" s="189"/>
      <c r="CS305" s="189"/>
      <c r="CT305" s="189"/>
      <c r="CU305" s="189"/>
      <c r="CV305" s="189"/>
      <c r="CW305" s="189"/>
      <c r="CX305" s="189"/>
      <c r="CY305" s="189"/>
      <c r="CZ305" s="189"/>
      <c r="DA305" s="189"/>
      <c r="DB305" s="189"/>
      <c r="DC305" s="189"/>
      <c r="DD305" s="189"/>
      <c r="DE305" s="189"/>
      <c r="DF305" s="189"/>
      <c r="DG305" s="189"/>
      <c r="DH305" s="189"/>
      <c r="DI305" s="189"/>
      <c r="DJ305" s="189"/>
      <c r="DK305" s="189"/>
      <c r="DL305" s="189"/>
    </row>
    <row r="306" spans="1:116" ht="15.95" customHeight="1" x14ac:dyDescent="0.15">
      <c r="A306" s="189"/>
      <c r="B306" s="189"/>
      <c r="C306" s="189"/>
      <c r="D306" s="189"/>
      <c r="E306" s="189"/>
      <c r="F306" s="189"/>
      <c r="G306" s="189"/>
      <c r="H306" s="189"/>
      <c r="I306" s="189"/>
      <c r="J306" s="189"/>
      <c r="K306" s="189"/>
      <c r="L306" s="189"/>
      <c r="M306" s="189"/>
      <c r="N306" s="189"/>
      <c r="O306" s="189"/>
      <c r="P306" s="189"/>
      <c r="Q306" s="189"/>
      <c r="R306" s="189"/>
      <c r="S306" s="189"/>
      <c r="T306" s="189"/>
      <c r="U306" s="189"/>
      <c r="V306" s="189"/>
      <c r="W306" s="189"/>
      <c r="X306" s="189"/>
      <c r="Y306" s="189"/>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c r="CN306" s="189"/>
      <c r="CO306" s="189"/>
      <c r="CP306" s="189"/>
      <c r="CQ306" s="189"/>
      <c r="CR306" s="189"/>
      <c r="CS306" s="189"/>
      <c r="CT306" s="189"/>
      <c r="CU306" s="189"/>
      <c r="CV306" s="189"/>
      <c r="CW306" s="189"/>
      <c r="CX306" s="189"/>
      <c r="CY306" s="189"/>
      <c r="CZ306" s="189"/>
      <c r="DA306" s="189"/>
      <c r="DB306" s="189"/>
      <c r="DC306" s="189"/>
      <c r="DD306" s="189"/>
      <c r="DE306" s="189"/>
      <c r="DF306" s="189"/>
      <c r="DG306" s="189"/>
      <c r="DH306" s="189"/>
      <c r="DI306" s="189"/>
      <c r="DJ306" s="189"/>
      <c r="DK306" s="189"/>
      <c r="DL306" s="189"/>
    </row>
    <row r="307" spans="1:116" ht="15.95" customHeight="1" x14ac:dyDescent="0.15">
      <c r="A307" s="189"/>
      <c r="B307" s="189"/>
      <c r="C307" s="189"/>
      <c r="D307" s="189"/>
      <c r="E307" s="189"/>
      <c r="F307" s="189"/>
      <c r="G307" s="189"/>
      <c r="H307" s="189"/>
      <c r="I307" s="189"/>
      <c r="J307" s="189"/>
      <c r="K307" s="189"/>
      <c r="L307" s="189"/>
      <c r="M307" s="189"/>
      <c r="N307" s="189"/>
      <c r="O307" s="189"/>
      <c r="P307" s="189"/>
      <c r="Q307" s="189"/>
      <c r="R307" s="189"/>
      <c r="S307" s="189"/>
      <c r="T307" s="189"/>
      <c r="U307" s="189"/>
      <c r="V307" s="189"/>
      <c r="W307" s="189"/>
      <c r="X307" s="189"/>
      <c r="Y307" s="189"/>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c r="CN307" s="189"/>
      <c r="CO307" s="189"/>
      <c r="CP307" s="189"/>
      <c r="CQ307" s="189"/>
      <c r="CR307" s="189"/>
      <c r="CS307" s="189"/>
      <c r="CT307" s="189"/>
      <c r="CU307" s="189"/>
      <c r="CV307" s="189"/>
      <c r="CW307" s="189"/>
      <c r="CX307" s="189"/>
      <c r="CY307" s="189"/>
      <c r="CZ307" s="189"/>
      <c r="DA307" s="189"/>
      <c r="DB307" s="189"/>
      <c r="DC307" s="189"/>
      <c r="DD307" s="189"/>
      <c r="DE307" s="189"/>
      <c r="DF307" s="189"/>
      <c r="DG307" s="189"/>
      <c r="DH307" s="189"/>
      <c r="DI307" s="189"/>
      <c r="DJ307" s="189"/>
      <c r="DK307" s="189"/>
      <c r="DL307" s="189"/>
    </row>
    <row r="308" spans="1:116" ht="15.95" customHeight="1" x14ac:dyDescent="0.15">
      <c r="A308" s="189"/>
      <c r="B308" s="189"/>
      <c r="C308" s="189"/>
      <c r="D308" s="189"/>
      <c r="E308" s="189"/>
      <c r="F308" s="189"/>
      <c r="G308" s="189"/>
      <c r="H308" s="189"/>
      <c r="I308" s="189"/>
      <c r="J308" s="189"/>
      <c r="K308" s="189"/>
      <c r="L308" s="189"/>
      <c r="M308" s="189"/>
      <c r="N308" s="189"/>
      <c r="O308" s="189"/>
      <c r="P308" s="189"/>
      <c r="Q308" s="189"/>
      <c r="R308" s="189"/>
      <c r="S308" s="189"/>
      <c r="T308" s="189"/>
      <c r="U308" s="189"/>
      <c r="V308" s="189"/>
      <c r="W308" s="189"/>
      <c r="X308" s="189"/>
      <c r="Y308" s="189"/>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c r="CN308" s="189"/>
      <c r="CO308" s="189"/>
      <c r="CP308" s="189"/>
      <c r="CQ308" s="189"/>
      <c r="CR308" s="189"/>
      <c r="CS308" s="189"/>
      <c r="CT308" s="189"/>
      <c r="CU308" s="189"/>
      <c r="CV308" s="189"/>
      <c r="CW308" s="189"/>
      <c r="CX308" s="189"/>
      <c r="CY308" s="189"/>
      <c r="CZ308" s="189"/>
      <c r="DA308" s="189"/>
      <c r="DB308" s="189"/>
      <c r="DC308" s="189"/>
      <c r="DD308" s="189"/>
      <c r="DE308" s="189"/>
      <c r="DF308" s="189"/>
      <c r="DG308" s="189"/>
      <c r="DH308" s="189"/>
      <c r="DI308" s="189"/>
      <c r="DJ308" s="189"/>
      <c r="DK308" s="189"/>
      <c r="DL308" s="189"/>
    </row>
    <row r="309" spans="1:116" ht="15.95" customHeight="1" x14ac:dyDescent="0.15">
      <c r="A309" s="189"/>
      <c r="B309" s="189"/>
      <c r="C309" s="189"/>
      <c r="D309" s="189"/>
      <c r="E309" s="189"/>
      <c r="F309" s="189"/>
      <c r="G309" s="189"/>
      <c r="H309" s="189"/>
      <c r="I309" s="189"/>
      <c r="J309" s="189"/>
      <c r="K309" s="189"/>
      <c r="L309" s="189"/>
      <c r="M309" s="189"/>
      <c r="N309" s="189"/>
      <c r="O309" s="189"/>
      <c r="P309" s="189"/>
      <c r="Q309" s="189"/>
      <c r="R309" s="189"/>
      <c r="S309" s="189"/>
      <c r="T309" s="189"/>
      <c r="U309" s="189"/>
      <c r="V309" s="189"/>
      <c r="W309" s="189"/>
      <c r="X309" s="189"/>
      <c r="Y309" s="189"/>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c r="CN309" s="189"/>
      <c r="CO309" s="189"/>
      <c r="CP309" s="189"/>
      <c r="CQ309" s="189"/>
      <c r="CR309" s="189"/>
      <c r="CS309" s="189"/>
      <c r="CT309" s="189"/>
      <c r="CU309" s="189"/>
      <c r="CV309" s="189"/>
      <c r="CW309" s="189"/>
      <c r="CX309" s="189"/>
      <c r="CY309" s="189"/>
      <c r="CZ309" s="189"/>
      <c r="DA309" s="189"/>
      <c r="DB309" s="189"/>
      <c r="DC309" s="189"/>
      <c r="DD309" s="189"/>
      <c r="DE309" s="189"/>
      <c r="DF309" s="189"/>
      <c r="DG309" s="189"/>
      <c r="DH309" s="189"/>
      <c r="DI309" s="189"/>
      <c r="DJ309" s="189"/>
      <c r="DK309" s="189"/>
      <c r="DL309" s="189"/>
    </row>
    <row r="310" spans="1:116" ht="15.95" customHeight="1" x14ac:dyDescent="0.15">
      <c r="A310" s="189"/>
      <c r="B310" s="189"/>
      <c r="C310" s="189"/>
      <c r="D310" s="189"/>
      <c r="E310" s="189"/>
      <c r="F310" s="189"/>
      <c r="G310" s="189"/>
      <c r="H310" s="189"/>
      <c r="I310" s="189"/>
      <c r="J310" s="189"/>
      <c r="K310" s="189"/>
      <c r="L310" s="189"/>
      <c r="M310" s="189"/>
      <c r="N310" s="189"/>
      <c r="O310" s="189"/>
      <c r="P310" s="189"/>
      <c r="Q310" s="189"/>
      <c r="R310" s="189"/>
      <c r="S310" s="189"/>
      <c r="T310" s="189"/>
      <c r="U310" s="189"/>
      <c r="V310" s="189"/>
      <c r="W310" s="189"/>
      <c r="X310" s="189"/>
      <c r="Y310" s="189"/>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c r="CN310" s="189"/>
      <c r="CO310" s="189"/>
      <c r="CP310" s="189"/>
      <c r="CQ310" s="189"/>
      <c r="CR310" s="189"/>
      <c r="CS310" s="189"/>
      <c r="CT310" s="189"/>
      <c r="CU310" s="189"/>
      <c r="CV310" s="189"/>
      <c r="CW310" s="189"/>
      <c r="CX310" s="189"/>
      <c r="CY310" s="189"/>
      <c r="CZ310" s="189"/>
      <c r="DA310" s="189"/>
      <c r="DB310" s="189"/>
      <c r="DC310" s="189"/>
      <c r="DD310" s="189"/>
      <c r="DE310" s="189"/>
      <c r="DF310" s="189"/>
      <c r="DG310" s="189"/>
      <c r="DH310" s="189"/>
      <c r="DI310" s="189"/>
      <c r="DJ310" s="189"/>
      <c r="DK310" s="189"/>
      <c r="DL310" s="189"/>
    </row>
    <row r="311" spans="1:116" ht="15.95" customHeight="1" x14ac:dyDescent="0.15">
      <c r="A311" s="189"/>
      <c r="B311" s="189"/>
      <c r="C311" s="189"/>
      <c r="D311" s="189"/>
      <c r="E311" s="189"/>
      <c r="F311" s="189"/>
      <c r="G311" s="189"/>
      <c r="H311" s="189"/>
      <c r="I311" s="189"/>
      <c r="J311" s="189"/>
      <c r="K311" s="189"/>
      <c r="L311" s="189"/>
      <c r="M311" s="189"/>
      <c r="N311" s="189"/>
      <c r="O311" s="189"/>
      <c r="P311" s="189"/>
      <c r="Q311" s="189"/>
      <c r="R311" s="189"/>
      <c r="S311" s="189"/>
      <c r="T311" s="189"/>
      <c r="U311" s="189"/>
      <c r="V311" s="189"/>
      <c r="W311" s="189"/>
      <c r="X311" s="189"/>
      <c r="Y311" s="189"/>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c r="CN311" s="189"/>
      <c r="CO311" s="189"/>
      <c r="CP311" s="189"/>
      <c r="CQ311" s="189"/>
      <c r="CR311" s="189"/>
      <c r="CS311" s="189"/>
      <c r="CT311" s="189"/>
      <c r="CU311" s="189"/>
      <c r="CV311" s="189"/>
      <c r="CW311" s="189"/>
      <c r="CX311" s="189"/>
      <c r="CY311" s="189"/>
      <c r="CZ311" s="189"/>
      <c r="DA311" s="189"/>
      <c r="DB311" s="189"/>
      <c r="DC311" s="189"/>
      <c r="DD311" s="189"/>
      <c r="DE311" s="189"/>
      <c r="DF311" s="189"/>
      <c r="DG311" s="189"/>
      <c r="DH311" s="189"/>
      <c r="DI311" s="189"/>
      <c r="DJ311" s="189"/>
      <c r="DK311" s="189"/>
      <c r="DL311" s="189"/>
    </row>
    <row r="312" spans="1:116" ht="15.95" customHeight="1" x14ac:dyDescent="0.15">
      <c r="A312" s="189"/>
      <c r="B312" s="189"/>
      <c r="C312" s="189"/>
      <c r="D312" s="189"/>
      <c r="E312" s="189"/>
      <c r="F312" s="189"/>
      <c r="G312" s="189"/>
      <c r="H312" s="189"/>
      <c r="I312" s="189"/>
      <c r="J312" s="189"/>
      <c r="K312" s="189"/>
      <c r="L312" s="189"/>
      <c r="M312" s="189"/>
      <c r="N312" s="189"/>
      <c r="O312" s="189"/>
      <c r="P312" s="189"/>
      <c r="Q312" s="189"/>
      <c r="R312" s="189"/>
      <c r="S312" s="189"/>
      <c r="T312" s="189"/>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row>
    <row r="313" spans="1:116" ht="15.95" customHeight="1" x14ac:dyDescent="0.15">
      <c r="A313" s="189"/>
      <c r="B313" s="189"/>
      <c r="C313" s="189"/>
      <c r="D313" s="189"/>
      <c r="E313" s="189"/>
      <c r="F313" s="189"/>
      <c r="G313" s="189"/>
      <c r="H313" s="189"/>
      <c r="I313" s="189"/>
      <c r="J313" s="189"/>
      <c r="K313" s="189"/>
      <c r="L313" s="189"/>
      <c r="M313" s="189"/>
      <c r="N313" s="189"/>
      <c r="O313" s="189"/>
      <c r="P313" s="189"/>
      <c r="Q313" s="189"/>
      <c r="R313" s="189"/>
      <c r="S313" s="189"/>
      <c r="T313" s="189"/>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row>
    <row r="314" spans="1:116" ht="15.95" customHeight="1" x14ac:dyDescent="0.15">
      <c r="A314" s="189"/>
      <c r="B314" s="189"/>
      <c r="C314" s="189"/>
      <c r="D314" s="189"/>
      <c r="E314" s="189"/>
      <c r="F314" s="189"/>
      <c r="G314" s="189"/>
      <c r="H314" s="189"/>
      <c r="I314" s="189"/>
      <c r="J314" s="189"/>
      <c r="K314" s="189"/>
      <c r="L314" s="189"/>
      <c r="M314" s="189"/>
      <c r="N314" s="189"/>
      <c r="O314" s="189"/>
      <c r="P314" s="189"/>
      <c r="Q314" s="189"/>
      <c r="R314" s="189"/>
      <c r="S314" s="189"/>
      <c r="T314" s="189"/>
      <c r="U314" s="189"/>
      <c r="V314" s="189"/>
      <c r="W314" s="189"/>
      <c r="X314" s="189"/>
      <c r="Y314" s="189"/>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c r="CN314" s="189"/>
      <c r="CO314" s="189"/>
      <c r="CP314" s="189"/>
      <c r="CQ314" s="189"/>
      <c r="CR314" s="189"/>
      <c r="CS314" s="189"/>
      <c r="CT314" s="189"/>
      <c r="CU314" s="189"/>
      <c r="CV314" s="189"/>
      <c r="CW314" s="189"/>
      <c r="CX314" s="189"/>
      <c r="CY314" s="189"/>
      <c r="CZ314" s="189"/>
      <c r="DA314" s="189"/>
      <c r="DB314" s="189"/>
      <c r="DC314" s="189"/>
      <c r="DD314" s="189"/>
      <c r="DE314" s="189"/>
      <c r="DF314" s="189"/>
      <c r="DG314" s="189"/>
      <c r="DH314" s="189"/>
      <c r="DI314" s="189"/>
      <c r="DJ314" s="189"/>
      <c r="DK314" s="189"/>
      <c r="DL314" s="189"/>
    </row>
    <row r="315" spans="1:116" ht="15.95" customHeight="1" x14ac:dyDescent="0.15">
      <c r="A315" s="189"/>
      <c r="B315" s="189"/>
      <c r="C315" s="189"/>
      <c r="D315" s="189"/>
      <c r="E315" s="189"/>
      <c r="F315" s="189"/>
      <c r="G315" s="189"/>
      <c r="H315" s="189"/>
      <c r="I315" s="189"/>
      <c r="J315" s="189"/>
      <c r="K315" s="189"/>
      <c r="L315" s="189"/>
      <c r="M315" s="189"/>
      <c r="N315" s="189"/>
      <c r="O315" s="189"/>
      <c r="P315" s="189"/>
      <c r="Q315" s="189"/>
      <c r="R315" s="189"/>
      <c r="S315" s="189"/>
      <c r="T315" s="189"/>
      <c r="U315" s="189"/>
      <c r="V315" s="189"/>
      <c r="W315" s="189"/>
      <c r="X315" s="189"/>
      <c r="Y315" s="189"/>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c r="CN315" s="189"/>
      <c r="CO315" s="189"/>
      <c r="CP315" s="189"/>
      <c r="CQ315" s="189"/>
      <c r="CR315" s="189"/>
      <c r="CS315" s="189"/>
      <c r="CT315" s="189"/>
      <c r="CU315" s="189"/>
      <c r="CV315" s="189"/>
      <c r="CW315" s="189"/>
      <c r="CX315" s="189"/>
      <c r="CY315" s="189"/>
      <c r="CZ315" s="189"/>
      <c r="DA315" s="189"/>
      <c r="DB315" s="189"/>
      <c r="DC315" s="189"/>
      <c r="DD315" s="189"/>
      <c r="DE315" s="189"/>
      <c r="DF315" s="189"/>
      <c r="DG315" s="189"/>
      <c r="DH315" s="189"/>
      <c r="DI315" s="189"/>
      <c r="DJ315" s="189"/>
      <c r="DK315" s="189"/>
      <c r="DL315" s="189"/>
    </row>
    <row r="316" spans="1:116" ht="15.95" customHeight="1" x14ac:dyDescent="0.15">
      <c r="A316" s="189"/>
      <c r="B316" s="189"/>
      <c r="C316" s="189"/>
      <c r="D316" s="189"/>
      <c r="E316" s="189"/>
      <c r="F316" s="189"/>
      <c r="G316" s="189"/>
      <c r="H316" s="189"/>
      <c r="I316" s="189"/>
      <c r="J316" s="189"/>
      <c r="K316" s="189"/>
      <c r="L316" s="189"/>
      <c r="M316" s="189"/>
      <c r="N316" s="189"/>
      <c r="O316" s="189"/>
      <c r="P316" s="189"/>
      <c r="Q316" s="189"/>
      <c r="R316" s="189"/>
      <c r="S316" s="189"/>
      <c r="T316" s="189"/>
      <c r="U316" s="189"/>
      <c r="V316" s="189"/>
      <c r="W316" s="189"/>
      <c r="X316" s="189"/>
      <c r="Y316" s="189"/>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c r="CN316" s="189"/>
      <c r="CO316" s="189"/>
      <c r="CP316" s="189"/>
      <c r="CQ316" s="189"/>
      <c r="CR316" s="189"/>
      <c r="CS316" s="189"/>
      <c r="CT316" s="189"/>
      <c r="CU316" s="189"/>
      <c r="CV316" s="189"/>
      <c r="CW316" s="189"/>
      <c r="CX316" s="189"/>
      <c r="CY316" s="189"/>
      <c r="CZ316" s="189"/>
      <c r="DA316" s="189"/>
      <c r="DB316" s="189"/>
      <c r="DC316" s="189"/>
      <c r="DD316" s="189"/>
      <c r="DE316" s="189"/>
      <c r="DF316" s="189"/>
      <c r="DG316" s="189"/>
      <c r="DH316" s="189"/>
      <c r="DI316" s="189"/>
      <c r="DJ316" s="189"/>
      <c r="DK316" s="189"/>
      <c r="DL316" s="189"/>
    </row>
    <row r="317" spans="1:116" ht="15.95" customHeight="1" x14ac:dyDescent="0.15">
      <c r="A317" s="189"/>
      <c r="B317" s="189"/>
      <c r="C317" s="189"/>
      <c r="D317" s="189"/>
      <c r="E317" s="189"/>
      <c r="F317" s="189"/>
      <c r="G317" s="189"/>
      <c r="H317" s="189"/>
      <c r="I317" s="189"/>
      <c r="J317" s="189"/>
      <c r="K317" s="189"/>
      <c r="L317" s="189"/>
      <c r="M317" s="189"/>
      <c r="N317" s="189"/>
      <c r="O317" s="189"/>
      <c r="P317" s="189"/>
      <c r="Q317" s="189"/>
      <c r="R317" s="189"/>
      <c r="S317" s="189"/>
      <c r="T317" s="189"/>
      <c r="U317" s="189"/>
      <c r="V317" s="189"/>
      <c r="W317" s="189"/>
      <c r="X317" s="189"/>
      <c r="Y317" s="189"/>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c r="CN317" s="189"/>
      <c r="CO317" s="189"/>
      <c r="CP317" s="189"/>
      <c r="CQ317" s="189"/>
      <c r="CR317" s="189"/>
      <c r="CS317" s="189"/>
      <c r="CT317" s="189"/>
      <c r="CU317" s="189"/>
      <c r="CV317" s="189"/>
      <c r="CW317" s="189"/>
      <c r="CX317" s="189"/>
      <c r="CY317" s="189"/>
      <c r="CZ317" s="189"/>
      <c r="DA317" s="189"/>
      <c r="DB317" s="189"/>
      <c r="DC317" s="189"/>
      <c r="DD317" s="189"/>
      <c r="DE317" s="189"/>
      <c r="DF317" s="189"/>
      <c r="DG317" s="189"/>
      <c r="DH317" s="189"/>
      <c r="DI317" s="189"/>
      <c r="DJ317" s="189"/>
      <c r="DK317" s="189"/>
      <c r="DL317" s="189"/>
    </row>
    <row r="318" spans="1:116" ht="15.95" customHeight="1" x14ac:dyDescent="0.15">
      <c r="A318" s="189"/>
      <c r="B318" s="189"/>
      <c r="C318" s="189"/>
      <c r="D318" s="189"/>
      <c r="E318" s="189"/>
      <c r="F318" s="189"/>
      <c r="G318" s="189"/>
      <c r="H318" s="189"/>
      <c r="I318" s="189"/>
      <c r="J318" s="189"/>
      <c r="K318" s="189"/>
      <c r="L318" s="189"/>
      <c r="M318" s="189"/>
      <c r="N318" s="189"/>
      <c r="O318" s="189"/>
      <c r="P318" s="189"/>
      <c r="Q318" s="189"/>
      <c r="R318" s="189"/>
      <c r="S318" s="189"/>
      <c r="T318" s="189"/>
      <c r="U318" s="189"/>
      <c r="V318" s="189"/>
      <c r="W318" s="189"/>
      <c r="X318" s="189"/>
      <c r="Y318" s="189"/>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c r="CN318" s="189"/>
      <c r="CO318" s="189"/>
      <c r="CP318" s="189"/>
      <c r="CQ318" s="189"/>
      <c r="CR318" s="189"/>
      <c r="CS318" s="189"/>
      <c r="CT318" s="189"/>
      <c r="CU318" s="189"/>
      <c r="CV318" s="189"/>
      <c r="CW318" s="189"/>
      <c r="CX318" s="189"/>
      <c r="CY318" s="189"/>
      <c r="CZ318" s="189"/>
      <c r="DA318" s="189"/>
      <c r="DB318" s="189"/>
      <c r="DC318" s="189"/>
      <c r="DD318" s="189"/>
      <c r="DE318" s="189"/>
      <c r="DF318" s="189"/>
      <c r="DG318" s="189"/>
      <c r="DH318" s="189"/>
      <c r="DI318" s="189"/>
      <c r="DJ318" s="189"/>
      <c r="DK318" s="189"/>
      <c r="DL318" s="189"/>
    </row>
    <row r="319" spans="1:116" ht="15.95" customHeight="1" x14ac:dyDescent="0.15">
      <c r="A319" s="189"/>
      <c r="B319" s="189"/>
      <c r="C319" s="189"/>
      <c r="D319" s="189"/>
      <c r="E319" s="189"/>
      <c r="F319" s="189"/>
      <c r="G319" s="189"/>
      <c r="H319" s="189"/>
      <c r="I319" s="189"/>
      <c r="J319" s="189"/>
      <c r="K319" s="189"/>
      <c r="L319" s="189"/>
      <c r="M319" s="189"/>
      <c r="N319" s="189"/>
      <c r="O319" s="189"/>
      <c r="P319" s="189"/>
      <c r="Q319" s="189"/>
      <c r="R319" s="189"/>
      <c r="S319" s="189"/>
      <c r="T319" s="189"/>
      <c r="U319" s="189"/>
      <c r="V319" s="189"/>
      <c r="W319" s="189"/>
      <c r="X319" s="189"/>
      <c r="Y319" s="189"/>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c r="CN319" s="189"/>
      <c r="CO319" s="189"/>
      <c r="CP319" s="189"/>
      <c r="CQ319" s="189"/>
      <c r="CR319" s="189"/>
      <c r="CS319" s="189"/>
      <c r="CT319" s="189"/>
      <c r="CU319" s="189"/>
      <c r="CV319" s="189"/>
      <c r="CW319" s="189"/>
      <c r="CX319" s="189"/>
      <c r="CY319" s="189"/>
      <c r="CZ319" s="189"/>
      <c r="DA319" s="189"/>
      <c r="DB319" s="189"/>
      <c r="DC319" s="189"/>
      <c r="DD319" s="189"/>
      <c r="DE319" s="189"/>
      <c r="DF319" s="189"/>
      <c r="DG319" s="189"/>
      <c r="DH319" s="189"/>
      <c r="DI319" s="189"/>
      <c r="DJ319" s="189"/>
      <c r="DK319" s="189"/>
      <c r="DL319" s="189"/>
    </row>
    <row r="320" spans="1:116" ht="15.95" customHeight="1" x14ac:dyDescent="0.15">
      <c r="A320" s="189"/>
      <c r="B320" s="189"/>
      <c r="C320" s="189"/>
      <c r="D320" s="189"/>
      <c r="E320" s="189"/>
      <c r="F320" s="189"/>
      <c r="G320" s="189"/>
      <c r="H320" s="189"/>
      <c r="I320" s="189"/>
      <c r="J320" s="189"/>
      <c r="K320" s="189"/>
      <c r="L320" s="189"/>
      <c r="M320" s="189"/>
      <c r="N320" s="189"/>
      <c r="O320" s="189"/>
      <c r="P320" s="189"/>
      <c r="Q320" s="189"/>
      <c r="R320" s="189"/>
      <c r="S320" s="189"/>
      <c r="T320" s="189"/>
      <c r="U320" s="189"/>
      <c r="V320" s="189"/>
      <c r="W320" s="189"/>
      <c r="X320" s="189"/>
      <c r="Y320" s="189"/>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c r="CN320" s="189"/>
      <c r="CO320" s="189"/>
      <c r="CP320" s="189"/>
      <c r="CQ320" s="189"/>
      <c r="CR320" s="189"/>
      <c r="CS320" s="189"/>
      <c r="CT320" s="189"/>
      <c r="CU320" s="189"/>
      <c r="CV320" s="189"/>
      <c r="CW320" s="189"/>
      <c r="CX320" s="189"/>
      <c r="CY320" s="189"/>
      <c r="CZ320" s="189"/>
      <c r="DA320" s="189"/>
      <c r="DB320" s="189"/>
      <c r="DC320" s="189"/>
      <c r="DD320" s="189"/>
      <c r="DE320" s="189"/>
      <c r="DF320" s="189"/>
      <c r="DG320" s="189"/>
      <c r="DH320" s="189"/>
      <c r="DI320" s="189"/>
      <c r="DJ320" s="189"/>
      <c r="DK320" s="189"/>
      <c r="DL320" s="189"/>
    </row>
    <row r="321" spans="1:116" ht="15.95" customHeight="1" x14ac:dyDescent="0.15">
      <c r="A321" s="189"/>
      <c r="B321" s="189"/>
      <c r="C321" s="189"/>
      <c r="D321" s="189"/>
      <c r="E321" s="189"/>
      <c r="F321" s="189"/>
      <c r="G321" s="189"/>
      <c r="H321" s="189"/>
      <c r="I321" s="189"/>
      <c r="J321" s="189"/>
      <c r="K321" s="189"/>
      <c r="L321" s="189"/>
      <c r="M321" s="189"/>
      <c r="N321" s="189"/>
      <c r="O321" s="189"/>
      <c r="P321" s="189"/>
      <c r="Q321" s="189"/>
      <c r="R321" s="189"/>
      <c r="S321" s="189"/>
      <c r="T321" s="189"/>
      <c r="U321" s="189"/>
      <c r="V321" s="189"/>
      <c r="W321" s="189"/>
      <c r="X321" s="189"/>
      <c r="Y321" s="189"/>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c r="CN321" s="189"/>
      <c r="CO321" s="189"/>
      <c r="CP321" s="189"/>
      <c r="CQ321" s="189"/>
      <c r="CR321" s="189"/>
      <c r="CS321" s="189"/>
      <c r="CT321" s="189"/>
      <c r="CU321" s="189"/>
      <c r="CV321" s="189"/>
      <c r="CW321" s="189"/>
      <c r="CX321" s="189"/>
      <c r="CY321" s="189"/>
      <c r="CZ321" s="189"/>
      <c r="DA321" s="189"/>
      <c r="DB321" s="189"/>
      <c r="DC321" s="189"/>
      <c r="DD321" s="189"/>
      <c r="DE321" s="189"/>
      <c r="DF321" s="189"/>
      <c r="DG321" s="189"/>
      <c r="DH321" s="189"/>
      <c r="DI321" s="189"/>
      <c r="DJ321" s="189"/>
      <c r="DK321" s="189"/>
      <c r="DL321" s="189"/>
    </row>
    <row r="322" spans="1:116" ht="15.95" customHeight="1" x14ac:dyDescent="0.15">
      <c r="A322" s="189"/>
      <c r="B322" s="189"/>
      <c r="C322" s="189"/>
      <c r="D322" s="189"/>
      <c r="E322" s="189"/>
      <c r="F322" s="189"/>
      <c r="G322" s="189"/>
      <c r="H322" s="189"/>
      <c r="I322" s="189"/>
      <c r="J322" s="189"/>
      <c r="K322" s="189"/>
      <c r="L322" s="189"/>
      <c r="M322" s="189"/>
      <c r="N322" s="189"/>
      <c r="O322" s="189"/>
      <c r="P322" s="189"/>
      <c r="Q322" s="189"/>
      <c r="R322" s="189"/>
      <c r="S322" s="189"/>
      <c r="T322" s="189"/>
      <c r="U322" s="189"/>
      <c r="V322" s="189"/>
      <c r="W322" s="189"/>
      <c r="X322" s="189"/>
      <c r="Y322" s="189"/>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c r="CN322" s="189"/>
      <c r="CO322" s="189"/>
      <c r="CP322" s="189"/>
      <c r="CQ322" s="189"/>
      <c r="CR322" s="189"/>
      <c r="CS322" s="189"/>
      <c r="CT322" s="189"/>
      <c r="CU322" s="189"/>
      <c r="CV322" s="189"/>
      <c r="CW322" s="189"/>
      <c r="CX322" s="189"/>
      <c r="CY322" s="189"/>
      <c r="CZ322" s="189"/>
      <c r="DA322" s="189"/>
      <c r="DB322" s="189"/>
      <c r="DC322" s="189"/>
      <c r="DD322" s="189"/>
      <c r="DE322" s="189"/>
      <c r="DF322" s="189"/>
      <c r="DG322" s="189"/>
      <c r="DH322" s="189"/>
      <c r="DI322" s="189"/>
      <c r="DJ322" s="189"/>
      <c r="DK322" s="189"/>
      <c r="DL322" s="189"/>
    </row>
    <row r="323" spans="1:116" ht="15.95" customHeight="1" x14ac:dyDescent="0.15">
      <c r="A323" s="189"/>
      <c r="B323" s="189"/>
      <c r="C323" s="189"/>
      <c r="D323" s="189"/>
      <c r="E323" s="189"/>
      <c r="F323" s="189"/>
      <c r="G323" s="189"/>
      <c r="H323" s="189"/>
      <c r="I323" s="189"/>
      <c r="J323" s="189"/>
      <c r="K323" s="189"/>
      <c r="L323" s="189"/>
      <c r="M323" s="189"/>
      <c r="N323" s="189"/>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c r="CN323" s="189"/>
      <c r="CO323" s="189"/>
      <c r="CP323" s="189"/>
      <c r="CQ323" s="189"/>
      <c r="CR323" s="189"/>
      <c r="CS323" s="189"/>
      <c r="CT323" s="189"/>
      <c r="CU323" s="189"/>
      <c r="CV323" s="189"/>
      <c r="CW323" s="189"/>
      <c r="CX323" s="189"/>
      <c r="CY323" s="189"/>
      <c r="CZ323" s="189"/>
      <c r="DA323" s="189"/>
      <c r="DB323" s="189"/>
      <c r="DC323" s="189"/>
      <c r="DD323" s="189"/>
      <c r="DE323" s="189"/>
      <c r="DF323" s="189"/>
      <c r="DG323" s="189"/>
      <c r="DH323" s="189"/>
      <c r="DI323" s="189"/>
      <c r="DJ323" s="189"/>
      <c r="DK323" s="189"/>
      <c r="DL323" s="189"/>
    </row>
    <row r="324" spans="1:116" ht="15.95" customHeight="1" x14ac:dyDescent="0.15">
      <c r="A324" s="189"/>
      <c r="B324" s="189"/>
      <c r="C324" s="189"/>
      <c r="D324" s="189"/>
      <c r="E324" s="189"/>
      <c r="F324" s="189"/>
      <c r="G324" s="189"/>
      <c r="H324" s="189"/>
      <c r="I324" s="189"/>
      <c r="J324" s="189"/>
      <c r="K324" s="189"/>
      <c r="L324" s="189"/>
      <c r="M324" s="189"/>
      <c r="N324" s="189"/>
      <c r="O324" s="189"/>
      <c r="P324" s="189"/>
      <c r="Q324" s="189"/>
      <c r="R324" s="189"/>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c r="CN324" s="189"/>
      <c r="CO324" s="189"/>
      <c r="CP324" s="189"/>
      <c r="CQ324" s="189"/>
      <c r="CR324" s="189"/>
      <c r="CS324" s="189"/>
      <c r="CT324" s="189"/>
      <c r="CU324" s="189"/>
      <c r="CV324" s="189"/>
      <c r="CW324" s="189"/>
      <c r="CX324" s="189"/>
      <c r="CY324" s="189"/>
      <c r="CZ324" s="189"/>
      <c r="DA324" s="189"/>
      <c r="DB324" s="189"/>
      <c r="DC324" s="189"/>
      <c r="DD324" s="189"/>
      <c r="DE324" s="189"/>
      <c r="DF324" s="189"/>
      <c r="DG324" s="189"/>
      <c r="DH324" s="189"/>
      <c r="DI324" s="189"/>
      <c r="DJ324" s="189"/>
      <c r="DK324" s="189"/>
      <c r="DL324" s="189"/>
    </row>
    <row r="325" spans="1:116" ht="15.95" customHeight="1" x14ac:dyDescent="0.15">
      <c r="A325" s="189"/>
      <c r="B325" s="189"/>
      <c r="C325" s="189"/>
      <c r="D325" s="189"/>
      <c r="E325" s="189"/>
      <c r="F325" s="189"/>
      <c r="G325" s="189"/>
      <c r="H325" s="189"/>
      <c r="I325" s="189"/>
      <c r="J325" s="189"/>
      <c r="K325" s="189"/>
      <c r="L325" s="189"/>
      <c r="M325" s="189"/>
      <c r="N325" s="189"/>
      <c r="O325" s="189"/>
      <c r="P325" s="189"/>
      <c r="Q325" s="189"/>
      <c r="R325" s="189"/>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c r="CN325" s="189"/>
      <c r="CO325" s="189"/>
      <c r="CP325" s="189"/>
      <c r="CQ325" s="189"/>
      <c r="CR325" s="189"/>
      <c r="CS325" s="189"/>
      <c r="CT325" s="189"/>
      <c r="CU325" s="189"/>
      <c r="CV325" s="189"/>
      <c r="CW325" s="189"/>
      <c r="CX325" s="189"/>
      <c r="CY325" s="189"/>
      <c r="CZ325" s="189"/>
      <c r="DA325" s="189"/>
      <c r="DB325" s="189"/>
      <c r="DC325" s="189"/>
      <c r="DD325" s="189"/>
      <c r="DE325" s="189"/>
      <c r="DF325" s="189"/>
      <c r="DG325" s="189"/>
      <c r="DH325" s="189"/>
      <c r="DI325" s="189"/>
      <c r="DJ325" s="189"/>
      <c r="DK325" s="189"/>
      <c r="DL325" s="189"/>
    </row>
    <row r="326" spans="1:116" ht="15.95" customHeight="1" x14ac:dyDescent="0.15">
      <c r="A326" s="189"/>
      <c r="B326" s="189"/>
      <c r="C326" s="189"/>
      <c r="D326" s="189"/>
      <c r="E326" s="189"/>
      <c r="F326" s="189"/>
      <c r="G326" s="189"/>
      <c r="H326" s="189"/>
      <c r="I326" s="189"/>
      <c r="J326" s="189"/>
      <c r="K326" s="189"/>
      <c r="L326" s="189"/>
      <c r="M326" s="189"/>
      <c r="N326" s="189"/>
      <c r="O326" s="189"/>
      <c r="P326" s="189"/>
      <c r="Q326" s="189"/>
      <c r="R326" s="189"/>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c r="CN326" s="189"/>
      <c r="CO326" s="189"/>
      <c r="CP326" s="189"/>
      <c r="CQ326" s="189"/>
      <c r="CR326" s="189"/>
      <c r="CS326" s="189"/>
      <c r="CT326" s="189"/>
      <c r="CU326" s="189"/>
      <c r="CV326" s="189"/>
      <c r="CW326" s="189"/>
      <c r="CX326" s="189"/>
      <c r="CY326" s="189"/>
      <c r="CZ326" s="189"/>
      <c r="DA326" s="189"/>
      <c r="DB326" s="189"/>
      <c r="DC326" s="189"/>
      <c r="DD326" s="189"/>
      <c r="DE326" s="189"/>
      <c r="DF326" s="189"/>
      <c r="DG326" s="189"/>
      <c r="DH326" s="189"/>
      <c r="DI326" s="189"/>
      <c r="DJ326" s="189"/>
      <c r="DK326" s="189"/>
      <c r="DL326" s="189"/>
    </row>
    <row r="327" spans="1:116" ht="15.95" customHeight="1" x14ac:dyDescent="0.15">
      <c r="A327" s="189"/>
      <c r="B327" s="189"/>
      <c r="C327" s="189"/>
      <c r="D327" s="189"/>
      <c r="E327" s="189"/>
      <c r="F327" s="189"/>
      <c r="G327" s="189"/>
      <c r="H327" s="189"/>
      <c r="I327" s="189"/>
      <c r="J327" s="189"/>
      <c r="K327" s="189"/>
      <c r="L327" s="189"/>
      <c r="M327" s="189"/>
      <c r="N327" s="18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c r="CN327" s="189"/>
      <c r="CO327" s="189"/>
      <c r="CP327" s="189"/>
      <c r="CQ327" s="189"/>
      <c r="CR327" s="189"/>
      <c r="CS327" s="189"/>
      <c r="CT327" s="189"/>
      <c r="CU327" s="189"/>
      <c r="CV327" s="189"/>
      <c r="CW327" s="189"/>
      <c r="CX327" s="189"/>
      <c r="CY327" s="189"/>
      <c r="CZ327" s="189"/>
      <c r="DA327" s="189"/>
      <c r="DB327" s="189"/>
      <c r="DC327" s="189"/>
      <c r="DD327" s="189"/>
      <c r="DE327" s="189"/>
      <c r="DF327" s="189"/>
      <c r="DG327" s="189"/>
      <c r="DH327" s="189"/>
      <c r="DI327" s="189"/>
      <c r="DJ327" s="189"/>
      <c r="DK327" s="189"/>
      <c r="DL327" s="189"/>
    </row>
    <row r="328" spans="1:116" ht="15.95" customHeight="1" x14ac:dyDescent="0.15">
      <c r="A328" s="189"/>
      <c r="B328" s="189"/>
      <c r="C328" s="189"/>
      <c r="D328" s="189"/>
      <c r="E328" s="189"/>
      <c r="F328" s="189"/>
      <c r="G328" s="189"/>
      <c r="H328" s="189"/>
      <c r="I328" s="189"/>
      <c r="J328" s="189"/>
      <c r="K328" s="189"/>
      <c r="L328" s="189"/>
      <c r="M328" s="189"/>
      <c r="N328" s="18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c r="CN328" s="189"/>
      <c r="CO328" s="189"/>
      <c r="CP328" s="189"/>
      <c r="CQ328" s="189"/>
      <c r="CR328" s="189"/>
      <c r="CS328" s="189"/>
      <c r="CT328" s="189"/>
      <c r="CU328" s="189"/>
      <c r="CV328" s="189"/>
      <c r="CW328" s="189"/>
      <c r="CX328" s="189"/>
      <c r="CY328" s="189"/>
      <c r="CZ328" s="189"/>
      <c r="DA328" s="189"/>
      <c r="DB328" s="189"/>
      <c r="DC328" s="189"/>
      <c r="DD328" s="189"/>
      <c r="DE328" s="189"/>
      <c r="DF328" s="189"/>
      <c r="DG328" s="189"/>
      <c r="DH328" s="189"/>
      <c r="DI328" s="189"/>
      <c r="DJ328" s="189"/>
      <c r="DK328" s="189"/>
      <c r="DL328" s="189"/>
    </row>
    <row r="329" spans="1:116" ht="15.95" customHeight="1" x14ac:dyDescent="0.15">
      <c r="A329" s="189"/>
      <c r="B329" s="189"/>
      <c r="C329" s="189"/>
      <c r="D329" s="189"/>
      <c r="E329" s="189"/>
      <c r="F329" s="189"/>
      <c r="G329" s="189"/>
      <c r="H329" s="189"/>
      <c r="I329" s="189"/>
      <c r="J329" s="189"/>
      <c r="K329" s="189"/>
      <c r="L329" s="189"/>
      <c r="M329" s="189"/>
      <c r="N329" s="18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c r="CN329" s="189"/>
      <c r="CO329" s="189"/>
      <c r="CP329" s="189"/>
      <c r="CQ329" s="189"/>
      <c r="CR329" s="189"/>
      <c r="CS329" s="189"/>
      <c r="CT329" s="189"/>
      <c r="CU329" s="189"/>
      <c r="CV329" s="189"/>
      <c r="CW329" s="189"/>
      <c r="CX329" s="189"/>
      <c r="CY329" s="189"/>
      <c r="CZ329" s="189"/>
      <c r="DA329" s="189"/>
      <c r="DB329" s="189"/>
      <c r="DC329" s="189"/>
      <c r="DD329" s="189"/>
      <c r="DE329" s="189"/>
      <c r="DF329" s="189"/>
      <c r="DG329" s="189"/>
      <c r="DH329" s="189"/>
      <c r="DI329" s="189"/>
      <c r="DJ329" s="189"/>
      <c r="DK329" s="189"/>
      <c r="DL329" s="189"/>
    </row>
    <row r="330" spans="1:116" ht="15.95" customHeight="1" x14ac:dyDescent="0.15">
      <c r="A330" s="189"/>
      <c r="B330" s="189"/>
      <c r="C330" s="189"/>
      <c r="D330" s="189"/>
      <c r="E330" s="189"/>
      <c r="F330" s="189"/>
      <c r="G330" s="189"/>
      <c r="H330" s="189"/>
      <c r="I330" s="189"/>
      <c r="J330" s="189"/>
      <c r="K330" s="189"/>
      <c r="L330" s="189"/>
      <c r="M330" s="189"/>
      <c r="N330" s="18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c r="CN330" s="189"/>
      <c r="CO330" s="189"/>
      <c r="CP330" s="189"/>
      <c r="CQ330" s="189"/>
      <c r="CR330" s="189"/>
      <c r="CS330" s="189"/>
      <c r="CT330" s="189"/>
      <c r="CU330" s="189"/>
      <c r="CV330" s="189"/>
      <c r="CW330" s="189"/>
      <c r="CX330" s="189"/>
      <c r="CY330" s="189"/>
      <c r="CZ330" s="189"/>
      <c r="DA330" s="189"/>
      <c r="DB330" s="189"/>
      <c r="DC330" s="189"/>
      <c r="DD330" s="189"/>
      <c r="DE330" s="189"/>
      <c r="DF330" s="189"/>
      <c r="DG330" s="189"/>
      <c r="DH330" s="189"/>
      <c r="DI330" s="189"/>
      <c r="DJ330" s="189"/>
      <c r="DK330" s="189"/>
      <c r="DL330" s="189"/>
    </row>
    <row r="331" spans="1:116" ht="15.95" customHeight="1" x14ac:dyDescent="0.15">
      <c r="A331" s="189"/>
      <c r="B331" s="189"/>
      <c r="C331" s="189"/>
      <c r="D331" s="189"/>
      <c r="E331" s="189"/>
      <c r="F331" s="189"/>
      <c r="G331" s="189"/>
      <c r="H331" s="189"/>
      <c r="I331" s="189"/>
      <c r="J331" s="189"/>
      <c r="K331" s="189"/>
      <c r="L331" s="189"/>
      <c r="M331" s="189"/>
      <c r="N331" s="189"/>
      <c r="O331" s="189"/>
      <c r="P331" s="189"/>
      <c r="Q331" s="189"/>
      <c r="R331" s="189"/>
      <c r="S331" s="189"/>
      <c r="T331" s="189"/>
      <c r="U331" s="189"/>
      <c r="V331" s="189"/>
      <c r="W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c r="CN331" s="189"/>
      <c r="CO331" s="189"/>
      <c r="CP331" s="189"/>
      <c r="CQ331" s="189"/>
      <c r="CR331" s="189"/>
      <c r="CS331" s="189"/>
      <c r="CT331" s="189"/>
      <c r="CU331" s="189"/>
      <c r="CV331" s="189"/>
      <c r="CW331" s="189"/>
      <c r="CX331" s="189"/>
      <c r="CY331" s="189"/>
      <c r="CZ331" s="189"/>
      <c r="DA331" s="189"/>
      <c r="DB331" s="189"/>
      <c r="DC331" s="189"/>
      <c r="DD331" s="189"/>
      <c r="DE331" s="189"/>
      <c r="DF331" s="189"/>
      <c r="DG331" s="189"/>
      <c r="DH331" s="189"/>
      <c r="DI331" s="189"/>
      <c r="DJ331" s="189"/>
      <c r="DK331" s="189"/>
      <c r="DL331" s="189"/>
    </row>
    <row r="332" spans="1:116" ht="15.95" customHeight="1" x14ac:dyDescent="0.15">
      <c r="A332" s="189"/>
      <c r="B332" s="189"/>
      <c r="C332" s="189"/>
      <c r="D332" s="189"/>
      <c r="E332" s="189"/>
      <c r="F332" s="189"/>
      <c r="G332" s="189"/>
      <c r="H332" s="189"/>
      <c r="I332" s="189"/>
      <c r="J332" s="189"/>
      <c r="K332" s="189"/>
      <c r="L332" s="189"/>
      <c r="M332" s="189"/>
      <c r="N332" s="189"/>
      <c r="O332" s="189"/>
      <c r="P332" s="189"/>
      <c r="Q332" s="189"/>
      <c r="R332" s="189"/>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c r="CN332" s="189"/>
      <c r="CO332" s="189"/>
      <c r="CP332" s="189"/>
      <c r="CQ332" s="189"/>
      <c r="CR332" s="189"/>
      <c r="CS332" s="189"/>
      <c r="CT332" s="189"/>
      <c r="CU332" s="189"/>
      <c r="CV332" s="189"/>
      <c r="CW332" s="189"/>
      <c r="CX332" s="189"/>
      <c r="CY332" s="189"/>
      <c r="CZ332" s="189"/>
      <c r="DA332" s="189"/>
      <c r="DB332" s="189"/>
      <c r="DC332" s="189"/>
      <c r="DD332" s="189"/>
      <c r="DE332" s="189"/>
      <c r="DF332" s="189"/>
      <c r="DG332" s="189"/>
      <c r="DH332" s="189"/>
      <c r="DI332" s="189"/>
      <c r="DJ332" s="189"/>
      <c r="DK332" s="189"/>
      <c r="DL332" s="189"/>
    </row>
    <row r="333" spans="1:116" ht="15.95" customHeight="1" x14ac:dyDescent="0.15">
      <c r="A333" s="189"/>
      <c r="B333" s="189"/>
      <c r="C333" s="189"/>
      <c r="D333" s="189"/>
      <c r="E333" s="189"/>
      <c r="F333" s="189"/>
      <c r="G333" s="189"/>
      <c r="H333" s="189"/>
      <c r="I333" s="189"/>
      <c r="J333" s="189"/>
      <c r="K333" s="189"/>
      <c r="L333" s="189"/>
      <c r="M333" s="189"/>
      <c r="N333" s="18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c r="CN333" s="189"/>
      <c r="CO333" s="189"/>
      <c r="CP333" s="189"/>
      <c r="CQ333" s="189"/>
      <c r="CR333" s="189"/>
      <c r="CS333" s="189"/>
      <c r="CT333" s="189"/>
      <c r="CU333" s="189"/>
      <c r="CV333" s="189"/>
      <c r="CW333" s="189"/>
      <c r="CX333" s="189"/>
      <c r="CY333" s="189"/>
      <c r="CZ333" s="189"/>
      <c r="DA333" s="189"/>
      <c r="DB333" s="189"/>
      <c r="DC333" s="189"/>
      <c r="DD333" s="189"/>
      <c r="DE333" s="189"/>
      <c r="DF333" s="189"/>
      <c r="DG333" s="189"/>
      <c r="DH333" s="189"/>
      <c r="DI333" s="189"/>
      <c r="DJ333" s="189"/>
      <c r="DK333" s="189"/>
      <c r="DL333" s="189"/>
    </row>
    <row r="334" spans="1:116" ht="15.95" customHeight="1" x14ac:dyDescent="0.15">
      <c r="A334" s="189"/>
      <c r="B334" s="189"/>
      <c r="C334" s="189"/>
      <c r="D334" s="189"/>
      <c r="E334" s="189"/>
      <c r="F334" s="189"/>
      <c r="G334" s="189"/>
      <c r="H334" s="189"/>
      <c r="I334" s="189"/>
      <c r="J334" s="189"/>
      <c r="K334" s="189"/>
      <c r="L334" s="189"/>
      <c r="M334" s="189"/>
      <c r="N334" s="18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c r="CN334" s="189"/>
      <c r="CO334" s="189"/>
      <c r="CP334" s="189"/>
      <c r="CQ334" s="189"/>
      <c r="CR334" s="189"/>
      <c r="CS334" s="189"/>
      <c r="CT334" s="189"/>
      <c r="CU334" s="189"/>
      <c r="CV334" s="189"/>
      <c r="CW334" s="189"/>
      <c r="CX334" s="189"/>
      <c r="CY334" s="189"/>
      <c r="CZ334" s="189"/>
      <c r="DA334" s="189"/>
      <c r="DB334" s="189"/>
      <c r="DC334" s="189"/>
      <c r="DD334" s="189"/>
      <c r="DE334" s="189"/>
      <c r="DF334" s="189"/>
      <c r="DG334" s="189"/>
      <c r="DH334" s="189"/>
      <c r="DI334" s="189"/>
      <c r="DJ334" s="189"/>
      <c r="DK334" s="189"/>
      <c r="DL334" s="189"/>
    </row>
    <row r="335" spans="1:116" ht="15.95" customHeight="1" x14ac:dyDescent="0.15">
      <c r="A335" s="189"/>
      <c r="B335" s="189"/>
      <c r="C335" s="189"/>
      <c r="D335" s="189"/>
      <c r="E335" s="189"/>
      <c r="F335" s="189"/>
      <c r="G335" s="189"/>
      <c r="H335" s="189"/>
      <c r="I335" s="189"/>
      <c r="J335" s="189"/>
      <c r="K335" s="189"/>
      <c r="L335" s="189"/>
      <c r="M335" s="189"/>
      <c r="N335" s="18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c r="CN335" s="189"/>
      <c r="CO335" s="189"/>
      <c r="CP335" s="189"/>
      <c r="CQ335" s="189"/>
      <c r="CR335" s="189"/>
      <c r="CS335" s="189"/>
      <c r="CT335" s="189"/>
      <c r="CU335" s="189"/>
      <c r="CV335" s="189"/>
      <c r="CW335" s="189"/>
      <c r="CX335" s="189"/>
      <c r="CY335" s="189"/>
      <c r="CZ335" s="189"/>
      <c r="DA335" s="189"/>
      <c r="DB335" s="189"/>
      <c r="DC335" s="189"/>
      <c r="DD335" s="189"/>
      <c r="DE335" s="189"/>
      <c r="DF335" s="189"/>
      <c r="DG335" s="189"/>
      <c r="DH335" s="189"/>
      <c r="DI335" s="189"/>
      <c r="DJ335" s="189"/>
      <c r="DK335" s="189"/>
      <c r="DL335" s="189"/>
    </row>
    <row r="336" spans="1:116" ht="15.95" customHeight="1" x14ac:dyDescent="0.15">
      <c r="A336" s="189"/>
      <c r="B336" s="189"/>
      <c r="C336" s="189"/>
      <c r="D336" s="189"/>
      <c r="E336" s="189"/>
      <c r="F336" s="189"/>
      <c r="G336" s="189"/>
      <c r="H336" s="189"/>
      <c r="I336" s="189"/>
      <c r="J336" s="189"/>
      <c r="K336" s="189"/>
      <c r="L336" s="189"/>
      <c r="M336" s="189"/>
      <c r="N336" s="18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c r="CN336" s="189"/>
      <c r="CO336" s="189"/>
      <c r="CP336" s="189"/>
      <c r="CQ336" s="189"/>
      <c r="CR336" s="189"/>
      <c r="CS336" s="189"/>
      <c r="CT336" s="189"/>
      <c r="CU336" s="189"/>
      <c r="CV336" s="189"/>
      <c r="CW336" s="189"/>
      <c r="CX336" s="189"/>
      <c r="CY336" s="189"/>
      <c r="CZ336" s="189"/>
      <c r="DA336" s="189"/>
      <c r="DB336" s="189"/>
      <c r="DC336" s="189"/>
      <c r="DD336" s="189"/>
      <c r="DE336" s="189"/>
      <c r="DF336" s="189"/>
      <c r="DG336" s="189"/>
      <c r="DH336" s="189"/>
      <c r="DI336" s="189"/>
      <c r="DJ336" s="189"/>
      <c r="DK336" s="189"/>
      <c r="DL336" s="189"/>
    </row>
    <row r="337" spans="1:116" ht="15.95" customHeight="1" x14ac:dyDescent="0.15">
      <c r="A337" s="189"/>
      <c r="B337" s="189"/>
      <c r="C337" s="189"/>
      <c r="D337" s="189"/>
      <c r="E337" s="189"/>
      <c r="F337" s="189"/>
      <c r="G337" s="189"/>
      <c r="H337" s="189"/>
      <c r="I337" s="189"/>
      <c r="J337" s="189"/>
      <c r="K337" s="189"/>
      <c r="L337" s="189"/>
      <c r="M337" s="189"/>
      <c r="N337" s="189"/>
      <c r="O337" s="189"/>
      <c r="P337" s="189"/>
      <c r="Q337" s="189"/>
      <c r="R337" s="189"/>
      <c r="S337" s="189"/>
      <c r="T337" s="189"/>
      <c r="U337" s="189"/>
      <c r="V337" s="189"/>
      <c r="W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c r="CN337" s="189"/>
      <c r="CO337" s="189"/>
      <c r="CP337" s="189"/>
      <c r="CQ337" s="189"/>
      <c r="CR337" s="189"/>
      <c r="CS337" s="189"/>
      <c r="CT337" s="189"/>
      <c r="CU337" s="189"/>
      <c r="CV337" s="189"/>
      <c r="CW337" s="189"/>
      <c r="CX337" s="189"/>
      <c r="CY337" s="189"/>
      <c r="CZ337" s="189"/>
      <c r="DA337" s="189"/>
      <c r="DB337" s="189"/>
      <c r="DC337" s="189"/>
      <c r="DD337" s="189"/>
      <c r="DE337" s="189"/>
      <c r="DF337" s="189"/>
      <c r="DG337" s="189"/>
      <c r="DH337" s="189"/>
      <c r="DI337" s="189"/>
      <c r="DJ337" s="189"/>
      <c r="DK337" s="189"/>
      <c r="DL337" s="189"/>
    </row>
    <row r="338" spans="1:116" ht="15.95" customHeight="1" x14ac:dyDescent="0.15">
      <c r="A338" s="189"/>
      <c r="B338" s="189"/>
      <c r="C338" s="189"/>
      <c r="D338" s="189"/>
      <c r="E338" s="189"/>
      <c r="F338" s="189"/>
      <c r="G338" s="189"/>
      <c r="H338" s="189"/>
      <c r="I338" s="189"/>
      <c r="J338" s="189"/>
      <c r="K338" s="189"/>
      <c r="L338" s="189"/>
      <c r="M338" s="189"/>
      <c r="N338" s="189"/>
      <c r="O338" s="189"/>
      <c r="P338" s="189"/>
      <c r="Q338" s="189"/>
      <c r="R338" s="189"/>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c r="CN338" s="189"/>
      <c r="CO338" s="189"/>
      <c r="CP338" s="189"/>
      <c r="CQ338" s="189"/>
      <c r="CR338" s="189"/>
      <c r="CS338" s="189"/>
      <c r="CT338" s="189"/>
      <c r="CU338" s="189"/>
      <c r="CV338" s="189"/>
      <c r="CW338" s="189"/>
      <c r="CX338" s="189"/>
      <c r="CY338" s="189"/>
      <c r="CZ338" s="189"/>
      <c r="DA338" s="189"/>
      <c r="DB338" s="189"/>
      <c r="DC338" s="189"/>
      <c r="DD338" s="189"/>
      <c r="DE338" s="189"/>
      <c r="DF338" s="189"/>
      <c r="DG338" s="189"/>
      <c r="DH338" s="189"/>
      <c r="DI338" s="189"/>
      <c r="DJ338" s="189"/>
      <c r="DK338" s="189"/>
      <c r="DL338" s="189"/>
    </row>
    <row r="339" spans="1:116" ht="15.95" customHeight="1" x14ac:dyDescent="0.15">
      <c r="A339" s="189"/>
      <c r="B339" s="189"/>
      <c r="C339" s="189"/>
      <c r="D339" s="189"/>
      <c r="E339" s="189"/>
      <c r="F339" s="189"/>
      <c r="G339" s="189"/>
      <c r="H339" s="189"/>
      <c r="I339" s="189"/>
      <c r="J339" s="189"/>
      <c r="K339" s="189"/>
      <c r="L339" s="189"/>
      <c r="M339" s="189"/>
      <c r="N339" s="189"/>
      <c r="O339" s="189"/>
      <c r="P339" s="189"/>
      <c r="Q339" s="189"/>
      <c r="R339" s="189"/>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row>
    <row r="340" spans="1:116" ht="15.95" customHeight="1" x14ac:dyDescent="0.15">
      <c r="A340" s="189"/>
      <c r="B340" s="189"/>
      <c r="C340" s="189"/>
      <c r="D340" s="189"/>
      <c r="E340" s="189"/>
      <c r="F340" s="189"/>
      <c r="G340" s="189"/>
      <c r="H340" s="189"/>
      <c r="I340" s="189"/>
      <c r="J340" s="189"/>
      <c r="K340" s="189"/>
      <c r="L340" s="189"/>
      <c r="M340" s="189"/>
      <c r="N340" s="18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row>
    <row r="341" spans="1:116" ht="15.95" customHeight="1" x14ac:dyDescent="0.15">
      <c r="A341" s="189"/>
      <c r="B341" s="189"/>
      <c r="C341" s="189"/>
      <c r="D341" s="189"/>
      <c r="E341" s="189"/>
      <c r="F341" s="189"/>
      <c r="G341" s="189"/>
      <c r="H341" s="189"/>
      <c r="I341" s="189"/>
      <c r="J341" s="189"/>
      <c r="K341" s="189"/>
      <c r="L341" s="189"/>
      <c r="M341" s="189"/>
      <c r="N341" s="189"/>
      <c r="O341" s="189"/>
      <c r="P341" s="189"/>
      <c r="Q341" s="189"/>
      <c r="R341" s="189"/>
      <c r="S341" s="189"/>
      <c r="T341" s="189"/>
      <c r="U341" s="189"/>
      <c r="V341" s="189"/>
      <c r="W341" s="189"/>
      <c r="X341" s="189"/>
      <c r="Y341" s="189"/>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c r="CN341" s="189"/>
      <c r="CO341" s="189"/>
      <c r="CP341" s="189"/>
      <c r="CQ341" s="189"/>
      <c r="CR341" s="189"/>
      <c r="CS341" s="189"/>
      <c r="CT341" s="189"/>
      <c r="CU341" s="189"/>
      <c r="CV341" s="189"/>
      <c r="CW341" s="189"/>
      <c r="CX341" s="189"/>
      <c r="CY341" s="189"/>
      <c r="CZ341" s="189"/>
      <c r="DA341" s="189"/>
      <c r="DB341" s="189"/>
      <c r="DC341" s="189"/>
      <c r="DD341" s="189"/>
      <c r="DE341" s="189"/>
      <c r="DF341" s="189"/>
      <c r="DG341" s="189"/>
      <c r="DH341" s="189"/>
      <c r="DI341" s="189"/>
      <c r="DJ341" s="189"/>
      <c r="DK341" s="189"/>
      <c r="DL341" s="189"/>
    </row>
    <row r="342" spans="1:116" ht="15.95" customHeight="1" x14ac:dyDescent="0.15">
      <c r="A342" s="189"/>
      <c r="B342" s="189"/>
      <c r="C342" s="189"/>
      <c r="D342" s="189"/>
      <c r="E342" s="189"/>
      <c r="F342" s="189"/>
      <c r="G342" s="189"/>
      <c r="H342" s="189"/>
      <c r="I342" s="189"/>
      <c r="J342" s="189"/>
      <c r="K342" s="189"/>
      <c r="L342" s="189"/>
      <c r="M342" s="189"/>
      <c r="N342" s="189"/>
      <c r="O342" s="189"/>
      <c r="P342" s="189"/>
      <c r="Q342" s="189"/>
      <c r="R342" s="189"/>
      <c r="S342" s="189"/>
      <c r="T342" s="189"/>
      <c r="U342" s="189"/>
      <c r="V342" s="189"/>
      <c r="W342" s="189"/>
      <c r="X342" s="189"/>
      <c r="Y342" s="189"/>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c r="CN342" s="189"/>
      <c r="CO342" s="189"/>
      <c r="CP342" s="189"/>
      <c r="CQ342" s="189"/>
      <c r="CR342" s="189"/>
      <c r="CS342" s="189"/>
      <c r="CT342" s="189"/>
      <c r="CU342" s="189"/>
      <c r="CV342" s="189"/>
      <c r="CW342" s="189"/>
      <c r="CX342" s="189"/>
      <c r="CY342" s="189"/>
      <c r="CZ342" s="189"/>
      <c r="DA342" s="189"/>
      <c r="DB342" s="189"/>
      <c r="DC342" s="189"/>
      <c r="DD342" s="189"/>
      <c r="DE342" s="189"/>
      <c r="DF342" s="189"/>
      <c r="DG342" s="189"/>
      <c r="DH342" s="189"/>
      <c r="DI342" s="189"/>
      <c r="DJ342" s="189"/>
      <c r="DK342" s="189"/>
      <c r="DL342" s="189"/>
    </row>
    <row r="343" spans="1:116" ht="15.95" customHeight="1" x14ac:dyDescent="0.15">
      <c r="A343" s="189"/>
      <c r="B343" s="189"/>
      <c r="C343" s="189"/>
      <c r="D343" s="189"/>
      <c r="E343" s="189"/>
      <c r="F343" s="189"/>
      <c r="G343" s="189"/>
      <c r="H343" s="189"/>
      <c r="I343" s="189"/>
      <c r="J343" s="189"/>
      <c r="K343" s="189"/>
      <c r="L343" s="189"/>
      <c r="M343" s="189"/>
      <c r="N343" s="189"/>
      <c r="O343" s="189"/>
      <c r="P343" s="189"/>
      <c r="Q343" s="189"/>
      <c r="R343" s="189"/>
      <c r="S343" s="189"/>
      <c r="T343" s="189"/>
      <c r="U343" s="189"/>
      <c r="V343" s="189"/>
      <c r="W343" s="189"/>
      <c r="X343" s="189"/>
      <c r="Y343" s="189"/>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c r="CN343" s="189"/>
      <c r="CO343" s="189"/>
      <c r="CP343" s="189"/>
      <c r="CQ343" s="189"/>
      <c r="CR343" s="189"/>
      <c r="CS343" s="189"/>
      <c r="CT343" s="189"/>
      <c r="CU343" s="189"/>
      <c r="CV343" s="189"/>
      <c r="CW343" s="189"/>
      <c r="CX343" s="189"/>
      <c r="CY343" s="189"/>
      <c r="CZ343" s="189"/>
      <c r="DA343" s="189"/>
      <c r="DB343" s="189"/>
      <c r="DC343" s="189"/>
      <c r="DD343" s="189"/>
      <c r="DE343" s="189"/>
      <c r="DF343" s="189"/>
      <c r="DG343" s="189"/>
      <c r="DH343" s="189"/>
      <c r="DI343" s="189"/>
      <c r="DJ343" s="189"/>
      <c r="DK343" s="189"/>
      <c r="DL343" s="189"/>
    </row>
    <row r="344" spans="1:116" ht="15.95" customHeight="1" x14ac:dyDescent="0.15">
      <c r="A344" s="189"/>
      <c r="B344" s="189"/>
      <c r="C344" s="189"/>
      <c r="D344" s="189"/>
      <c r="E344" s="189"/>
      <c r="F344" s="189"/>
      <c r="G344" s="189"/>
      <c r="H344" s="189"/>
      <c r="I344" s="189"/>
      <c r="J344" s="189"/>
      <c r="K344" s="189"/>
      <c r="L344" s="189"/>
      <c r="M344" s="189"/>
      <c r="N344" s="189"/>
      <c r="O344" s="189"/>
      <c r="P344" s="189"/>
      <c r="Q344" s="189"/>
      <c r="R344" s="189"/>
      <c r="S344" s="189"/>
      <c r="T344" s="189"/>
      <c r="U344" s="189"/>
      <c r="V344" s="189"/>
      <c r="W344" s="189"/>
      <c r="X344" s="189"/>
      <c r="Y344" s="189"/>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c r="CN344" s="189"/>
      <c r="CO344" s="189"/>
      <c r="CP344" s="189"/>
      <c r="CQ344" s="189"/>
      <c r="CR344" s="189"/>
      <c r="CS344" s="189"/>
      <c r="CT344" s="189"/>
      <c r="CU344" s="189"/>
      <c r="CV344" s="189"/>
      <c r="CW344" s="189"/>
      <c r="CX344" s="189"/>
      <c r="CY344" s="189"/>
      <c r="CZ344" s="189"/>
      <c r="DA344" s="189"/>
      <c r="DB344" s="189"/>
      <c r="DC344" s="189"/>
      <c r="DD344" s="189"/>
      <c r="DE344" s="189"/>
      <c r="DF344" s="189"/>
      <c r="DG344" s="189"/>
      <c r="DH344" s="189"/>
      <c r="DI344" s="189"/>
      <c r="DJ344" s="189"/>
      <c r="DK344" s="189"/>
      <c r="DL344" s="189"/>
    </row>
    <row r="345" spans="1:116" ht="15.95" customHeight="1" x14ac:dyDescent="0.15">
      <c r="A345" s="189"/>
      <c r="B345" s="189"/>
      <c r="C345" s="189"/>
      <c r="D345" s="189"/>
      <c r="E345" s="189"/>
      <c r="F345" s="189"/>
      <c r="G345" s="189"/>
      <c r="H345" s="189"/>
      <c r="I345" s="189"/>
      <c r="J345" s="189"/>
      <c r="K345" s="189"/>
      <c r="L345" s="189"/>
      <c r="M345" s="189"/>
      <c r="N345" s="189"/>
      <c r="O345" s="189"/>
      <c r="P345" s="189"/>
      <c r="Q345" s="189"/>
      <c r="R345" s="189"/>
      <c r="S345" s="189"/>
      <c r="T345" s="189"/>
      <c r="U345" s="189"/>
      <c r="V345" s="189"/>
      <c r="W345" s="189"/>
      <c r="X345" s="189"/>
      <c r="Y345" s="189"/>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c r="CN345" s="189"/>
      <c r="CO345" s="189"/>
      <c r="CP345" s="189"/>
      <c r="CQ345" s="189"/>
      <c r="CR345" s="189"/>
      <c r="CS345" s="189"/>
      <c r="CT345" s="189"/>
      <c r="CU345" s="189"/>
      <c r="CV345" s="189"/>
      <c r="CW345" s="189"/>
      <c r="CX345" s="189"/>
      <c r="CY345" s="189"/>
      <c r="CZ345" s="189"/>
      <c r="DA345" s="189"/>
      <c r="DB345" s="189"/>
      <c r="DC345" s="189"/>
      <c r="DD345" s="189"/>
      <c r="DE345" s="189"/>
      <c r="DF345" s="189"/>
      <c r="DG345" s="189"/>
      <c r="DH345" s="189"/>
      <c r="DI345" s="189"/>
      <c r="DJ345" s="189"/>
      <c r="DK345" s="189"/>
      <c r="DL345" s="189"/>
    </row>
    <row r="346" spans="1:116" ht="15.95" customHeight="1" x14ac:dyDescent="0.15">
      <c r="A346" s="189"/>
      <c r="B346" s="189"/>
      <c r="C346" s="189"/>
      <c r="D346" s="189"/>
      <c r="E346" s="189"/>
      <c r="F346" s="189"/>
      <c r="G346" s="189"/>
      <c r="H346" s="189"/>
      <c r="I346" s="189"/>
      <c r="J346" s="189"/>
      <c r="K346" s="189"/>
      <c r="L346" s="189"/>
      <c r="M346" s="189"/>
      <c r="N346" s="189"/>
      <c r="O346" s="189"/>
      <c r="P346" s="189"/>
      <c r="Q346" s="189"/>
      <c r="R346" s="189"/>
      <c r="S346" s="189"/>
      <c r="T346" s="189"/>
      <c r="U346" s="189"/>
      <c r="V346" s="189"/>
      <c r="W346" s="189"/>
      <c r="X346" s="189"/>
      <c r="Y346" s="189"/>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c r="CN346" s="189"/>
      <c r="CO346" s="189"/>
      <c r="CP346" s="189"/>
      <c r="CQ346" s="189"/>
      <c r="CR346" s="189"/>
      <c r="CS346" s="189"/>
      <c r="CT346" s="189"/>
      <c r="CU346" s="189"/>
      <c r="CV346" s="189"/>
      <c r="CW346" s="189"/>
      <c r="CX346" s="189"/>
      <c r="CY346" s="189"/>
      <c r="CZ346" s="189"/>
      <c r="DA346" s="189"/>
      <c r="DB346" s="189"/>
      <c r="DC346" s="189"/>
      <c r="DD346" s="189"/>
      <c r="DE346" s="189"/>
      <c r="DF346" s="189"/>
      <c r="DG346" s="189"/>
      <c r="DH346" s="189"/>
      <c r="DI346" s="189"/>
      <c r="DJ346" s="189"/>
      <c r="DK346" s="189"/>
      <c r="DL346" s="189"/>
    </row>
    <row r="347" spans="1:116" ht="15.95" customHeight="1" x14ac:dyDescent="0.15">
      <c r="A347" s="189"/>
      <c r="B347" s="189"/>
      <c r="C347" s="189"/>
      <c r="D347" s="189"/>
      <c r="E347" s="189"/>
      <c r="F347" s="189"/>
      <c r="G347" s="189"/>
      <c r="H347" s="189"/>
      <c r="I347" s="189"/>
      <c r="J347" s="189"/>
      <c r="K347" s="189"/>
      <c r="L347" s="189"/>
      <c r="M347" s="189"/>
      <c r="N347" s="189"/>
      <c r="O347" s="189"/>
      <c r="P347" s="189"/>
      <c r="Q347" s="189"/>
      <c r="R347" s="189"/>
      <c r="S347" s="189"/>
      <c r="T347" s="189"/>
      <c r="U347" s="189"/>
      <c r="V347" s="189"/>
      <c r="W347" s="189"/>
      <c r="X347" s="189"/>
      <c r="Y347" s="189"/>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c r="CN347" s="189"/>
      <c r="CO347" s="189"/>
      <c r="CP347" s="189"/>
      <c r="CQ347" s="189"/>
      <c r="CR347" s="189"/>
      <c r="CS347" s="189"/>
      <c r="CT347" s="189"/>
      <c r="CU347" s="189"/>
      <c r="CV347" s="189"/>
      <c r="CW347" s="189"/>
      <c r="CX347" s="189"/>
      <c r="CY347" s="189"/>
      <c r="CZ347" s="189"/>
      <c r="DA347" s="189"/>
      <c r="DB347" s="189"/>
      <c r="DC347" s="189"/>
      <c r="DD347" s="189"/>
      <c r="DE347" s="189"/>
      <c r="DF347" s="189"/>
      <c r="DG347" s="189"/>
      <c r="DH347" s="189"/>
      <c r="DI347" s="189"/>
      <c r="DJ347" s="189"/>
      <c r="DK347" s="189"/>
      <c r="DL347" s="189"/>
    </row>
    <row r="348" spans="1:116" ht="15.95" customHeight="1" x14ac:dyDescent="0.15">
      <c r="A348" s="189"/>
      <c r="B348" s="189"/>
      <c r="C348" s="189"/>
      <c r="D348" s="189"/>
      <c r="E348" s="189"/>
      <c r="F348" s="189"/>
      <c r="G348" s="189"/>
      <c r="H348" s="189"/>
      <c r="I348" s="189"/>
      <c r="J348" s="189"/>
      <c r="K348" s="189"/>
      <c r="L348" s="189"/>
      <c r="M348" s="189"/>
      <c r="N348" s="189"/>
      <c r="O348" s="189"/>
      <c r="P348" s="189"/>
      <c r="Q348" s="189"/>
      <c r="R348" s="189"/>
      <c r="S348" s="189"/>
      <c r="T348" s="189"/>
      <c r="U348" s="189"/>
      <c r="V348" s="189"/>
      <c r="W348" s="189"/>
      <c r="X348" s="189"/>
      <c r="Y348" s="189"/>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c r="CN348" s="189"/>
      <c r="CO348" s="189"/>
      <c r="CP348" s="189"/>
      <c r="CQ348" s="189"/>
      <c r="CR348" s="189"/>
      <c r="CS348" s="189"/>
      <c r="CT348" s="189"/>
      <c r="CU348" s="189"/>
      <c r="CV348" s="189"/>
      <c r="CW348" s="189"/>
      <c r="CX348" s="189"/>
      <c r="CY348" s="189"/>
      <c r="CZ348" s="189"/>
      <c r="DA348" s="189"/>
      <c r="DB348" s="189"/>
      <c r="DC348" s="189"/>
      <c r="DD348" s="189"/>
      <c r="DE348" s="189"/>
      <c r="DF348" s="189"/>
      <c r="DG348" s="189"/>
      <c r="DH348" s="189"/>
      <c r="DI348" s="189"/>
      <c r="DJ348" s="189"/>
      <c r="DK348" s="189"/>
      <c r="DL348" s="189"/>
    </row>
    <row r="349" spans="1:116" ht="15.95" customHeight="1" x14ac:dyDescent="0.15">
      <c r="A349" s="189"/>
      <c r="B349" s="189"/>
      <c r="C349" s="189"/>
      <c r="D349" s="189"/>
      <c r="E349" s="189"/>
      <c r="F349" s="189"/>
      <c r="G349" s="189"/>
      <c r="H349" s="189"/>
      <c r="I349" s="189"/>
      <c r="J349" s="189"/>
      <c r="K349" s="189"/>
      <c r="L349" s="189"/>
      <c r="M349" s="189"/>
      <c r="N349" s="189"/>
      <c r="O349" s="189"/>
      <c r="P349" s="189"/>
      <c r="Q349" s="189"/>
      <c r="R349" s="189"/>
      <c r="S349" s="189"/>
      <c r="T349" s="189"/>
      <c r="U349" s="189"/>
      <c r="V349" s="189"/>
      <c r="W349" s="189"/>
      <c r="X349" s="189"/>
      <c r="Y349" s="189"/>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c r="CN349" s="189"/>
      <c r="CO349" s="189"/>
      <c r="CP349" s="189"/>
      <c r="CQ349" s="189"/>
      <c r="CR349" s="189"/>
      <c r="CS349" s="189"/>
      <c r="CT349" s="189"/>
      <c r="CU349" s="189"/>
      <c r="CV349" s="189"/>
      <c r="CW349" s="189"/>
      <c r="CX349" s="189"/>
      <c r="CY349" s="189"/>
      <c r="CZ349" s="189"/>
      <c r="DA349" s="189"/>
      <c r="DB349" s="189"/>
      <c r="DC349" s="189"/>
      <c r="DD349" s="189"/>
      <c r="DE349" s="189"/>
      <c r="DF349" s="189"/>
      <c r="DG349" s="189"/>
      <c r="DH349" s="189"/>
      <c r="DI349" s="189"/>
      <c r="DJ349" s="189"/>
      <c r="DK349" s="189"/>
      <c r="DL349" s="189"/>
    </row>
    <row r="350" spans="1:116" ht="15.95" customHeight="1" x14ac:dyDescent="0.15">
      <c r="A350" s="189"/>
      <c r="B350" s="189"/>
      <c r="C350" s="189"/>
      <c r="D350" s="189"/>
      <c r="E350" s="189"/>
      <c r="F350" s="189"/>
      <c r="G350" s="189"/>
      <c r="H350" s="189"/>
      <c r="I350" s="189"/>
      <c r="J350" s="189"/>
      <c r="K350" s="189"/>
      <c r="L350" s="189"/>
      <c r="M350" s="189"/>
      <c r="N350" s="189"/>
      <c r="O350" s="189"/>
      <c r="P350" s="189"/>
      <c r="Q350" s="189"/>
      <c r="R350" s="189"/>
      <c r="S350" s="189"/>
      <c r="T350" s="189"/>
      <c r="U350" s="189"/>
      <c r="V350" s="189"/>
      <c r="W350" s="189"/>
      <c r="X350" s="189"/>
      <c r="Y350" s="189"/>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c r="CN350" s="189"/>
      <c r="CO350" s="189"/>
      <c r="CP350" s="189"/>
      <c r="CQ350" s="189"/>
      <c r="CR350" s="189"/>
      <c r="CS350" s="189"/>
      <c r="CT350" s="189"/>
      <c r="CU350" s="189"/>
      <c r="CV350" s="189"/>
      <c r="CW350" s="189"/>
      <c r="CX350" s="189"/>
      <c r="CY350" s="189"/>
      <c r="CZ350" s="189"/>
      <c r="DA350" s="189"/>
      <c r="DB350" s="189"/>
      <c r="DC350" s="189"/>
      <c r="DD350" s="189"/>
      <c r="DE350" s="189"/>
      <c r="DF350" s="189"/>
      <c r="DG350" s="189"/>
      <c r="DH350" s="189"/>
      <c r="DI350" s="189"/>
      <c r="DJ350" s="189"/>
      <c r="DK350" s="189"/>
      <c r="DL350" s="189"/>
    </row>
    <row r="351" spans="1:116" ht="15.95" customHeight="1" x14ac:dyDescent="0.15">
      <c r="A351" s="189"/>
      <c r="B351" s="189"/>
      <c r="C351" s="189"/>
      <c r="D351" s="189"/>
      <c r="E351" s="189"/>
      <c r="F351" s="189"/>
      <c r="G351" s="189"/>
      <c r="H351" s="189"/>
      <c r="I351" s="189"/>
      <c r="J351" s="189"/>
      <c r="K351" s="189"/>
      <c r="L351" s="189"/>
      <c r="M351" s="189"/>
      <c r="N351" s="189"/>
      <c r="O351" s="189"/>
      <c r="P351" s="189"/>
      <c r="Q351" s="189"/>
      <c r="R351" s="189"/>
      <c r="S351" s="189"/>
      <c r="T351" s="189"/>
      <c r="U351" s="189"/>
      <c r="V351" s="189"/>
      <c r="W351" s="189"/>
      <c r="X351" s="189"/>
      <c r="Y351" s="189"/>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c r="CN351" s="189"/>
      <c r="CO351" s="189"/>
      <c r="CP351" s="189"/>
      <c r="CQ351" s="189"/>
      <c r="CR351" s="189"/>
      <c r="CS351" s="189"/>
      <c r="CT351" s="189"/>
      <c r="CU351" s="189"/>
      <c r="CV351" s="189"/>
      <c r="CW351" s="189"/>
      <c r="CX351" s="189"/>
      <c r="CY351" s="189"/>
      <c r="CZ351" s="189"/>
      <c r="DA351" s="189"/>
      <c r="DB351" s="189"/>
      <c r="DC351" s="189"/>
      <c r="DD351" s="189"/>
      <c r="DE351" s="189"/>
      <c r="DF351" s="189"/>
      <c r="DG351" s="189"/>
      <c r="DH351" s="189"/>
      <c r="DI351" s="189"/>
      <c r="DJ351" s="189"/>
      <c r="DK351" s="189"/>
      <c r="DL351" s="189"/>
    </row>
    <row r="352" spans="1:116" ht="15.95" customHeight="1" x14ac:dyDescent="0.15">
      <c r="A352" s="189"/>
      <c r="B352" s="189"/>
      <c r="C352" s="189"/>
      <c r="D352" s="189"/>
      <c r="E352" s="189"/>
      <c r="F352" s="189"/>
      <c r="G352" s="189"/>
      <c r="H352" s="189"/>
      <c r="I352" s="189"/>
      <c r="J352" s="189"/>
      <c r="K352" s="189"/>
      <c r="L352" s="189"/>
      <c r="M352" s="189"/>
      <c r="N352" s="189"/>
      <c r="O352" s="189"/>
      <c r="P352" s="189"/>
      <c r="Q352" s="189"/>
      <c r="R352" s="189"/>
      <c r="S352" s="189"/>
      <c r="T352" s="189"/>
      <c r="U352" s="189"/>
      <c r="V352" s="189"/>
      <c r="W352" s="189"/>
      <c r="X352" s="189"/>
      <c r="Y352" s="189"/>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c r="CN352" s="189"/>
      <c r="CO352" s="189"/>
      <c r="CP352" s="189"/>
      <c r="CQ352" s="189"/>
      <c r="CR352" s="189"/>
      <c r="CS352" s="189"/>
      <c r="CT352" s="189"/>
      <c r="CU352" s="189"/>
      <c r="CV352" s="189"/>
      <c r="CW352" s="189"/>
      <c r="CX352" s="189"/>
      <c r="CY352" s="189"/>
      <c r="CZ352" s="189"/>
      <c r="DA352" s="189"/>
      <c r="DB352" s="189"/>
      <c r="DC352" s="189"/>
      <c r="DD352" s="189"/>
      <c r="DE352" s="189"/>
      <c r="DF352" s="189"/>
      <c r="DG352" s="189"/>
      <c r="DH352" s="189"/>
      <c r="DI352" s="189"/>
      <c r="DJ352" s="189"/>
      <c r="DK352" s="189"/>
      <c r="DL352" s="189"/>
    </row>
    <row r="353" spans="1:116" ht="15.95" customHeight="1" x14ac:dyDescent="0.15">
      <c r="A353" s="189"/>
      <c r="B353" s="189"/>
      <c r="C353" s="189"/>
      <c r="D353" s="189"/>
      <c r="E353" s="189"/>
      <c r="F353" s="189"/>
      <c r="G353" s="189"/>
      <c r="H353" s="189"/>
      <c r="I353" s="189"/>
      <c r="J353" s="189"/>
      <c r="K353" s="189"/>
      <c r="L353" s="189"/>
      <c r="M353" s="189"/>
      <c r="N353" s="189"/>
      <c r="O353" s="189"/>
      <c r="P353" s="189"/>
      <c r="Q353" s="189"/>
      <c r="R353" s="189"/>
      <c r="S353" s="189"/>
      <c r="T353" s="189"/>
      <c r="U353" s="189"/>
      <c r="V353" s="189"/>
      <c r="W353" s="189"/>
      <c r="X353" s="189"/>
      <c r="Y353" s="189"/>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c r="CN353" s="189"/>
      <c r="CO353" s="189"/>
      <c r="CP353" s="189"/>
      <c r="CQ353" s="189"/>
      <c r="CR353" s="189"/>
      <c r="CS353" s="189"/>
      <c r="CT353" s="189"/>
      <c r="CU353" s="189"/>
      <c r="CV353" s="189"/>
      <c r="CW353" s="189"/>
      <c r="CX353" s="189"/>
      <c r="CY353" s="189"/>
      <c r="CZ353" s="189"/>
      <c r="DA353" s="189"/>
      <c r="DB353" s="189"/>
      <c r="DC353" s="189"/>
      <c r="DD353" s="189"/>
      <c r="DE353" s="189"/>
      <c r="DF353" s="189"/>
      <c r="DG353" s="189"/>
      <c r="DH353" s="189"/>
      <c r="DI353" s="189"/>
      <c r="DJ353" s="189"/>
      <c r="DK353" s="189"/>
      <c r="DL353" s="189"/>
    </row>
    <row r="354" spans="1:116" ht="15.95" customHeight="1" x14ac:dyDescent="0.15">
      <c r="A354" s="189"/>
      <c r="B354" s="189"/>
      <c r="C354" s="189"/>
      <c r="D354" s="189"/>
      <c r="E354" s="189"/>
      <c r="F354" s="189"/>
      <c r="G354" s="189"/>
      <c r="H354" s="189"/>
      <c r="I354" s="189"/>
      <c r="J354" s="189"/>
      <c r="K354" s="189"/>
      <c r="L354" s="189"/>
      <c r="M354" s="189"/>
      <c r="N354" s="189"/>
      <c r="O354" s="189"/>
      <c r="P354" s="189"/>
      <c r="Q354" s="189"/>
      <c r="R354" s="189"/>
      <c r="S354" s="189"/>
      <c r="T354" s="189"/>
      <c r="U354" s="189"/>
      <c r="V354" s="189"/>
      <c r="W354" s="189"/>
      <c r="X354" s="189"/>
      <c r="Y354" s="189"/>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c r="CN354" s="189"/>
      <c r="CO354" s="189"/>
      <c r="CP354" s="189"/>
      <c r="CQ354" s="189"/>
      <c r="CR354" s="189"/>
      <c r="CS354" s="189"/>
      <c r="CT354" s="189"/>
      <c r="CU354" s="189"/>
      <c r="CV354" s="189"/>
      <c r="CW354" s="189"/>
      <c r="CX354" s="189"/>
      <c r="CY354" s="189"/>
      <c r="CZ354" s="189"/>
      <c r="DA354" s="189"/>
      <c r="DB354" s="189"/>
      <c r="DC354" s="189"/>
      <c r="DD354" s="189"/>
      <c r="DE354" s="189"/>
      <c r="DF354" s="189"/>
      <c r="DG354" s="189"/>
      <c r="DH354" s="189"/>
      <c r="DI354" s="189"/>
      <c r="DJ354" s="189"/>
      <c r="DK354" s="189"/>
      <c r="DL354" s="189"/>
    </row>
    <row r="355" spans="1:116" ht="15.95" customHeight="1" x14ac:dyDescent="0.15">
      <c r="A355" s="189"/>
      <c r="B355" s="189"/>
      <c r="C355" s="189"/>
      <c r="D355" s="189"/>
      <c r="E355" s="189"/>
      <c r="F355" s="189"/>
      <c r="G355" s="189"/>
      <c r="H355" s="189"/>
      <c r="I355" s="189"/>
      <c r="J355" s="189"/>
      <c r="K355" s="189"/>
      <c r="L355" s="189"/>
      <c r="M355" s="189"/>
      <c r="N355" s="189"/>
      <c r="O355" s="189"/>
      <c r="P355" s="189"/>
      <c r="Q355" s="189"/>
      <c r="R355" s="189"/>
      <c r="S355" s="189"/>
      <c r="T355" s="189"/>
      <c r="U355" s="189"/>
      <c r="V355" s="189"/>
      <c r="W355" s="189"/>
      <c r="X355" s="189"/>
      <c r="Y355" s="189"/>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c r="CN355" s="189"/>
      <c r="CO355" s="189"/>
      <c r="CP355" s="189"/>
      <c r="CQ355" s="189"/>
      <c r="CR355" s="189"/>
      <c r="CS355" s="189"/>
      <c r="CT355" s="189"/>
      <c r="CU355" s="189"/>
      <c r="CV355" s="189"/>
      <c r="CW355" s="189"/>
      <c r="CX355" s="189"/>
      <c r="CY355" s="189"/>
      <c r="CZ355" s="189"/>
      <c r="DA355" s="189"/>
      <c r="DB355" s="189"/>
      <c r="DC355" s="189"/>
      <c r="DD355" s="189"/>
      <c r="DE355" s="189"/>
      <c r="DF355" s="189"/>
      <c r="DG355" s="189"/>
      <c r="DH355" s="189"/>
      <c r="DI355" s="189"/>
      <c r="DJ355" s="189"/>
      <c r="DK355" s="189"/>
      <c r="DL355" s="189"/>
    </row>
    <row r="356" spans="1:116" ht="15.95" customHeight="1" x14ac:dyDescent="0.15">
      <c r="A356" s="189"/>
      <c r="B356" s="189"/>
      <c r="C356" s="189"/>
      <c r="D356" s="189"/>
      <c r="E356" s="189"/>
      <c r="F356" s="189"/>
      <c r="G356" s="189"/>
      <c r="H356" s="189"/>
      <c r="I356" s="189"/>
      <c r="J356" s="189"/>
      <c r="K356" s="189"/>
      <c r="L356" s="189"/>
      <c r="M356" s="189"/>
      <c r="N356" s="189"/>
      <c r="O356" s="189"/>
      <c r="P356" s="189"/>
      <c r="Q356" s="189"/>
      <c r="R356" s="189"/>
      <c r="S356" s="189"/>
      <c r="T356" s="189"/>
      <c r="U356" s="189"/>
      <c r="V356" s="189"/>
      <c r="W356" s="189"/>
      <c r="X356" s="189"/>
      <c r="Y356" s="189"/>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c r="CN356" s="189"/>
      <c r="CO356" s="189"/>
      <c r="CP356" s="189"/>
      <c r="CQ356" s="189"/>
      <c r="CR356" s="189"/>
      <c r="CS356" s="189"/>
      <c r="CT356" s="189"/>
      <c r="CU356" s="189"/>
      <c r="CV356" s="189"/>
      <c r="CW356" s="189"/>
      <c r="CX356" s="189"/>
      <c r="CY356" s="189"/>
      <c r="CZ356" s="189"/>
      <c r="DA356" s="189"/>
      <c r="DB356" s="189"/>
      <c r="DC356" s="189"/>
      <c r="DD356" s="189"/>
      <c r="DE356" s="189"/>
      <c r="DF356" s="189"/>
      <c r="DG356" s="189"/>
      <c r="DH356" s="189"/>
      <c r="DI356" s="189"/>
      <c r="DJ356" s="189"/>
      <c r="DK356" s="189"/>
      <c r="DL356" s="189"/>
    </row>
    <row r="357" spans="1:116" ht="15.95" customHeight="1" x14ac:dyDescent="0.15">
      <c r="A357" s="189"/>
      <c r="B357" s="189"/>
      <c r="C357" s="189"/>
      <c r="D357" s="189"/>
      <c r="E357" s="189"/>
      <c r="F357" s="189"/>
      <c r="G357" s="189"/>
      <c r="H357" s="189"/>
      <c r="I357" s="189"/>
      <c r="J357" s="189"/>
      <c r="K357" s="189"/>
      <c r="L357" s="189"/>
      <c r="M357" s="189"/>
      <c r="N357" s="189"/>
      <c r="O357" s="189"/>
      <c r="P357" s="189"/>
      <c r="Q357" s="189"/>
      <c r="R357" s="189"/>
      <c r="S357" s="189"/>
      <c r="T357" s="189"/>
      <c r="U357" s="189"/>
      <c r="V357" s="189"/>
      <c r="W357" s="189"/>
      <c r="X357" s="189"/>
      <c r="Y357" s="189"/>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c r="CN357" s="189"/>
      <c r="CO357" s="189"/>
      <c r="CP357" s="189"/>
      <c r="CQ357" s="189"/>
      <c r="CR357" s="189"/>
      <c r="CS357" s="189"/>
      <c r="CT357" s="189"/>
      <c r="CU357" s="189"/>
      <c r="CV357" s="189"/>
      <c r="CW357" s="189"/>
      <c r="CX357" s="189"/>
      <c r="CY357" s="189"/>
      <c r="CZ357" s="189"/>
      <c r="DA357" s="189"/>
      <c r="DB357" s="189"/>
      <c r="DC357" s="189"/>
      <c r="DD357" s="189"/>
      <c r="DE357" s="189"/>
      <c r="DF357" s="189"/>
      <c r="DG357" s="189"/>
      <c r="DH357" s="189"/>
      <c r="DI357" s="189"/>
      <c r="DJ357" s="189"/>
      <c r="DK357" s="189"/>
      <c r="DL357" s="189"/>
    </row>
    <row r="358" spans="1:116" ht="15.95" customHeight="1" x14ac:dyDescent="0.15">
      <c r="A358" s="189"/>
      <c r="B358" s="189"/>
      <c r="C358" s="189"/>
      <c r="D358" s="189"/>
      <c r="E358" s="189"/>
      <c r="F358" s="189"/>
      <c r="G358" s="189"/>
      <c r="H358" s="189"/>
      <c r="I358" s="189"/>
      <c r="J358" s="189"/>
      <c r="K358" s="189"/>
      <c r="L358" s="189"/>
      <c r="M358" s="189"/>
      <c r="N358" s="189"/>
      <c r="O358" s="189"/>
      <c r="P358" s="189"/>
      <c r="Q358" s="189"/>
      <c r="R358" s="189"/>
      <c r="S358" s="189"/>
      <c r="T358" s="189"/>
      <c r="U358" s="189"/>
      <c r="V358" s="189"/>
      <c r="W358" s="189"/>
      <c r="X358" s="189"/>
      <c r="Y358" s="189"/>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c r="CN358" s="189"/>
      <c r="CO358" s="189"/>
      <c r="CP358" s="189"/>
      <c r="CQ358" s="189"/>
      <c r="CR358" s="189"/>
      <c r="CS358" s="189"/>
      <c r="CT358" s="189"/>
      <c r="CU358" s="189"/>
      <c r="CV358" s="189"/>
      <c r="CW358" s="189"/>
      <c r="CX358" s="189"/>
      <c r="CY358" s="189"/>
      <c r="CZ358" s="189"/>
      <c r="DA358" s="189"/>
      <c r="DB358" s="189"/>
      <c r="DC358" s="189"/>
      <c r="DD358" s="189"/>
      <c r="DE358" s="189"/>
      <c r="DF358" s="189"/>
      <c r="DG358" s="189"/>
      <c r="DH358" s="189"/>
      <c r="DI358" s="189"/>
      <c r="DJ358" s="189"/>
      <c r="DK358" s="189"/>
      <c r="DL358" s="189"/>
    </row>
    <row r="359" spans="1:116" ht="15.95" customHeight="1" x14ac:dyDescent="0.15">
      <c r="A359" s="189"/>
      <c r="B359" s="189"/>
      <c r="C359" s="189"/>
      <c r="D359" s="189"/>
      <c r="E359" s="189"/>
      <c r="F359" s="189"/>
      <c r="G359" s="189"/>
      <c r="H359" s="189"/>
      <c r="I359" s="189"/>
      <c r="J359" s="189"/>
      <c r="K359" s="189"/>
      <c r="L359" s="189"/>
      <c r="M359" s="189"/>
      <c r="N359" s="189"/>
      <c r="O359" s="189"/>
      <c r="P359" s="189"/>
      <c r="Q359" s="189"/>
      <c r="R359" s="189"/>
      <c r="S359" s="189"/>
      <c r="T359" s="189"/>
      <c r="U359" s="189"/>
      <c r="V359" s="189"/>
      <c r="W359" s="189"/>
      <c r="X359" s="189"/>
      <c r="Y359" s="189"/>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c r="CN359" s="189"/>
      <c r="CO359" s="189"/>
      <c r="CP359" s="189"/>
      <c r="CQ359" s="189"/>
      <c r="CR359" s="189"/>
      <c r="CS359" s="189"/>
      <c r="CT359" s="189"/>
      <c r="CU359" s="189"/>
      <c r="CV359" s="189"/>
      <c r="CW359" s="189"/>
      <c r="CX359" s="189"/>
      <c r="CY359" s="189"/>
      <c r="CZ359" s="189"/>
      <c r="DA359" s="189"/>
      <c r="DB359" s="189"/>
      <c r="DC359" s="189"/>
      <c r="DD359" s="189"/>
      <c r="DE359" s="189"/>
      <c r="DF359" s="189"/>
      <c r="DG359" s="189"/>
      <c r="DH359" s="189"/>
      <c r="DI359" s="189"/>
      <c r="DJ359" s="189"/>
      <c r="DK359" s="189"/>
      <c r="DL359" s="189"/>
    </row>
    <row r="360" spans="1:116" ht="15.95" customHeight="1" x14ac:dyDescent="0.15">
      <c r="A360" s="189"/>
      <c r="B360" s="189"/>
      <c r="C360" s="189"/>
      <c r="D360" s="189"/>
      <c r="E360" s="189"/>
      <c r="F360" s="189"/>
      <c r="G360" s="189"/>
      <c r="H360" s="189"/>
      <c r="I360" s="189"/>
      <c r="J360" s="189"/>
      <c r="K360" s="189"/>
      <c r="L360" s="189"/>
      <c r="M360" s="189"/>
      <c r="N360" s="189"/>
      <c r="O360" s="189"/>
      <c r="P360" s="189"/>
      <c r="Q360" s="189"/>
      <c r="R360" s="189"/>
      <c r="S360" s="189"/>
      <c r="T360" s="189"/>
      <c r="U360" s="189"/>
      <c r="V360" s="189"/>
      <c r="W360" s="189"/>
      <c r="X360" s="189"/>
      <c r="Y360" s="189"/>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c r="CN360" s="189"/>
      <c r="CO360" s="189"/>
      <c r="CP360" s="189"/>
      <c r="CQ360" s="189"/>
      <c r="CR360" s="189"/>
      <c r="CS360" s="189"/>
      <c r="CT360" s="189"/>
      <c r="CU360" s="189"/>
      <c r="CV360" s="189"/>
      <c r="CW360" s="189"/>
      <c r="CX360" s="189"/>
      <c r="CY360" s="189"/>
      <c r="CZ360" s="189"/>
      <c r="DA360" s="189"/>
      <c r="DB360" s="189"/>
      <c r="DC360" s="189"/>
      <c r="DD360" s="189"/>
      <c r="DE360" s="189"/>
      <c r="DF360" s="189"/>
      <c r="DG360" s="189"/>
      <c r="DH360" s="189"/>
      <c r="DI360" s="189"/>
      <c r="DJ360" s="189"/>
      <c r="DK360" s="189"/>
      <c r="DL360" s="189"/>
    </row>
    <row r="361" spans="1:116" ht="15.95" customHeight="1" x14ac:dyDescent="0.15">
      <c r="A361" s="189"/>
      <c r="B361" s="189"/>
      <c r="C361" s="189"/>
      <c r="D361" s="189"/>
      <c r="E361" s="189"/>
      <c r="F361" s="189"/>
      <c r="G361" s="189"/>
      <c r="H361" s="189"/>
      <c r="I361" s="189"/>
      <c r="J361" s="189"/>
      <c r="K361" s="189"/>
      <c r="L361" s="189"/>
      <c r="M361" s="189"/>
      <c r="N361" s="189"/>
      <c r="O361" s="189"/>
      <c r="P361" s="189"/>
      <c r="Q361" s="189"/>
      <c r="R361" s="189"/>
      <c r="S361" s="189"/>
      <c r="T361" s="189"/>
      <c r="U361" s="189"/>
      <c r="V361" s="189"/>
      <c r="W361" s="189"/>
      <c r="X361" s="189"/>
      <c r="Y361" s="189"/>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c r="CN361" s="189"/>
      <c r="CO361" s="189"/>
      <c r="CP361" s="189"/>
      <c r="CQ361" s="189"/>
      <c r="CR361" s="189"/>
      <c r="CS361" s="189"/>
      <c r="CT361" s="189"/>
      <c r="CU361" s="189"/>
      <c r="CV361" s="189"/>
      <c r="CW361" s="189"/>
      <c r="CX361" s="189"/>
      <c r="CY361" s="189"/>
      <c r="CZ361" s="189"/>
      <c r="DA361" s="189"/>
      <c r="DB361" s="189"/>
      <c r="DC361" s="189"/>
      <c r="DD361" s="189"/>
      <c r="DE361" s="189"/>
      <c r="DF361" s="189"/>
      <c r="DG361" s="189"/>
      <c r="DH361" s="189"/>
      <c r="DI361" s="189"/>
      <c r="DJ361" s="189"/>
      <c r="DK361" s="189"/>
      <c r="DL361" s="189"/>
    </row>
    <row r="362" spans="1:116" ht="15.95" customHeight="1" x14ac:dyDescent="0.15">
      <c r="A362" s="189"/>
      <c r="B362" s="189"/>
      <c r="C362" s="189"/>
      <c r="D362" s="189"/>
      <c r="E362" s="189"/>
      <c r="F362" s="189"/>
      <c r="G362" s="189"/>
      <c r="H362" s="189"/>
      <c r="I362" s="189"/>
      <c r="J362" s="189"/>
      <c r="K362" s="189"/>
      <c r="L362" s="189"/>
      <c r="M362" s="189"/>
      <c r="N362" s="189"/>
      <c r="O362" s="189"/>
      <c r="P362" s="189"/>
      <c r="Q362" s="189"/>
      <c r="R362" s="189"/>
      <c r="S362" s="189"/>
      <c r="T362" s="189"/>
      <c r="U362" s="189"/>
      <c r="V362" s="189"/>
      <c r="W362" s="189"/>
      <c r="X362" s="189"/>
      <c r="Y362" s="189"/>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c r="CN362" s="189"/>
      <c r="CO362" s="189"/>
      <c r="CP362" s="189"/>
      <c r="CQ362" s="189"/>
      <c r="CR362" s="189"/>
      <c r="CS362" s="189"/>
      <c r="CT362" s="189"/>
      <c r="CU362" s="189"/>
      <c r="CV362" s="189"/>
      <c r="CW362" s="189"/>
      <c r="CX362" s="189"/>
      <c r="CY362" s="189"/>
      <c r="CZ362" s="189"/>
      <c r="DA362" s="189"/>
      <c r="DB362" s="189"/>
      <c r="DC362" s="189"/>
      <c r="DD362" s="189"/>
      <c r="DE362" s="189"/>
      <c r="DF362" s="189"/>
      <c r="DG362" s="189"/>
      <c r="DH362" s="189"/>
      <c r="DI362" s="189"/>
      <c r="DJ362" s="189"/>
      <c r="DK362" s="189"/>
      <c r="DL362" s="189"/>
    </row>
    <row r="363" spans="1:116" ht="15.95" customHeight="1" x14ac:dyDescent="0.15">
      <c r="A363" s="189"/>
      <c r="B363" s="189"/>
      <c r="C363" s="189"/>
      <c r="D363" s="189"/>
      <c r="E363" s="189"/>
      <c r="F363" s="189"/>
      <c r="G363" s="189"/>
      <c r="H363" s="189"/>
      <c r="I363" s="189"/>
      <c r="J363" s="189"/>
      <c r="K363" s="189"/>
      <c r="L363" s="189"/>
      <c r="M363" s="189"/>
      <c r="N363" s="189"/>
      <c r="O363" s="189"/>
      <c r="P363" s="189"/>
      <c r="Q363" s="189"/>
      <c r="R363" s="189"/>
      <c r="S363" s="189"/>
      <c r="T363" s="189"/>
      <c r="U363" s="189"/>
      <c r="V363" s="189"/>
      <c r="W363" s="189"/>
      <c r="X363" s="189"/>
      <c r="Y363" s="189"/>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c r="CN363" s="189"/>
      <c r="CO363" s="189"/>
      <c r="CP363" s="189"/>
      <c r="CQ363" s="189"/>
      <c r="CR363" s="189"/>
      <c r="CS363" s="189"/>
      <c r="CT363" s="189"/>
      <c r="CU363" s="189"/>
      <c r="CV363" s="189"/>
      <c r="CW363" s="189"/>
      <c r="CX363" s="189"/>
      <c r="CY363" s="189"/>
      <c r="CZ363" s="189"/>
      <c r="DA363" s="189"/>
      <c r="DB363" s="189"/>
      <c r="DC363" s="189"/>
      <c r="DD363" s="189"/>
      <c r="DE363" s="189"/>
      <c r="DF363" s="189"/>
      <c r="DG363" s="189"/>
      <c r="DH363" s="189"/>
      <c r="DI363" s="189"/>
      <c r="DJ363" s="189"/>
      <c r="DK363" s="189"/>
      <c r="DL363" s="189"/>
    </row>
    <row r="364" spans="1:116" ht="15.95" customHeight="1" x14ac:dyDescent="0.15">
      <c r="A364" s="189"/>
      <c r="B364" s="189"/>
      <c r="C364" s="189"/>
      <c r="D364" s="189"/>
      <c r="E364" s="189"/>
      <c r="F364" s="189"/>
      <c r="G364" s="189"/>
      <c r="H364" s="189"/>
      <c r="I364" s="189"/>
      <c r="J364" s="189"/>
      <c r="K364" s="189"/>
      <c r="L364" s="189"/>
      <c r="M364" s="189"/>
      <c r="N364" s="189"/>
      <c r="O364" s="189"/>
      <c r="P364" s="189"/>
      <c r="Q364" s="189"/>
      <c r="R364" s="189"/>
      <c r="S364" s="189"/>
      <c r="T364" s="189"/>
      <c r="U364" s="189"/>
      <c r="V364" s="189"/>
      <c r="W364" s="189"/>
      <c r="X364" s="189"/>
      <c r="Y364" s="189"/>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c r="CN364" s="189"/>
      <c r="CO364" s="189"/>
      <c r="CP364" s="189"/>
      <c r="CQ364" s="189"/>
      <c r="CR364" s="189"/>
      <c r="CS364" s="189"/>
      <c r="CT364" s="189"/>
      <c r="CU364" s="189"/>
      <c r="CV364" s="189"/>
      <c r="CW364" s="189"/>
      <c r="CX364" s="189"/>
      <c r="CY364" s="189"/>
      <c r="CZ364" s="189"/>
      <c r="DA364" s="189"/>
      <c r="DB364" s="189"/>
      <c r="DC364" s="189"/>
      <c r="DD364" s="189"/>
      <c r="DE364" s="189"/>
      <c r="DF364" s="189"/>
      <c r="DG364" s="189"/>
      <c r="DH364" s="189"/>
      <c r="DI364" s="189"/>
      <c r="DJ364" s="189"/>
      <c r="DK364" s="189"/>
      <c r="DL364" s="189"/>
    </row>
    <row r="365" spans="1:116" ht="15.95" customHeight="1" x14ac:dyDescent="0.15">
      <c r="A365" s="189"/>
      <c r="B365" s="189"/>
      <c r="C365" s="189"/>
      <c r="D365" s="189"/>
      <c r="E365" s="189"/>
      <c r="F365" s="189"/>
      <c r="G365" s="189"/>
      <c r="H365" s="189"/>
      <c r="I365" s="189"/>
      <c r="J365" s="189"/>
      <c r="K365" s="189"/>
      <c r="L365" s="189"/>
      <c r="M365" s="189"/>
      <c r="N365" s="189"/>
      <c r="O365" s="189"/>
      <c r="P365" s="189"/>
      <c r="Q365" s="189"/>
      <c r="R365" s="189"/>
      <c r="S365" s="189"/>
      <c r="T365" s="189"/>
      <c r="U365" s="189"/>
      <c r="V365" s="189"/>
      <c r="W365" s="189"/>
      <c r="X365" s="189"/>
      <c r="Y365" s="189"/>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c r="CN365" s="189"/>
      <c r="CO365" s="189"/>
      <c r="CP365" s="189"/>
      <c r="CQ365" s="189"/>
      <c r="CR365" s="189"/>
      <c r="CS365" s="189"/>
      <c r="CT365" s="189"/>
      <c r="CU365" s="189"/>
      <c r="CV365" s="189"/>
      <c r="CW365" s="189"/>
      <c r="CX365" s="189"/>
      <c r="CY365" s="189"/>
      <c r="CZ365" s="189"/>
      <c r="DA365" s="189"/>
      <c r="DB365" s="189"/>
      <c r="DC365" s="189"/>
      <c r="DD365" s="189"/>
      <c r="DE365" s="189"/>
      <c r="DF365" s="189"/>
      <c r="DG365" s="189"/>
      <c r="DH365" s="189"/>
      <c r="DI365" s="189"/>
      <c r="DJ365" s="189"/>
      <c r="DK365" s="189"/>
      <c r="DL365" s="189"/>
    </row>
    <row r="366" spans="1:116" ht="15.95" customHeight="1" x14ac:dyDescent="0.15">
      <c r="A366" s="189"/>
      <c r="B366" s="189"/>
      <c r="C366" s="189"/>
      <c r="D366" s="189"/>
      <c r="E366" s="189"/>
      <c r="F366" s="189"/>
      <c r="G366" s="189"/>
      <c r="H366" s="189"/>
      <c r="I366" s="189"/>
      <c r="J366" s="189"/>
      <c r="K366" s="189"/>
      <c r="L366" s="189"/>
      <c r="M366" s="189"/>
      <c r="N366" s="189"/>
      <c r="O366" s="189"/>
      <c r="P366" s="189"/>
      <c r="Q366" s="189"/>
      <c r="R366" s="189"/>
      <c r="S366" s="189"/>
      <c r="T366" s="189"/>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row>
    <row r="367" spans="1:116" ht="15.95" customHeight="1" x14ac:dyDescent="0.15">
      <c r="A367" s="189"/>
      <c r="B367" s="189"/>
      <c r="C367" s="189"/>
      <c r="D367" s="189"/>
      <c r="E367" s="189"/>
      <c r="F367" s="189"/>
      <c r="G367" s="189"/>
      <c r="H367" s="189"/>
      <c r="I367" s="189"/>
      <c r="J367" s="189"/>
      <c r="K367" s="189"/>
      <c r="L367" s="189"/>
      <c r="M367" s="189"/>
      <c r="N367" s="189"/>
      <c r="O367" s="189"/>
      <c r="P367" s="189"/>
      <c r="Q367" s="189"/>
      <c r="R367" s="189"/>
      <c r="S367" s="189"/>
      <c r="T367" s="189"/>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row>
    <row r="368" spans="1:116" ht="15.95" customHeight="1" x14ac:dyDescent="0.15">
      <c r="A368" s="189"/>
      <c r="B368" s="189"/>
      <c r="C368" s="189"/>
      <c r="D368" s="189"/>
      <c r="E368" s="189"/>
      <c r="F368" s="189"/>
      <c r="G368" s="189"/>
      <c r="H368" s="189"/>
      <c r="I368" s="189"/>
      <c r="J368" s="189"/>
      <c r="K368" s="189"/>
      <c r="L368" s="189"/>
      <c r="M368" s="189"/>
      <c r="N368" s="189"/>
      <c r="O368" s="189"/>
      <c r="P368" s="189"/>
      <c r="Q368" s="189"/>
      <c r="R368" s="189"/>
      <c r="S368" s="189"/>
      <c r="T368" s="189"/>
      <c r="U368" s="189"/>
      <c r="V368" s="189"/>
      <c r="W368" s="189"/>
      <c r="X368" s="189"/>
      <c r="Y368" s="189"/>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c r="CN368" s="189"/>
      <c r="CO368" s="189"/>
      <c r="CP368" s="189"/>
      <c r="CQ368" s="189"/>
      <c r="CR368" s="189"/>
      <c r="CS368" s="189"/>
      <c r="CT368" s="189"/>
      <c r="CU368" s="189"/>
      <c r="CV368" s="189"/>
      <c r="CW368" s="189"/>
      <c r="CX368" s="189"/>
      <c r="CY368" s="189"/>
      <c r="CZ368" s="189"/>
      <c r="DA368" s="189"/>
      <c r="DB368" s="189"/>
      <c r="DC368" s="189"/>
      <c r="DD368" s="189"/>
      <c r="DE368" s="189"/>
      <c r="DF368" s="189"/>
      <c r="DG368" s="189"/>
      <c r="DH368" s="189"/>
      <c r="DI368" s="189"/>
      <c r="DJ368" s="189"/>
      <c r="DK368" s="189"/>
      <c r="DL368" s="189"/>
    </row>
    <row r="369" spans="1:116" ht="15.95" customHeight="1" x14ac:dyDescent="0.15">
      <c r="A369" s="189"/>
      <c r="B369" s="189"/>
      <c r="C369" s="189"/>
      <c r="D369" s="189"/>
      <c r="E369" s="189"/>
      <c r="F369" s="189"/>
      <c r="G369" s="189"/>
      <c r="H369" s="189"/>
      <c r="I369" s="189"/>
      <c r="J369" s="189"/>
      <c r="K369" s="189"/>
      <c r="L369" s="189"/>
      <c r="M369" s="189"/>
      <c r="N369" s="189"/>
      <c r="O369" s="189"/>
      <c r="P369" s="189"/>
      <c r="Q369" s="189"/>
      <c r="R369" s="189"/>
      <c r="S369" s="189"/>
      <c r="T369" s="189"/>
      <c r="U369" s="189"/>
      <c r="V369" s="189"/>
      <c r="W369" s="189"/>
      <c r="X369" s="189"/>
      <c r="Y369" s="189"/>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c r="CN369" s="189"/>
      <c r="CO369" s="189"/>
      <c r="CP369" s="189"/>
      <c r="CQ369" s="189"/>
      <c r="CR369" s="189"/>
      <c r="CS369" s="189"/>
      <c r="CT369" s="189"/>
      <c r="CU369" s="189"/>
      <c r="CV369" s="189"/>
      <c r="CW369" s="189"/>
      <c r="CX369" s="189"/>
      <c r="CY369" s="189"/>
      <c r="CZ369" s="189"/>
      <c r="DA369" s="189"/>
      <c r="DB369" s="189"/>
      <c r="DC369" s="189"/>
      <c r="DD369" s="189"/>
      <c r="DE369" s="189"/>
      <c r="DF369" s="189"/>
      <c r="DG369" s="189"/>
      <c r="DH369" s="189"/>
      <c r="DI369" s="189"/>
      <c r="DJ369" s="189"/>
      <c r="DK369" s="189"/>
      <c r="DL369" s="189"/>
    </row>
    <row r="370" spans="1:116" ht="15.95" customHeight="1" x14ac:dyDescent="0.15">
      <c r="A370" s="189"/>
      <c r="B370" s="189"/>
      <c r="C370" s="189"/>
      <c r="D370" s="189"/>
      <c r="E370" s="189"/>
      <c r="F370" s="189"/>
      <c r="G370" s="189"/>
      <c r="H370" s="189"/>
      <c r="I370" s="189"/>
      <c r="J370" s="189"/>
      <c r="K370" s="189"/>
      <c r="L370" s="189"/>
      <c r="M370" s="189"/>
      <c r="N370" s="189"/>
      <c r="O370" s="189"/>
      <c r="P370" s="189"/>
      <c r="Q370" s="189"/>
      <c r="R370" s="189"/>
      <c r="S370" s="189"/>
      <c r="T370" s="189"/>
      <c r="U370" s="189"/>
      <c r="V370" s="189"/>
      <c r="W370" s="189"/>
      <c r="X370" s="189"/>
      <c r="Y370" s="189"/>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c r="CN370" s="189"/>
      <c r="CO370" s="189"/>
      <c r="CP370" s="189"/>
      <c r="CQ370" s="189"/>
      <c r="CR370" s="189"/>
      <c r="CS370" s="189"/>
      <c r="CT370" s="189"/>
      <c r="CU370" s="189"/>
      <c r="CV370" s="189"/>
      <c r="CW370" s="189"/>
      <c r="CX370" s="189"/>
      <c r="CY370" s="189"/>
      <c r="CZ370" s="189"/>
      <c r="DA370" s="189"/>
      <c r="DB370" s="189"/>
      <c r="DC370" s="189"/>
      <c r="DD370" s="189"/>
      <c r="DE370" s="189"/>
      <c r="DF370" s="189"/>
      <c r="DG370" s="189"/>
      <c r="DH370" s="189"/>
      <c r="DI370" s="189"/>
      <c r="DJ370" s="189"/>
      <c r="DK370" s="189"/>
      <c r="DL370" s="189"/>
    </row>
    <row r="371" spans="1:116" ht="15.95" customHeight="1" x14ac:dyDescent="0.15">
      <c r="A371" s="189"/>
      <c r="B371" s="189"/>
      <c r="C371" s="189"/>
      <c r="D371" s="189"/>
      <c r="E371" s="189"/>
      <c r="F371" s="189"/>
      <c r="G371" s="189"/>
      <c r="H371" s="189"/>
      <c r="I371" s="189"/>
      <c r="J371" s="189"/>
      <c r="K371" s="189"/>
      <c r="L371" s="189"/>
      <c r="M371" s="189"/>
      <c r="N371" s="189"/>
      <c r="O371" s="189"/>
      <c r="P371" s="189"/>
      <c r="Q371" s="189"/>
      <c r="R371" s="189"/>
      <c r="S371" s="189"/>
      <c r="T371" s="189"/>
      <c r="U371" s="189"/>
      <c r="V371" s="189"/>
      <c r="W371" s="189"/>
      <c r="X371" s="189"/>
      <c r="Y371" s="189"/>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c r="CN371" s="189"/>
      <c r="CO371" s="189"/>
      <c r="CP371" s="189"/>
      <c r="CQ371" s="189"/>
      <c r="CR371" s="189"/>
      <c r="CS371" s="189"/>
      <c r="CT371" s="189"/>
      <c r="CU371" s="189"/>
      <c r="CV371" s="189"/>
      <c r="CW371" s="189"/>
      <c r="CX371" s="189"/>
      <c r="CY371" s="189"/>
      <c r="CZ371" s="189"/>
      <c r="DA371" s="189"/>
      <c r="DB371" s="189"/>
      <c r="DC371" s="189"/>
      <c r="DD371" s="189"/>
      <c r="DE371" s="189"/>
      <c r="DF371" s="189"/>
      <c r="DG371" s="189"/>
      <c r="DH371" s="189"/>
      <c r="DI371" s="189"/>
      <c r="DJ371" s="189"/>
      <c r="DK371" s="189"/>
      <c r="DL371" s="189"/>
    </row>
    <row r="372" spans="1:116" ht="15.95" customHeight="1" x14ac:dyDescent="0.15">
      <c r="A372" s="189"/>
      <c r="B372" s="189"/>
      <c r="C372" s="189"/>
      <c r="D372" s="189"/>
      <c r="E372" s="189"/>
      <c r="F372" s="189"/>
      <c r="G372" s="189"/>
      <c r="H372" s="189"/>
      <c r="I372" s="189"/>
      <c r="J372" s="189"/>
      <c r="K372" s="189"/>
      <c r="L372" s="189"/>
      <c r="M372" s="189"/>
      <c r="N372" s="189"/>
      <c r="O372" s="189"/>
      <c r="P372" s="189"/>
      <c r="Q372" s="189"/>
      <c r="R372" s="189"/>
      <c r="S372" s="189"/>
      <c r="T372" s="189"/>
      <c r="U372" s="189"/>
      <c r="V372" s="189"/>
      <c r="W372" s="189"/>
      <c r="X372" s="189"/>
      <c r="Y372" s="189"/>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c r="CN372" s="189"/>
      <c r="CO372" s="189"/>
      <c r="CP372" s="189"/>
      <c r="CQ372" s="189"/>
      <c r="CR372" s="189"/>
      <c r="CS372" s="189"/>
      <c r="CT372" s="189"/>
      <c r="CU372" s="189"/>
      <c r="CV372" s="189"/>
      <c r="CW372" s="189"/>
      <c r="CX372" s="189"/>
      <c r="CY372" s="189"/>
      <c r="CZ372" s="189"/>
      <c r="DA372" s="189"/>
      <c r="DB372" s="189"/>
      <c r="DC372" s="189"/>
      <c r="DD372" s="189"/>
      <c r="DE372" s="189"/>
      <c r="DF372" s="189"/>
      <c r="DG372" s="189"/>
      <c r="DH372" s="189"/>
      <c r="DI372" s="189"/>
      <c r="DJ372" s="189"/>
      <c r="DK372" s="189"/>
      <c r="DL372" s="189"/>
    </row>
    <row r="373" spans="1:116" ht="15.95" customHeight="1" x14ac:dyDescent="0.15">
      <c r="A373" s="189"/>
      <c r="B373" s="189"/>
      <c r="C373" s="189"/>
      <c r="D373" s="189"/>
      <c r="E373" s="189"/>
      <c r="F373" s="189"/>
      <c r="G373" s="189"/>
      <c r="H373" s="189"/>
      <c r="I373" s="189"/>
      <c r="J373" s="189"/>
      <c r="K373" s="189"/>
      <c r="L373" s="189"/>
      <c r="M373" s="189"/>
      <c r="N373" s="189"/>
      <c r="O373" s="189"/>
      <c r="P373" s="189"/>
      <c r="Q373" s="189"/>
      <c r="R373" s="189"/>
      <c r="S373" s="189"/>
      <c r="T373" s="189"/>
      <c r="U373" s="189"/>
      <c r="V373" s="189"/>
      <c r="W373" s="189"/>
      <c r="X373" s="189"/>
      <c r="Y373" s="189"/>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c r="CN373" s="189"/>
      <c r="CO373" s="189"/>
      <c r="CP373" s="189"/>
      <c r="CQ373" s="189"/>
      <c r="CR373" s="189"/>
      <c r="CS373" s="189"/>
      <c r="CT373" s="189"/>
      <c r="CU373" s="189"/>
      <c r="CV373" s="189"/>
      <c r="CW373" s="189"/>
      <c r="CX373" s="189"/>
      <c r="CY373" s="189"/>
      <c r="CZ373" s="189"/>
      <c r="DA373" s="189"/>
      <c r="DB373" s="189"/>
      <c r="DC373" s="189"/>
      <c r="DD373" s="189"/>
      <c r="DE373" s="189"/>
      <c r="DF373" s="189"/>
      <c r="DG373" s="189"/>
      <c r="DH373" s="189"/>
      <c r="DI373" s="189"/>
      <c r="DJ373" s="189"/>
      <c r="DK373" s="189"/>
      <c r="DL373" s="189"/>
    </row>
    <row r="374" spans="1:116" ht="15.95" customHeight="1" x14ac:dyDescent="0.15">
      <c r="A374" s="189"/>
      <c r="B374" s="189"/>
      <c r="C374" s="189"/>
      <c r="D374" s="189"/>
      <c r="E374" s="189"/>
      <c r="F374" s="189"/>
      <c r="G374" s="189"/>
      <c r="H374" s="189"/>
      <c r="I374" s="189"/>
      <c r="J374" s="189"/>
      <c r="K374" s="189"/>
      <c r="L374" s="189"/>
      <c r="M374" s="189"/>
      <c r="N374" s="189"/>
      <c r="O374" s="189"/>
      <c r="P374" s="189"/>
      <c r="Q374" s="189"/>
      <c r="R374" s="189"/>
      <c r="S374" s="189"/>
      <c r="T374" s="189"/>
      <c r="U374" s="189"/>
      <c r="V374" s="189"/>
      <c r="W374" s="189"/>
      <c r="X374" s="189"/>
      <c r="Y374" s="189"/>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c r="CN374" s="189"/>
      <c r="CO374" s="189"/>
      <c r="CP374" s="189"/>
      <c r="CQ374" s="189"/>
      <c r="CR374" s="189"/>
      <c r="CS374" s="189"/>
      <c r="CT374" s="189"/>
      <c r="CU374" s="189"/>
      <c r="CV374" s="189"/>
      <c r="CW374" s="189"/>
      <c r="CX374" s="189"/>
      <c r="CY374" s="189"/>
      <c r="CZ374" s="189"/>
      <c r="DA374" s="189"/>
      <c r="DB374" s="189"/>
      <c r="DC374" s="189"/>
      <c r="DD374" s="189"/>
      <c r="DE374" s="189"/>
      <c r="DF374" s="189"/>
      <c r="DG374" s="189"/>
      <c r="DH374" s="189"/>
      <c r="DI374" s="189"/>
      <c r="DJ374" s="189"/>
      <c r="DK374" s="189"/>
      <c r="DL374" s="189"/>
    </row>
    <row r="375" spans="1:116" ht="15.95" customHeight="1" x14ac:dyDescent="0.15">
      <c r="A375" s="189"/>
      <c r="B375" s="189"/>
      <c r="C375" s="189"/>
      <c r="D375" s="189"/>
      <c r="E375" s="189"/>
      <c r="F375" s="189"/>
      <c r="G375" s="189"/>
      <c r="H375" s="189"/>
      <c r="I375" s="189"/>
      <c r="J375" s="189"/>
      <c r="K375" s="189"/>
      <c r="L375" s="189"/>
      <c r="M375" s="189"/>
      <c r="N375" s="189"/>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c r="CN375" s="189"/>
      <c r="CO375" s="189"/>
      <c r="CP375" s="189"/>
      <c r="CQ375" s="189"/>
      <c r="CR375" s="189"/>
      <c r="CS375" s="189"/>
      <c r="CT375" s="189"/>
      <c r="CU375" s="189"/>
      <c r="CV375" s="189"/>
      <c r="CW375" s="189"/>
      <c r="CX375" s="189"/>
      <c r="CY375" s="189"/>
      <c r="CZ375" s="189"/>
      <c r="DA375" s="189"/>
      <c r="DB375" s="189"/>
      <c r="DC375" s="189"/>
      <c r="DD375" s="189"/>
      <c r="DE375" s="189"/>
      <c r="DF375" s="189"/>
      <c r="DG375" s="189"/>
      <c r="DH375" s="189"/>
      <c r="DI375" s="189"/>
      <c r="DJ375" s="189"/>
      <c r="DK375" s="189"/>
      <c r="DL375" s="189"/>
    </row>
    <row r="376" spans="1:116" ht="15.95" customHeight="1" x14ac:dyDescent="0.15">
      <c r="A376" s="189"/>
      <c r="B376" s="189"/>
      <c r="C376" s="189"/>
      <c r="D376" s="189"/>
      <c r="E376" s="189"/>
      <c r="F376" s="189"/>
      <c r="G376" s="189"/>
      <c r="H376" s="189"/>
      <c r="I376" s="189"/>
      <c r="J376" s="189"/>
      <c r="K376" s="189"/>
      <c r="L376" s="189"/>
      <c r="M376" s="189"/>
      <c r="N376" s="189"/>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c r="CN376" s="189"/>
      <c r="CO376" s="189"/>
      <c r="CP376" s="189"/>
      <c r="CQ376" s="189"/>
      <c r="CR376" s="189"/>
      <c r="CS376" s="189"/>
      <c r="CT376" s="189"/>
      <c r="CU376" s="189"/>
      <c r="CV376" s="189"/>
      <c r="CW376" s="189"/>
      <c r="CX376" s="189"/>
      <c r="CY376" s="189"/>
      <c r="CZ376" s="189"/>
      <c r="DA376" s="189"/>
      <c r="DB376" s="189"/>
      <c r="DC376" s="189"/>
      <c r="DD376" s="189"/>
      <c r="DE376" s="189"/>
      <c r="DF376" s="189"/>
      <c r="DG376" s="189"/>
      <c r="DH376" s="189"/>
      <c r="DI376" s="189"/>
      <c r="DJ376" s="189"/>
      <c r="DK376" s="189"/>
      <c r="DL376" s="189"/>
    </row>
    <row r="377" spans="1:116" ht="15.95" customHeight="1" x14ac:dyDescent="0.15">
      <c r="A377" s="189"/>
      <c r="B377" s="189"/>
      <c r="C377" s="189"/>
      <c r="D377" s="189"/>
      <c r="E377" s="189"/>
      <c r="F377" s="189"/>
      <c r="G377" s="189"/>
      <c r="H377" s="189"/>
      <c r="I377" s="189"/>
      <c r="J377" s="189"/>
      <c r="K377" s="189"/>
      <c r="L377" s="189"/>
      <c r="M377" s="189"/>
      <c r="N377" s="189"/>
      <c r="O377" s="189"/>
      <c r="P377" s="189"/>
      <c r="Q377" s="189"/>
      <c r="R377" s="189"/>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c r="CN377" s="189"/>
      <c r="CO377" s="189"/>
      <c r="CP377" s="189"/>
      <c r="CQ377" s="189"/>
      <c r="CR377" s="189"/>
      <c r="CS377" s="189"/>
      <c r="CT377" s="189"/>
      <c r="CU377" s="189"/>
      <c r="CV377" s="189"/>
      <c r="CW377" s="189"/>
      <c r="CX377" s="189"/>
      <c r="CY377" s="189"/>
      <c r="CZ377" s="189"/>
      <c r="DA377" s="189"/>
      <c r="DB377" s="189"/>
      <c r="DC377" s="189"/>
      <c r="DD377" s="189"/>
      <c r="DE377" s="189"/>
      <c r="DF377" s="189"/>
      <c r="DG377" s="189"/>
      <c r="DH377" s="189"/>
      <c r="DI377" s="189"/>
      <c r="DJ377" s="189"/>
      <c r="DK377" s="189"/>
      <c r="DL377" s="189"/>
    </row>
    <row r="378" spans="1:116" ht="15.95" customHeight="1" x14ac:dyDescent="0.15">
      <c r="A378" s="189"/>
      <c r="B378" s="189"/>
      <c r="C378" s="189"/>
      <c r="D378" s="189"/>
      <c r="E378" s="189"/>
      <c r="F378" s="189"/>
      <c r="G378" s="189"/>
      <c r="H378" s="189"/>
      <c r="I378" s="189"/>
      <c r="J378" s="189"/>
      <c r="K378" s="189"/>
      <c r="L378" s="189"/>
      <c r="M378" s="189"/>
      <c r="N378" s="189"/>
      <c r="O378" s="189"/>
      <c r="P378" s="189"/>
      <c r="Q378" s="189"/>
      <c r="R378" s="189"/>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c r="CN378" s="189"/>
      <c r="CO378" s="189"/>
      <c r="CP378" s="189"/>
      <c r="CQ378" s="189"/>
      <c r="CR378" s="189"/>
      <c r="CS378" s="189"/>
      <c r="CT378" s="189"/>
      <c r="CU378" s="189"/>
      <c r="CV378" s="189"/>
      <c r="CW378" s="189"/>
      <c r="CX378" s="189"/>
      <c r="CY378" s="189"/>
      <c r="CZ378" s="189"/>
      <c r="DA378" s="189"/>
      <c r="DB378" s="189"/>
      <c r="DC378" s="189"/>
      <c r="DD378" s="189"/>
      <c r="DE378" s="189"/>
      <c r="DF378" s="189"/>
      <c r="DG378" s="189"/>
      <c r="DH378" s="189"/>
      <c r="DI378" s="189"/>
      <c r="DJ378" s="189"/>
      <c r="DK378" s="189"/>
      <c r="DL378" s="189"/>
    </row>
    <row r="379" spans="1:116" ht="15.95" customHeight="1" x14ac:dyDescent="0.15">
      <c r="A379" s="189"/>
      <c r="B379" s="189"/>
      <c r="C379" s="189"/>
      <c r="D379" s="189"/>
      <c r="E379" s="189"/>
      <c r="F379" s="189"/>
      <c r="G379" s="189"/>
      <c r="H379" s="189"/>
      <c r="I379" s="189"/>
      <c r="J379" s="189"/>
      <c r="K379" s="189"/>
      <c r="L379" s="189"/>
      <c r="M379" s="189"/>
      <c r="N379" s="189"/>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c r="CN379" s="189"/>
      <c r="CO379" s="189"/>
      <c r="CP379" s="189"/>
      <c r="CQ379" s="189"/>
      <c r="CR379" s="189"/>
      <c r="CS379" s="189"/>
      <c r="CT379" s="189"/>
      <c r="CU379" s="189"/>
      <c r="CV379" s="189"/>
      <c r="CW379" s="189"/>
      <c r="CX379" s="189"/>
      <c r="CY379" s="189"/>
      <c r="CZ379" s="189"/>
      <c r="DA379" s="189"/>
      <c r="DB379" s="189"/>
      <c r="DC379" s="189"/>
      <c r="DD379" s="189"/>
      <c r="DE379" s="189"/>
      <c r="DF379" s="189"/>
      <c r="DG379" s="189"/>
      <c r="DH379" s="189"/>
      <c r="DI379" s="189"/>
      <c r="DJ379" s="189"/>
      <c r="DK379" s="189"/>
      <c r="DL379" s="189"/>
    </row>
    <row r="380" spans="1:116" ht="15.95" customHeight="1" x14ac:dyDescent="0.15">
      <c r="A380" s="189"/>
      <c r="B380" s="189"/>
      <c r="C380" s="189"/>
      <c r="D380" s="189"/>
      <c r="E380" s="189"/>
      <c r="F380" s="189"/>
      <c r="G380" s="189"/>
      <c r="H380" s="189"/>
      <c r="I380" s="189"/>
      <c r="J380" s="189"/>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c r="CN380" s="189"/>
      <c r="CO380" s="189"/>
      <c r="CP380" s="189"/>
      <c r="CQ380" s="189"/>
      <c r="CR380" s="189"/>
      <c r="CS380" s="189"/>
      <c r="CT380" s="189"/>
      <c r="CU380" s="189"/>
      <c r="CV380" s="189"/>
      <c r="CW380" s="189"/>
      <c r="CX380" s="189"/>
      <c r="CY380" s="189"/>
      <c r="CZ380" s="189"/>
      <c r="DA380" s="189"/>
      <c r="DB380" s="189"/>
      <c r="DC380" s="189"/>
      <c r="DD380" s="189"/>
      <c r="DE380" s="189"/>
      <c r="DF380" s="189"/>
      <c r="DG380" s="189"/>
      <c r="DH380" s="189"/>
      <c r="DI380" s="189"/>
      <c r="DJ380" s="189"/>
      <c r="DK380" s="189"/>
      <c r="DL380" s="189"/>
    </row>
    <row r="381" spans="1:116" ht="15.95" customHeight="1" x14ac:dyDescent="0.15">
      <c r="A381" s="189"/>
      <c r="B381" s="189"/>
      <c r="C381" s="189"/>
      <c r="D381" s="189"/>
      <c r="E381" s="189"/>
      <c r="F381" s="189"/>
      <c r="G381" s="189"/>
      <c r="H381" s="189"/>
      <c r="I381" s="189"/>
      <c r="J381" s="189"/>
      <c r="K381" s="189"/>
      <c r="L381" s="189"/>
      <c r="M381" s="189"/>
      <c r="N381" s="189"/>
      <c r="O381" s="189"/>
      <c r="P381" s="189"/>
      <c r="Q381" s="189"/>
      <c r="R381" s="189"/>
      <c r="S381" s="189"/>
      <c r="T381" s="189"/>
      <c r="U381" s="189"/>
      <c r="V381" s="189"/>
      <c r="W381" s="189"/>
      <c r="X381" s="189"/>
      <c r="Y381" s="189"/>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c r="CN381" s="189"/>
      <c r="CO381" s="189"/>
      <c r="CP381" s="189"/>
      <c r="CQ381" s="189"/>
      <c r="CR381" s="189"/>
      <c r="CS381" s="189"/>
      <c r="CT381" s="189"/>
      <c r="CU381" s="189"/>
      <c r="CV381" s="189"/>
      <c r="CW381" s="189"/>
      <c r="CX381" s="189"/>
      <c r="CY381" s="189"/>
      <c r="CZ381" s="189"/>
      <c r="DA381" s="189"/>
      <c r="DB381" s="189"/>
      <c r="DC381" s="189"/>
      <c r="DD381" s="189"/>
      <c r="DE381" s="189"/>
      <c r="DF381" s="189"/>
      <c r="DG381" s="189"/>
      <c r="DH381" s="189"/>
      <c r="DI381" s="189"/>
      <c r="DJ381" s="189"/>
      <c r="DK381" s="189"/>
      <c r="DL381" s="189"/>
    </row>
    <row r="382" spans="1:116" ht="15.95" customHeight="1" x14ac:dyDescent="0.15">
      <c r="A382" s="189"/>
      <c r="B382" s="189"/>
      <c r="C382" s="189"/>
      <c r="D382" s="189"/>
      <c r="E382" s="189"/>
      <c r="F382" s="189"/>
      <c r="G382" s="189"/>
      <c r="H382" s="189"/>
      <c r="I382" s="189"/>
      <c r="J382" s="189"/>
      <c r="K382" s="189"/>
      <c r="L382" s="189"/>
      <c r="M382" s="189"/>
      <c r="N382" s="189"/>
      <c r="O382" s="189"/>
      <c r="P382" s="189"/>
      <c r="Q382" s="189"/>
      <c r="R382" s="189"/>
      <c r="S382" s="189"/>
      <c r="T382" s="189"/>
      <c r="U382" s="189"/>
      <c r="V382" s="189"/>
      <c r="W382" s="189"/>
      <c r="X382" s="189"/>
      <c r="Y382" s="189"/>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c r="CN382" s="189"/>
      <c r="CO382" s="189"/>
      <c r="CP382" s="189"/>
      <c r="CQ382" s="189"/>
      <c r="CR382" s="189"/>
      <c r="CS382" s="189"/>
      <c r="CT382" s="189"/>
      <c r="CU382" s="189"/>
      <c r="CV382" s="189"/>
      <c r="CW382" s="189"/>
      <c r="CX382" s="189"/>
      <c r="CY382" s="189"/>
      <c r="CZ382" s="189"/>
      <c r="DA382" s="189"/>
      <c r="DB382" s="189"/>
      <c r="DC382" s="189"/>
      <c r="DD382" s="189"/>
      <c r="DE382" s="189"/>
      <c r="DF382" s="189"/>
      <c r="DG382" s="189"/>
      <c r="DH382" s="189"/>
      <c r="DI382" s="189"/>
      <c r="DJ382" s="189"/>
      <c r="DK382" s="189"/>
      <c r="DL382" s="189"/>
    </row>
    <row r="383" spans="1:116" ht="15.95" customHeight="1" x14ac:dyDescent="0.15">
      <c r="A383" s="189"/>
      <c r="B383" s="189"/>
      <c r="C383" s="189"/>
      <c r="D383" s="189"/>
      <c r="E383" s="189"/>
      <c r="F383" s="189"/>
      <c r="G383" s="189"/>
      <c r="H383" s="189"/>
      <c r="I383" s="189"/>
      <c r="J383" s="189"/>
      <c r="K383" s="189"/>
      <c r="L383" s="189"/>
      <c r="M383" s="189"/>
      <c r="N383" s="189"/>
      <c r="O383" s="189"/>
      <c r="P383" s="189"/>
      <c r="Q383" s="189"/>
      <c r="R383" s="189"/>
      <c r="S383" s="189"/>
      <c r="T383" s="189"/>
      <c r="U383" s="189"/>
      <c r="V383" s="189"/>
      <c r="W383" s="189"/>
      <c r="X383" s="189"/>
      <c r="Y383" s="189"/>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c r="CN383" s="189"/>
      <c r="CO383" s="189"/>
      <c r="CP383" s="189"/>
      <c r="CQ383" s="189"/>
      <c r="CR383" s="189"/>
      <c r="CS383" s="189"/>
      <c r="CT383" s="189"/>
      <c r="CU383" s="189"/>
      <c r="CV383" s="189"/>
      <c r="CW383" s="189"/>
      <c r="CX383" s="189"/>
      <c r="CY383" s="189"/>
      <c r="CZ383" s="189"/>
      <c r="DA383" s="189"/>
      <c r="DB383" s="189"/>
      <c r="DC383" s="189"/>
      <c r="DD383" s="189"/>
      <c r="DE383" s="189"/>
      <c r="DF383" s="189"/>
      <c r="DG383" s="189"/>
      <c r="DH383" s="189"/>
      <c r="DI383" s="189"/>
      <c r="DJ383" s="189"/>
      <c r="DK383" s="189"/>
      <c r="DL383" s="189"/>
    </row>
    <row r="384" spans="1:116" ht="15.95" customHeight="1" x14ac:dyDescent="0.15">
      <c r="A384" s="189"/>
      <c r="B384" s="189"/>
      <c r="C384" s="189"/>
      <c r="D384" s="189"/>
      <c r="E384" s="189"/>
      <c r="F384" s="189"/>
      <c r="G384" s="189"/>
      <c r="H384" s="189"/>
      <c r="I384" s="189"/>
      <c r="J384" s="189"/>
      <c r="K384" s="189"/>
      <c r="L384" s="189"/>
      <c r="M384" s="189"/>
      <c r="N384" s="189"/>
      <c r="O384" s="189"/>
      <c r="P384" s="189"/>
      <c r="Q384" s="189"/>
      <c r="R384" s="189"/>
      <c r="S384" s="189"/>
      <c r="T384" s="189"/>
      <c r="U384" s="189"/>
      <c r="V384" s="189"/>
      <c r="W384" s="189"/>
      <c r="X384" s="189"/>
      <c r="Y384" s="189"/>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c r="CN384" s="189"/>
      <c r="CO384" s="189"/>
      <c r="CP384" s="189"/>
      <c r="CQ384" s="189"/>
      <c r="CR384" s="189"/>
      <c r="CS384" s="189"/>
      <c r="CT384" s="189"/>
      <c r="CU384" s="189"/>
      <c r="CV384" s="189"/>
      <c r="CW384" s="189"/>
      <c r="CX384" s="189"/>
      <c r="CY384" s="189"/>
      <c r="CZ384" s="189"/>
      <c r="DA384" s="189"/>
      <c r="DB384" s="189"/>
      <c r="DC384" s="189"/>
      <c r="DD384" s="189"/>
      <c r="DE384" s="189"/>
      <c r="DF384" s="189"/>
      <c r="DG384" s="189"/>
      <c r="DH384" s="189"/>
      <c r="DI384" s="189"/>
      <c r="DJ384" s="189"/>
      <c r="DK384" s="189"/>
      <c r="DL384" s="189"/>
    </row>
    <row r="385" spans="1:116" ht="15.95" customHeight="1" x14ac:dyDescent="0.15">
      <c r="A385" s="189"/>
      <c r="B385" s="189"/>
      <c r="C385" s="189"/>
      <c r="D385" s="189"/>
      <c r="E385" s="189"/>
      <c r="F385" s="189"/>
      <c r="G385" s="189"/>
      <c r="H385" s="189"/>
      <c r="I385" s="189"/>
      <c r="J385" s="189"/>
      <c r="K385" s="189"/>
      <c r="L385" s="189"/>
      <c r="M385" s="189"/>
      <c r="N385" s="189"/>
      <c r="O385" s="189"/>
      <c r="P385" s="189"/>
      <c r="Q385" s="189"/>
      <c r="R385" s="189"/>
      <c r="S385" s="189"/>
      <c r="T385" s="189"/>
      <c r="U385" s="189"/>
      <c r="V385" s="189"/>
      <c r="W385" s="189"/>
      <c r="X385" s="189"/>
      <c r="Y385" s="189"/>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c r="CN385" s="189"/>
      <c r="CO385" s="189"/>
      <c r="CP385" s="189"/>
      <c r="CQ385" s="189"/>
      <c r="CR385" s="189"/>
      <c r="CS385" s="189"/>
      <c r="CT385" s="189"/>
      <c r="CU385" s="189"/>
      <c r="CV385" s="189"/>
      <c r="CW385" s="189"/>
      <c r="CX385" s="189"/>
      <c r="CY385" s="189"/>
      <c r="CZ385" s="189"/>
      <c r="DA385" s="189"/>
      <c r="DB385" s="189"/>
      <c r="DC385" s="189"/>
      <c r="DD385" s="189"/>
      <c r="DE385" s="189"/>
      <c r="DF385" s="189"/>
      <c r="DG385" s="189"/>
      <c r="DH385" s="189"/>
      <c r="DI385" s="189"/>
      <c r="DJ385" s="189"/>
      <c r="DK385" s="189"/>
      <c r="DL385" s="189"/>
    </row>
    <row r="386" spans="1:116" ht="15.95" customHeight="1" x14ac:dyDescent="0.15">
      <c r="A386" s="189"/>
      <c r="B386" s="189"/>
      <c r="C386" s="189"/>
      <c r="D386" s="189"/>
      <c r="E386" s="189"/>
      <c r="F386" s="189"/>
      <c r="G386" s="189"/>
      <c r="H386" s="189"/>
      <c r="I386" s="189"/>
      <c r="J386" s="189"/>
      <c r="K386" s="189"/>
      <c r="L386" s="189"/>
      <c r="M386" s="189"/>
      <c r="N386" s="189"/>
      <c r="O386" s="189"/>
      <c r="P386" s="189"/>
      <c r="Q386" s="189"/>
      <c r="R386" s="189"/>
      <c r="S386" s="189"/>
      <c r="T386" s="189"/>
      <c r="U386" s="189"/>
      <c r="V386" s="189"/>
      <c r="W386" s="189"/>
      <c r="X386" s="189"/>
      <c r="Y386" s="189"/>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c r="CN386" s="189"/>
      <c r="CO386" s="189"/>
      <c r="CP386" s="189"/>
      <c r="CQ386" s="189"/>
      <c r="CR386" s="189"/>
      <c r="CS386" s="189"/>
      <c r="CT386" s="189"/>
      <c r="CU386" s="189"/>
      <c r="CV386" s="189"/>
      <c r="CW386" s="189"/>
      <c r="CX386" s="189"/>
      <c r="CY386" s="189"/>
      <c r="CZ386" s="189"/>
      <c r="DA386" s="189"/>
      <c r="DB386" s="189"/>
      <c r="DC386" s="189"/>
      <c r="DD386" s="189"/>
      <c r="DE386" s="189"/>
      <c r="DF386" s="189"/>
      <c r="DG386" s="189"/>
      <c r="DH386" s="189"/>
      <c r="DI386" s="189"/>
      <c r="DJ386" s="189"/>
      <c r="DK386" s="189"/>
      <c r="DL386" s="189"/>
    </row>
    <row r="387" spans="1:116" ht="15.95" customHeight="1" x14ac:dyDescent="0.15">
      <c r="A387" s="189"/>
      <c r="B387" s="189"/>
      <c r="C387" s="189"/>
      <c r="D387" s="189"/>
      <c r="E387" s="189"/>
      <c r="F387" s="189"/>
      <c r="G387" s="189"/>
      <c r="H387" s="189"/>
      <c r="I387" s="189"/>
      <c r="J387" s="189"/>
      <c r="K387" s="189"/>
      <c r="L387" s="189"/>
      <c r="M387" s="189"/>
      <c r="N387" s="189"/>
      <c r="O387" s="189"/>
      <c r="P387" s="189"/>
      <c r="Q387" s="189"/>
      <c r="R387" s="189"/>
      <c r="S387" s="189"/>
      <c r="T387" s="189"/>
      <c r="U387" s="189"/>
      <c r="V387" s="189"/>
      <c r="W387" s="189"/>
      <c r="X387" s="189"/>
      <c r="Y387" s="189"/>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c r="CN387" s="189"/>
      <c r="CO387" s="189"/>
      <c r="CP387" s="189"/>
      <c r="CQ387" s="189"/>
      <c r="CR387" s="189"/>
      <c r="CS387" s="189"/>
      <c r="CT387" s="189"/>
      <c r="CU387" s="189"/>
      <c r="CV387" s="189"/>
      <c r="CW387" s="189"/>
      <c r="CX387" s="189"/>
      <c r="CY387" s="189"/>
      <c r="CZ387" s="189"/>
      <c r="DA387" s="189"/>
      <c r="DB387" s="189"/>
      <c r="DC387" s="189"/>
      <c r="DD387" s="189"/>
      <c r="DE387" s="189"/>
      <c r="DF387" s="189"/>
      <c r="DG387" s="189"/>
      <c r="DH387" s="189"/>
      <c r="DI387" s="189"/>
      <c r="DJ387" s="189"/>
      <c r="DK387" s="189"/>
      <c r="DL387" s="189"/>
    </row>
    <row r="388" spans="1:116" ht="15.95" customHeight="1" x14ac:dyDescent="0.15">
      <c r="A388" s="189"/>
      <c r="B388" s="189"/>
      <c r="C388" s="189"/>
      <c r="D388" s="189"/>
      <c r="E388" s="189"/>
      <c r="F388" s="189"/>
      <c r="G388" s="189"/>
      <c r="H388" s="189"/>
      <c r="I388" s="189"/>
      <c r="J388" s="189"/>
      <c r="K388" s="189"/>
      <c r="L388" s="189"/>
      <c r="M388" s="189"/>
      <c r="N388" s="189"/>
      <c r="O388" s="189"/>
      <c r="P388" s="189"/>
      <c r="Q388" s="189"/>
      <c r="R388" s="189"/>
      <c r="S388" s="189"/>
      <c r="T388" s="189"/>
      <c r="U388" s="189"/>
      <c r="V388" s="189"/>
      <c r="W388" s="189"/>
      <c r="X388" s="189"/>
      <c r="Y388" s="189"/>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c r="CN388" s="189"/>
      <c r="CO388" s="189"/>
      <c r="CP388" s="189"/>
      <c r="CQ388" s="189"/>
      <c r="CR388" s="189"/>
      <c r="CS388" s="189"/>
      <c r="CT388" s="189"/>
      <c r="CU388" s="189"/>
      <c r="CV388" s="189"/>
      <c r="CW388" s="189"/>
      <c r="CX388" s="189"/>
      <c r="CY388" s="189"/>
      <c r="CZ388" s="189"/>
      <c r="DA388" s="189"/>
      <c r="DB388" s="189"/>
      <c r="DC388" s="189"/>
      <c r="DD388" s="189"/>
      <c r="DE388" s="189"/>
      <c r="DF388" s="189"/>
      <c r="DG388" s="189"/>
      <c r="DH388" s="189"/>
      <c r="DI388" s="189"/>
      <c r="DJ388" s="189"/>
      <c r="DK388" s="189"/>
      <c r="DL388" s="189"/>
    </row>
    <row r="389" spans="1:116" ht="15.95" customHeight="1" x14ac:dyDescent="0.15">
      <c r="A389" s="189"/>
      <c r="B389" s="189"/>
      <c r="C389" s="189"/>
      <c r="D389" s="189"/>
      <c r="E389" s="189"/>
      <c r="F389" s="189"/>
      <c r="G389" s="189"/>
      <c r="H389" s="189"/>
      <c r="I389" s="189"/>
      <c r="J389" s="189"/>
      <c r="K389" s="189"/>
      <c r="L389" s="189"/>
      <c r="M389" s="189"/>
      <c r="N389" s="189"/>
      <c r="O389" s="189"/>
      <c r="P389" s="189"/>
      <c r="Q389" s="189"/>
      <c r="R389" s="189"/>
      <c r="S389" s="189"/>
      <c r="T389" s="189"/>
      <c r="U389" s="189"/>
      <c r="V389" s="189"/>
      <c r="W389" s="189"/>
      <c r="X389" s="189"/>
      <c r="Y389" s="189"/>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c r="CN389" s="189"/>
      <c r="CO389" s="189"/>
      <c r="CP389" s="189"/>
      <c r="CQ389" s="189"/>
      <c r="CR389" s="189"/>
      <c r="CS389" s="189"/>
      <c r="CT389" s="189"/>
      <c r="CU389" s="189"/>
      <c r="CV389" s="189"/>
      <c r="CW389" s="189"/>
      <c r="CX389" s="189"/>
      <c r="CY389" s="189"/>
      <c r="CZ389" s="189"/>
      <c r="DA389" s="189"/>
      <c r="DB389" s="189"/>
      <c r="DC389" s="189"/>
      <c r="DD389" s="189"/>
      <c r="DE389" s="189"/>
      <c r="DF389" s="189"/>
      <c r="DG389" s="189"/>
      <c r="DH389" s="189"/>
      <c r="DI389" s="189"/>
      <c r="DJ389" s="189"/>
      <c r="DK389" s="189"/>
      <c r="DL389" s="189"/>
    </row>
    <row r="390" spans="1:116" ht="15.95" customHeight="1" x14ac:dyDescent="0.15">
      <c r="A390" s="189"/>
      <c r="B390" s="189"/>
      <c r="C390" s="189"/>
      <c r="D390" s="189"/>
      <c r="E390" s="189"/>
      <c r="F390" s="189"/>
      <c r="G390" s="189"/>
      <c r="H390" s="189"/>
      <c r="I390" s="189"/>
      <c r="J390" s="189"/>
      <c r="K390" s="189"/>
      <c r="L390" s="189"/>
      <c r="M390" s="189"/>
      <c r="N390" s="189"/>
      <c r="O390" s="189"/>
      <c r="P390" s="189"/>
      <c r="Q390" s="189"/>
      <c r="R390" s="189"/>
      <c r="S390" s="189"/>
      <c r="T390" s="189"/>
      <c r="U390" s="189"/>
      <c r="V390" s="189"/>
      <c r="W390" s="189"/>
      <c r="X390" s="189"/>
      <c r="Y390" s="189"/>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c r="CN390" s="189"/>
      <c r="CO390" s="189"/>
      <c r="CP390" s="189"/>
      <c r="CQ390" s="189"/>
      <c r="CR390" s="189"/>
      <c r="CS390" s="189"/>
      <c r="CT390" s="189"/>
      <c r="CU390" s="189"/>
      <c r="CV390" s="189"/>
      <c r="CW390" s="189"/>
      <c r="CX390" s="189"/>
      <c r="CY390" s="189"/>
      <c r="CZ390" s="189"/>
      <c r="DA390" s="189"/>
      <c r="DB390" s="189"/>
      <c r="DC390" s="189"/>
      <c r="DD390" s="189"/>
      <c r="DE390" s="189"/>
      <c r="DF390" s="189"/>
      <c r="DG390" s="189"/>
      <c r="DH390" s="189"/>
      <c r="DI390" s="189"/>
      <c r="DJ390" s="189"/>
      <c r="DK390" s="189"/>
      <c r="DL390" s="189"/>
    </row>
    <row r="391" spans="1:116" ht="15.95" customHeight="1" x14ac:dyDescent="0.15">
      <c r="A391" s="189"/>
      <c r="B391" s="189"/>
      <c r="C391" s="189"/>
      <c r="D391" s="189"/>
      <c r="E391" s="189"/>
      <c r="F391" s="189"/>
      <c r="G391" s="189"/>
      <c r="H391" s="189"/>
      <c r="I391" s="189"/>
      <c r="J391" s="189"/>
      <c r="K391" s="189"/>
      <c r="L391" s="189"/>
      <c r="M391" s="189"/>
      <c r="N391" s="189"/>
      <c r="O391" s="189"/>
      <c r="P391" s="189"/>
      <c r="Q391" s="189"/>
      <c r="R391" s="189"/>
      <c r="S391" s="189"/>
      <c r="T391" s="189"/>
      <c r="U391" s="189"/>
      <c r="V391" s="189"/>
      <c r="W391" s="189"/>
      <c r="X391" s="189"/>
      <c r="Y391" s="189"/>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c r="CN391" s="189"/>
      <c r="CO391" s="189"/>
      <c r="CP391" s="189"/>
      <c r="CQ391" s="189"/>
      <c r="CR391" s="189"/>
      <c r="CS391" s="189"/>
      <c r="CT391" s="189"/>
      <c r="CU391" s="189"/>
      <c r="CV391" s="189"/>
      <c r="CW391" s="189"/>
      <c r="CX391" s="189"/>
      <c r="CY391" s="189"/>
      <c r="CZ391" s="189"/>
      <c r="DA391" s="189"/>
      <c r="DB391" s="189"/>
      <c r="DC391" s="189"/>
      <c r="DD391" s="189"/>
      <c r="DE391" s="189"/>
      <c r="DF391" s="189"/>
      <c r="DG391" s="189"/>
      <c r="DH391" s="189"/>
      <c r="DI391" s="189"/>
      <c r="DJ391" s="189"/>
      <c r="DK391" s="189"/>
      <c r="DL391" s="189"/>
    </row>
    <row r="392" spans="1:116" ht="15.95" customHeight="1" x14ac:dyDescent="0.15">
      <c r="A392" s="189"/>
      <c r="B392" s="189"/>
      <c r="C392" s="189"/>
      <c r="D392" s="189"/>
      <c r="E392" s="189"/>
      <c r="F392" s="189"/>
      <c r="G392" s="189"/>
      <c r="H392" s="189"/>
      <c r="I392" s="189"/>
      <c r="J392" s="189"/>
      <c r="K392" s="189"/>
      <c r="L392" s="189"/>
      <c r="M392" s="189"/>
      <c r="N392" s="189"/>
      <c r="O392" s="189"/>
      <c r="P392" s="189"/>
      <c r="Q392" s="189"/>
      <c r="R392" s="189"/>
      <c r="S392" s="189"/>
      <c r="T392" s="189"/>
      <c r="U392" s="189"/>
      <c r="V392" s="189"/>
      <c r="W392" s="189"/>
      <c r="X392" s="189"/>
      <c r="Y392" s="189"/>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c r="CN392" s="189"/>
      <c r="CO392" s="189"/>
      <c r="CP392" s="189"/>
      <c r="CQ392" s="189"/>
      <c r="CR392" s="189"/>
      <c r="CS392" s="189"/>
      <c r="CT392" s="189"/>
      <c r="CU392" s="189"/>
      <c r="CV392" s="189"/>
      <c r="CW392" s="189"/>
      <c r="CX392" s="189"/>
      <c r="CY392" s="189"/>
      <c r="CZ392" s="189"/>
      <c r="DA392" s="189"/>
      <c r="DB392" s="189"/>
      <c r="DC392" s="189"/>
      <c r="DD392" s="189"/>
      <c r="DE392" s="189"/>
      <c r="DF392" s="189"/>
      <c r="DG392" s="189"/>
      <c r="DH392" s="189"/>
      <c r="DI392" s="189"/>
      <c r="DJ392" s="189"/>
      <c r="DK392" s="189"/>
      <c r="DL392" s="189"/>
    </row>
    <row r="393" spans="1:116" ht="15.95" customHeight="1" x14ac:dyDescent="0.15">
      <c r="A393" s="189"/>
      <c r="B393" s="189"/>
      <c r="C393" s="189"/>
      <c r="D393" s="189"/>
      <c r="E393" s="189"/>
      <c r="F393" s="189"/>
      <c r="G393" s="189"/>
      <c r="H393" s="189"/>
      <c r="I393" s="189"/>
      <c r="J393" s="189"/>
      <c r="K393" s="189"/>
      <c r="L393" s="189"/>
      <c r="M393" s="189"/>
      <c r="N393" s="189"/>
      <c r="O393" s="189"/>
      <c r="P393" s="189"/>
      <c r="Q393" s="189"/>
      <c r="R393" s="189"/>
      <c r="S393" s="189"/>
      <c r="T393" s="189"/>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row>
    <row r="394" spans="1:116" ht="15.95" customHeight="1" x14ac:dyDescent="0.15">
      <c r="A394" s="189"/>
      <c r="B394" s="189"/>
      <c r="C394" s="189"/>
      <c r="D394" s="189"/>
      <c r="E394" s="189"/>
      <c r="F394" s="189"/>
      <c r="G394" s="189"/>
      <c r="H394" s="189"/>
      <c r="I394" s="189"/>
      <c r="J394" s="189"/>
      <c r="K394" s="189"/>
      <c r="L394" s="189"/>
      <c r="M394" s="189"/>
      <c r="N394" s="189"/>
      <c r="O394" s="189"/>
      <c r="P394" s="189"/>
      <c r="Q394" s="189"/>
      <c r="R394" s="189"/>
      <c r="S394" s="189"/>
      <c r="T394" s="189"/>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row>
    <row r="395" spans="1:116" ht="15.95" customHeight="1" x14ac:dyDescent="0.15">
      <c r="A395" s="189"/>
      <c r="B395" s="189"/>
      <c r="C395" s="189"/>
      <c r="D395" s="189"/>
      <c r="E395" s="189"/>
      <c r="F395" s="189"/>
      <c r="G395" s="189"/>
      <c r="H395" s="189"/>
      <c r="I395" s="189"/>
      <c r="J395" s="189"/>
      <c r="K395" s="189"/>
      <c r="L395" s="189"/>
      <c r="M395" s="189"/>
      <c r="N395" s="189"/>
      <c r="O395" s="189"/>
      <c r="P395" s="189"/>
      <c r="Q395" s="189"/>
      <c r="R395" s="189"/>
      <c r="S395" s="189"/>
      <c r="T395" s="189"/>
      <c r="U395" s="189"/>
      <c r="V395" s="189"/>
      <c r="W395" s="189"/>
      <c r="X395" s="189"/>
      <c r="Y395" s="189"/>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c r="CN395" s="189"/>
      <c r="CO395" s="189"/>
      <c r="CP395" s="189"/>
      <c r="CQ395" s="189"/>
      <c r="CR395" s="189"/>
      <c r="CS395" s="189"/>
      <c r="CT395" s="189"/>
      <c r="CU395" s="189"/>
      <c r="CV395" s="189"/>
      <c r="CW395" s="189"/>
      <c r="CX395" s="189"/>
      <c r="CY395" s="189"/>
      <c r="CZ395" s="189"/>
      <c r="DA395" s="189"/>
      <c r="DB395" s="189"/>
      <c r="DC395" s="189"/>
      <c r="DD395" s="189"/>
      <c r="DE395" s="189"/>
      <c r="DF395" s="189"/>
      <c r="DG395" s="189"/>
      <c r="DH395" s="189"/>
      <c r="DI395" s="189"/>
      <c r="DJ395" s="189"/>
      <c r="DK395" s="189"/>
      <c r="DL395" s="189"/>
    </row>
    <row r="396" spans="1:116" ht="15.95" customHeight="1" x14ac:dyDescent="0.15">
      <c r="A396" s="189"/>
      <c r="B396" s="189"/>
      <c r="C396" s="189"/>
      <c r="D396" s="189"/>
      <c r="E396" s="189"/>
      <c r="F396" s="189"/>
      <c r="G396" s="189"/>
      <c r="H396" s="189"/>
      <c r="I396" s="189"/>
      <c r="J396" s="189"/>
      <c r="K396" s="189"/>
      <c r="L396" s="189"/>
      <c r="M396" s="189"/>
      <c r="N396" s="189"/>
      <c r="O396" s="189"/>
      <c r="P396" s="189"/>
      <c r="Q396" s="189"/>
      <c r="R396" s="189"/>
      <c r="S396" s="189"/>
      <c r="T396" s="189"/>
      <c r="U396" s="189"/>
      <c r="V396" s="189"/>
      <c r="W396" s="189"/>
      <c r="X396" s="189"/>
      <c r="Y396" s="189"/>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c r="CN396" s="189"/>
      <c r="CO396" s="189"/>
      <c r="CP396" s="189"/>
      <c r="CQ396" s="189"/>
      <c r="CR396" s="189"/>
      <c r="CS396" s="189"/>
      <c r="CT396" s="189"/>
      <c r="CU396" s="189"/>
      <c r="CV396" s="189"/>
      <c r="CW396" s="189"/>
      <c r="CX396" s="189"/>
      <c r="CY396" s="189"/>
      <c r="CZ396" s="189"/>
      <c r="DA396" s="189"/>
      <c r="DB396" s="189"/>
      <c r="DC396" s="189"/>
      <c r="DD396" s="189"/>
      <c r="DE396" s="189"/>
      <c r="DF396" s="189"/>
      <c r="DG396" s="189"/>
      <c r="DH396" s="189"/>
      <c r="DI396" s="189"/>
      <c r="DJ396" s="189"/>
      <c r="DK396" s="189"/>
      <c r="DL396" s="189"/>
    </row>
    <row r="397" spans="1:116" ht="15.95" customHeight="1" x14ac:dyDescent="0.15">
      <c r="A397" s="189"/>
      <c r="B397" s="189"/>
      <c r="C397" s="189"/>
      <c r="D397" s="189"/>
      <c r="E397" s="189"/>
      <c r="F397" s="189"/>
      <c r="G397" s="189"/>
      <c r="H397" s="189"/>
      <c r="I397" s="189"/>
      <c r="J397" s="189"/>
      <c r="K397" s="189"/>
      <c r="L397" s="189"/>
      <c r="M397" s="189"/>
      <c r="N397" s="189"/>
      <c r="O397" s="189"/>
      <c r="P397" s="189"/>
      <c r="Q397" s="189"/>
      <c r="R397" s="189"/>
      <c r="S397" s="189"/>
      <c r="T397" s="189"/>
      <c r="U397" s="189"/>
      <c r="V397" s="189"/>
      <c r="W397" s="189"/>
      <c r="X397" s="189"/>
      <c r="Y397" s="189"/>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c r="CN397" s="189"/>
      <c r="CO397" s="189"/>
      <c r="CP397" s="189"/>
      <c r="CQ397" s="189"/>
      <c r="CR397" s="189"/>
      <c r="CS397" s="189"/>
      <c r="CT397" s="189"/>
      <c r="CU397" s="189"/>
      <c r="CV397" s="189"/>
      <c r="CW397" s="189"/>
      <c r="CX397" s="189"/>
      <c r="CY397" s="189"/>
      <c r="CZ397" s="189"/>
      <c r="DA397" s="189"/>
      <c r="DB397" s="189"/>
      <c r="DC397" s="189"/>
      <c r="DD397" s="189"/>
      <c r="DE397" s="189"/>
      <c r="DF397" s="189"/>
      <c r="DG397" s="189"/>
      <c r="DH397" s="189"/>
      <c r="DI397" s="189"/>
      <c r="DJ397" s="189"/>
      <c r="DK397" s="189"/>
      <c r="DL397" s="189"/>
    </row>
    <row r="398" spans="1:116" ht="15.95" customHeight="1" x14ac:dyDescent="0.15">
      <c r="A398" s="189"/>
      <c r="B398" s="189"/>
      <c r="C398" s="189"/>
      <c r="D398" s="189"/>
      <c r="E398" s="189"/>
      <c r="F398" s="189"/>
      <c r="G398" s="189"/>
      <c r="H398" s="189"/>
      <c r="I398" s="189"/>
      <c r="J398" s="189"/>
      <c r="K398" s="189"/>
      <c r="L398" s="189"/>
      <c r="M398" s="189"/>
      <c r="N398" s="189"/>
      <c r="O398" s="189"/>
      <c r="P398" s="189"/>
      <c r="Q398" s="189"/>
      <c r="R398" s="189"/>
      <c r="S398" s="189"/>
      <c r="T398" s="189"/>
      <c r="U398" s="189"/>
      <c r="V398" s="189"/>
      <c r="W398" s="189"/>
      <c r="X398" s="189"/>
      <c r="Y398" s="189"/>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c r="CN398" s="189"/>
      <c r="CO398" s="189"/>
      <c r="CP398" s="189"/>
      <c r="CQ398" s="189"/>
      <c r="CR398" s="189"/>
      <c r="CS398" s="189"/>
      <c r="CT398" s="189"/>
      <c r="CU398" s="189"/>
      <c r="CV398" s="189"/>
      <c r="CW398" s="189"/>
      <c r="CX398" s="189"/>
      <c r="CY398" s="189"/>
      <c r="CZ398" s="189"/>
      <c r="DA398" s="189"/>
      <c r="DB398" s="189"/>
      <c r="DC398" s="189"/>
      <c r="DD398" s="189"/>
      <c r="DE398" s="189"/>
      <c r="DF398" s="189"/>
      <c r="DG398" s="189"/>
      <c r="DH398" s="189"/>
      <c r="DI398" s="189"/>
      <c r="DJ398" s="189"/>
      <c r="DK398" s="189"/>
      <c r="DL398" s="189"/>
    </row>
    <row r="399" spans="1:116" ht="15.95" customHeight="1" x14ac:dyDescent="0.15">
      <c r="A399" s="189"/>
      <c r="B399" s="189"/>
      <c r="C399" s="189"/>
      <c r="D399" s="189"/>
      <c r="E399" s="189"/>
      <c r="F399" s="189"/>
      <c r="G399" s="189"/>
      <c r="H399" s="189"/>
      <c r="I399" s="189"/>
      <c r="J399" s="189"/>
      <c r="K399" s="189"/>
      <c r="L399" s="189"/>
      <c r="M399" s="189"/>
      <c r="N399" s="189"/>
      <c r="O399" s="189"/>
      <c r="P399" s="189"/>
      <c r="Q399" s="189"/>
      <c r="R399" s="189"/>
      <c r="S399" s="189"/>
      <c r="T399" s="189"/>
      <c r="U399" s="189"/>
      <c r="V399" s="189"/>
      <c r="W399" s="189"/>
      <c r="X399" s="189"/>
      <c r="Y399" s="189"/>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c r="CN399" s="189"/>
      <c r="CO399" s="189"/>
      <c r="CP399" s="189"/>
      <c r="CQ399" s="189"/>
      <c r="CR399" s="189"/>
      <c r="CS399" s="189"/>
      <c r="CT399" s="189"/>
      <c r="CU399" s="189"/>
      <c r="CV399" s="189"/>
      <c r="CW399" s="189"/>
      <c r="CX399" s="189"/>
      <c r="CY399" s="189"/>
      <c r="CZ399" s="189"/>
      <c r="DA399" s="189"/>
      <c r="DB399" s="189"/>
      <c r="DC399" s="189"/>
      <c r="DD399" s="189"/>
      <c r="DE399" s="189"/>
      <c r="DF399" s="189"/>
      <c r="DG399" s="189"/>
      <c r="DH399" s="189"/>
      <c r="DI399" s="189"/>
      <c r="DJ399" s="189"/>
      <c r="DK399" s="189"/>
      <c r="DL399" s="189"/>
    </row>
    <row r="400" spans="1:116" ht="15.95" customHeight="1" x14ac:dyDescent="0.15">
      <c r="A400" s="189"/>
      <c r="B400" s="189"/>
      <c r="C400" s="189"/>
      <c r="D400" s="189"/>
      <c r="E400" s="189"/>
      <c r="F400" s="189"/>
      <c r="G400" s="189"/>
      <c r="H400" s="189"/>
      <c r="I400" s="189"/>
      <c r="J400" s="189"/>
      <c r="K400" s="189"/>
      <c r="L400" s="189"/>
      <c r="M400" s="189"/>
      <c r="N400" s="189"/>
      <c r="O400" s="189"/>
      <c r="P400" s="189"/>
      <c r="Q400" s="189"/>
      <c r="R400" s="189"/>
      <c r="S400" s="189"/>
      <c r="T400" s="189"/>
      <c r="U400" s="189"/>
      <c r="V400" s="189"/>
      <c r="W400" s="189"/>
      <c r="X400" s="189"/>
      <c r="Y400" s="189"/>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c r="CN400" s="189"/>
      <c r="CO400" s="189"/>
      <c r="CP400" s="189"/>
      <c r="CQ400" s="189"/>
      <c r="CR400" s="189"/>
      <c r="CS400" s="189"/>
      <c r="CT400" s="189"/>
      <c r="CU400" s="189"/>
      <c r="CV400" s="189"/>
      <c r="CW400" s="189"/>
      <c r="CX400" s="189"/>
      <c r="CY400" s="189"/>
      <c r="CZ400" s="189"/>
      <c r="DA400" s="189"/>
      <c r="DB400" s="189"/>
      <c r="DC400" s="189"/>
      <c r="DD400" s="189"/>
      <c r="DE400" s="189"/>
      <c r="DF400" s="189"/>
      <c r="DG400" s="189"/>
      <c r="DH400" s="189"/>
      <c r="DI400" s="189"/>
      <c r="DJ400" s="189"/>
      <c r="DK400" s="189"/>
      <c r="DL400" s="189"/>
    </row>
    <row r="401" spans="1:116" ht="15.95" customHeight="1" x14ac:dyDescent="0.15">
      <c r="A401" s="189"/>
      <c r="B401" s="189"/>
      <c r="C401" s="189"/>
      <c r="D401" s="189"/>
      <c r="E401" s="189"/>
      <c r="F401" s="189"/>
      <c r="G401" s="189"/>
      <c r="H401" s="189"/>
      <c r="I401" s="189"/>
      <c r="J401" s="189"/>
      <c r="K401" s="189"/>
      <c r="L401" s="189"/>
      <c r="M401" s="189"/>
      <c r="N401" s="189"/>
      <c r="O401" s="189"/>
      <c r="P401" s="189"/>
      <c r="Q401" s="189"/>
      <c r="R401" s="189"/>
      <c r="S401" s="189"/>
      <c r="T401" s="189"/>
      <c r="U401" s="189"/>
      <c r="V401" s="189"/>
      <c r="W401" s="189"/>
      <c r="X401" s="189"/>
      <c r="Y401" s="189"/>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c r="CN401" s="189"/>
      <c r="CO401" s="189"/>
      <c r="CP401" s="189"/>
      <c r="CQ401" s="189"/>
      <c r="CR401" s="189"/>
      <c r="CS401" s="189"/>
      <c r="CT401" s="189"/>
      <c r="CU401" s="189"/>
      <c r="CV401" s="189"/>
      <c r="CW401" s="189"/>
      <c r="CX401" s="189"/>
      <c r="CY401" s="189"/>
      <c r="CZ401" s="189"/>
      <c r="DA401" s="189"/>
      <c r="DB401" s="189"/>
      <c r="DC401" s="189"/>
      <c r="DD401" s="189"/>
      <c r="DE401" s="189"/>
      <c r="DF401" s="189"/>
      <c r="DG401" s="189"/>
      <c r="DH401" s="189"/>
      <c r="DI401" s="189"/>
      <c r="DJ401" s="189"/>
      <c r="DK401" s="189"/>
      <c r="DL401" s="189"/>
    </row>
    <row r="402" spans="1:116" ht="15.95" customHeight="1" x14ac:dyDescent="0.15">
      <c r="A402" s="189"/>
      <c r="B402" s="189"/>
      <c r="C402" s="189"/>
      <c r="D402" s="189"/>
      <c r="E402" s="189"/>
      <c r="F402" s="189"/>
      <c r="G402" s="189"/>
      <c r="H402" s="189"/>
      <c r="I402" s="189"/>
      <c r="J402" s="189"/>
      <c r="K402" s="189"/>
      <c r="L402" s="189"/>
      <c r="M402" s="189"/>
      <c r="N402" s="189"/>
      <c r="O402" s="189"/>
      <c r="P402" s="189"/>
      <c r="Q402" s="189"/>
      <c r="R402" s="189"/>
      <c r="S402" s="189"/>
      <c r="T402" s="189"/>
      <c r="U402" s="189"/>
      <c r="V402" s="189"/>
      <c r="W402" s="189"/>
      <c r="X402" s="189"/>
      <c r="Y402" s="189"/>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c r="CN402" s="189"/>
      <c r="CO402" s="189"/>
      <c r="CP402" s="189"/>
      <c r="CQ402" s="189"/>
      <c r="CR402" s="189"/>
      <c r="CS402" s="189"/>
      <c r="CT402" s="189"/>
      <c r="CU402" s="189"/>
      <c r="CV402" s="189"/>
      <c r="CW402" s="189"/>
      <c r="CX402" s="189"/>
      <c r="CY402" s="189"/>
      <c r="CZ402" s="189"/>
      <c r="DA402" s="189"/>
      <c r="DB402" s="189"/>
      <c r="DC402" s="189"/>
      <c r="DD402" s="189"/>
      <c r="DE402" s="189"/>
      <c r="DF402" s="189"/>
      <c r="DG402" s="189"/>
      <c r="DH402" s="189"/>
      <c r="DI402" s="189"/>
      <c r="DJ402" s="189"/>
      <c r="DK402" s="189"/>
      <c r="DL402" s="189"/>
    </row>
    <row r="403" spans="1:116" ht="15.95" customHeight="1" x14ac:dyDescent="0.15">
      <c r="A403" s="189"/>
      <c r="B403" s="189"/>
      <c r="C403" s="189"/>
      <c r="D403" s="189"/>
      <c r="E403" s="189"/>
      <c r="F403" s="189"/>
      <c r="G403" s="189"/>
      <c r="H403" s="189"/>
      <c r="I403" s="189"/>
      <c r="J403" s="189"/>
      <c r="K403" s="189"/>
      <c r="L403" s="189"/>
      <c r="M403" s="189"/>
      <c r="N403" s="189"/>
      <c r="O403" s="189"/>
      <c r="P403" s="189"/>
      <c r="Q403" s="189"/>
      <c r="R403" s="189"/>
      <c r="S403" s="189"/>
      <c r="T403" s="189"/>
      <c r="U403" s="189"/>
      <c r="V403" s="189"/>
      <c r="W403" s="189"/>
      <c r="X403" s="189"/>
      <c r="Y403" s="189"/>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c r="CN403" s="189"/>
      <c r="CO403" s="189"/>
      <c r="CP403" s="189"/>
      <c r="CQ403" s="189"/>
      <c r="CR403" s="189"/>
      <c r="CS403" s="189"/>
      <c r="CT403" s="189"/>
      <c r="CU403" s="189"/>
      <c r="CV403" s="189"/>
      <c r="CW403" s="189"/>
      <c r="CX403" s="189"/>
      <c r="CY403" s="189"/>
      <c r="CZ403" s="189"/>
      <c r="DA403" s="189"/>
      <c r="DB403" s="189"/>
      <c r="DC403" s="189"/>
      <c r="DD403" s="189"/>
      <c r="DE403" s="189"/>
      <c r="DF403" s="189"/>
      <c r="DG403" s="189"/>
      <c r="DH403" s="189"/>
      <c r="DI403" s="189"/>
      <c r="DJ403" s="189"/>
      <c r="DK403" s="189"/>
      <c r="DL403" s="189"/>
    </row>
    <row r="404" spans="1:116" ht="15.95" customHeight="1" x14ac:dyDescent="0.15">
      <c r="A404" s="189"/>
      <c r="B404" s="189"/>
      <c r="C404" s="189"/>
      <c r="D404" s="189"/>
      <c r="E404" s="189"/>
      <c r="F404" s="189"/>
      <c r="G404" s="189"/>
      <c r="H404" s="189"/>
      <c r="I404" s="189"/>
      <c r="J404" s="189"/>
      <c r="K404" s="189"/>
      <c r="L404" s="189"/>
      <c r="M404" s="189"/>
      <c r="N404" s="189"/>
      <c r="O404" s="189"/>
      <c r="P404" s="189"/>
      <c r="Q404" s="189"/>
      <c r="R404" s="189"/>
      <c r="S404" s="189"/>
      <c r="T404" s="189"/>
      <c r="U404" s="189"/>
      <c r="V404" s="189"/>
      <c r="W404" s="189"/>
      <c r="X404" s="189"/>
      <c r="Y404" s="189"/>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c r="CN404" s="189"/>
      <c r="CO404" s="189"/>
      <c r="CP404" s="189"/>
      <c r="CQ404" s="189"/>
      <c r="CR404" s="189"/>
      <c r="CS404" s="189"/>
      <c r="CT404" s="189"/>
      <c r="CU404" s="189"/>
      <c r="CV404" s="189"/>
      <c r="CW404" s="189"/>
      <c r="CX404" s="189"/>
      <c r="CY404" s="189"/>
      <c r="CZ404" s="189"/>
      <c r="DA404" s="189"/>
      <c r="DB404" s="189"/>
      <c r="DC404" s="189"/>
      <c r="DD404" s="189"/>
      <c r="DE404" s="189"/>
      <c r="DF404" s="189"/>
      <c r="DG404" s="189"/>
      <c r="DH404" s="189"/>
      <c r="DI404" s="189"/>
      <c r="DJ404" s="189"/>
      <c r="DK404" s="189"/>
      <c r="DL404" s="189"/>
    </row>
    <row r="405" spans="1:116" ht="15.95" customHeight="1" x14ac:dyDescent="0.15">
      <c r="A405" s="189"/>
      <c r="B405" s="189"/>
      <c r="C405" s="189"/>
      <c r="D405" s="189"/>
      <c r="E405" s="189"/>
      <c r="F405" s="189"/>
      <c r="G405" s="189"/>
      <c r="H405" s="189"/>
      <c r="I405" s="189"/>
      <c r="J405" s="189"/>
      <c r="K405" s="189"/>
      <c r="L405" s="189"/>
      <c r="M405" s="189"/>
      <c r="N405" s="189"/>
      <c r="O405" s="189"/>
      <c r="P405" s="189"/>
      <c r="Q405" s="189"/>
      <c r="R405" s="189"/>
      <c r="S405" s="189"/>
      <c r="T405" s="189"/>
      <c r="U405" s="189"/>
      <c r="V405" s="189"/>
      <c r="W405" s="189"/>
      <c r="X405" s="189"/>
      <c r="Y405" s="189"/>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c r="CN405" s="189"/>
      <c r="CO405" s="189"/>
      <c r="CP405" s="189"/>
      <c r="CQ405" s="189"/>
      <c r="CR405" s="189"/>
      <c r="CS405" s="189"/>
      <c r="CT405" s="189"/>
      <c r="CU405" s="189"/>
      <c r="CV405" s="189"/>
      <c r="CW405" s="189"/>
      <c r="CX405" s="189"/>
      <c r="CY405" s="189"/>
      <c r="CZ405" s="189"/>
      <c r="DA405" s="189"/>
      <c r="DB405" s="189"/>
      <c r="DC405" s="189"/>
      <c r="DD405" s="189"/>
      <c r="DE405" s="189"/>
      <c r="DF405" s="189"/>
      <c r="DG405" s="189"/>
      <c r="DH405" s="189"/>
      <c r="DI405" s="189"/>
      <c r="DJ405" s="189"/>
      <c r="DK405" s="189"/>
      <c r="DL405" s="189"/>
    </row>
    <row r="406" spans="1:116" ht="15.95" customHeight="1" x14ac:dyDescent="0.15">
      <c r="A406" s="189"/>
      <c r="B406" s="189"/>
      <c r="C406" s="189"/>
      <c r="D406" s="189"/>
      <c r="E406" s="189"/>
      <c r="F406" s="189"/>
      <c r="G406" s="189"/>
      <c r="H406" s="189"/>
      <c r="I406" s="189"/>
      <c r="J406" s="189"/>
      <c r="K406" s="189"/>
      <c r="L406" s="189"/>
      <c r="M406" s="189"/>
      <c r="N406" s="189"/>
      <c r="O406" s="189"/>
      <c r="P406" s="189"/>
      <c r="Q406" s="189"/>
      <c r="R406" s="189"/>
      <c r="S406" s="189"/>
      <c r="T406" s="189"/>
      <c r="U406" s="189"/>
      <c r="V406" s="189"/>
      <c r="W406" s="189"/>
      <c r="X406" s="189"/>
      <c r="Y406" s="189"/>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c r="CN406" s="189"/>
      <c r="CO406" s="189"/>
      <c r="CP406" s="189"/>
      <c r="CQ406" s="189"/>
      <c r="CR406" s="189"/>
      <c r="CS406" s="189"/>
      <c r="CT406" s="189"/>
      <c r="CU406" s="189"/>
      <c r="CV406" s="189"/>
      <c r="CW406" s="189"/>
      <c r="CX406" s="189"/>
      <c r="CY406" s="189"/>
      <c r="CZ406" s="189"/>
      <c r="DA406" s="189"/>
      <c r="DB406" s="189"/>
      <c r="DC406" s="189"/>
      <c r="DD406" s="189"/>
      <c r="DE406" s="189"/>
      <c r="DF406" s="189"/>
      <c r="DG406" s="189"/>
      <c r="DH406" s="189"/>
      <c r="DI406" s="189"/>
      <c r="DJ406" s="189"/>
      <c r="DK406" s="189"/>
      <c r="DL406" s="189"/>
    </row>
    <row r="407" spans="1:116" ht="15.95" customHeight="1" x14ac:dyDescent="0.15">
      <c r="A407" s="189"/>
      <c r="B407" s="189"/>
      <c r="C407" s="189"/>
      <c r="D407" s="189"/>
      <c r="E407" s="189"/>
      <c r="F407" s="189"/>
      <c r="G407" s="189"/>
      <c r="H407" s="189"/>
      <c r="I407" s="189"/>
      <c r="J407" s="189"/>
      <c r="K407" s="189"/>
      <c r="L407" s="189"/>
      <c r="M407" s="189"/>
      <c r="N407" s="189"/>
      <c r="O407" s="189"/>
      <c r="P407" s="189"/>
      <c r="Q407" s="189"/>
      <c r="R407" s="189"/>
      <c r="S407" s="189"/>
      <c r="T407" s="189"/>
      <c r="U407" s="189"/>
      <c r="V407" s="189"/>
      <c r="W407" s="189"/>
      <c r="X407" s="189"/>
      <c r="Y407" s="189"/>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c r="CN407" s="189"/>
      <c r="CO407" s="189"/>
      <c r="CP407" s="189"/>
      <c r="CQ407" s="189"/>
      <c r="CR407" s="189"/>
      <c r="CS407" s="189"/>
      <c r="CT407" s="189"/>
      <c r="CU407" s="189"/>
      <c r="CV407" s="189"/>
      <c r="CW407" s="189"/>
      <c r="CX407" s="189"/>
      <c r="CY407" s="189"/>
      <c r="CZ407" s="189"/>
      <c r="DA407" s="189"/>
      <c r="DB407" s="189"/>
      <c r="DC407" s="189"/>
      <c r="DD407" s="189"/>
      <c r="DE407" s="189"/>
      <c r="DF407" s="189"/>
      <c r="DG407" s="189"/>
      <c r="DH407" s="189"/>
      <c r="DI407" s="189"/>
      <c r="DJ407" s="189"/>
      <c r="DK407" s="189"/>
      <c r="DL407" s="189"/>
    </row>
    <row r="408" spans="1:116" ht="15.95" customHeight="1" x14ac:dyDescent="0.15">
      <c r="A408" s="189"/>
      <c r="B408" s="189"/>
      <c r="C408" s="189"/>
      <c r="D408" s="189"/>
      <c r="E408" s="189"/>
      <c r="F408" s="189"/>
      <c r="G408" s="189"/>
      <c r="H408" s="189"/>
      <c r="I408" s="189"/>
      <c r="J408" s="189"/>
      <c r="K408" s="189"/>
      <c r="L408" s="189"/>
      <c r="M408" s="189"/>
      <c r="N408" s="189"/>
      <c r="O408" s="189"/>
      <c r="P408" s="189"/>
      <c r="Q408" s="189"/>
      <c r="R408" s="189"/>
      <c r="S408" s="189"/>
      <c r="T408" s="189"/>
      <c r="U408" s="189"/>
      <c r="V408" s="189"/>
      <c r="W408" s="189"/>
      <c r="X408" s="189"/>
      <c r="Y408" s="189"/>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c r="CN408" s="189"/>
      <c r="CO408" s="189"/>
      <c r="CP408" s="189"/>
      <c r="CQ408" s="189"/>
      <c r="CR408" s="189"/>
      <c r="CS408" s="189"/>
      <c r="CT408" s="189"/>
      <c r="CU408" s="189"/>
      <c r="CV408" s="189"/>
      <c r="CW408" s="189"/>
      <c r="CX408" s="189"/>
      <c r="CY408" s="189"/>
      <c r="CZ408" s="189"/>
      <c r="DA408" s="189"/>
      <c r="DB408" s="189"/>
      <c r="DC408" s="189"/>
      <c r="DD408" s="189"/>
      <c r="DE408" s="189"/>
      <c r="DF408" s="189"/>
      <c r="DG408" s="189"/>
      <c r="DH408" s="189"/>
      <c r="DI408" s="189"/>
      <c r="DJ408" s="189"/>
      <c r="DK408" s="189"/>
      <c r="DL408" s="189"/>
    </row>
    <row r="409" spans="1:116" ht="15.95" customHeight="1" x14ac:dyDescent="0.15">
      <c r="A409" s="189"/>
      <c r="B409" s="189"/>
      <c r="C409" s="189"/>
      <c r="D409" s="189"/>
      <c r="E409" s="189"/>
      <c r="F409" s="189"/>
      <c r="G409" s="189"/>
      <c r="H409" s="189"/>
      <c r="I409" s="189"/>
      <c r="J409" s="189"/>
      <c r="K409" s="189"/>
      <c r="L409" s="189"/>
      <c r="M409" s="189"/>
      <c r="N409" s="189"/>
      <c r="O409" s="189"/>
      <c r="P409" s="189"/>
      <c r="Q409" s="189"/>
      <c r="R409" s="189"/>
      <c r="S409" s="189"/>
      <c r="T409" s="189"/>
      <c r="U409" s="189"/>
      <c r="V409" s="189"/>
      <c r="W409" s="189"/>
      <c r="X409" s="189"/>
      <c r="Y409" s="189"/>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c r="CN409" s="189"/>
      <c r="CO409" s="189"/>
      <c r="CP409" s="189"/>
      <c r="CQ409" s="189"/>
      <c r="CR409" s="189"/>
      <c r="CS409" s="189"/>
      <c r="CT409" s="189"/>
      <c r="CU409" s="189"/>
      <c r="CV409" s="189"/>
      <c r="CW409" s="189"/>
      <c r="CX409" s="189"/>
      <c r="CY409" s="189"/>
      <c r="CZ409" s="189"/>
      <c r="DA409" s="189"/>
      <c r="DB409" s="189"/>
      <c r="DC409" s="189"/>
      <c r="DD409" s="189"/>
      <c r="DE409" s="189"/>
      <c r="DF409" s="189"/>
      <c r="DG409" s="189"/>
      <c r="DH409" s="189"/>
      <c r="DI409" s="189"/>
      <c r="DJ409" s="189"/>
      <c r="DK409" s="189"/>
      <c r="DL409" s="189"/>
    </row>
    <row r="410" spans="1:116" ht="15.95" customHeight="1" x14ac:dyDescent="0.15">
      <c r="A410" s="189"/>
      <c r="B410" s="189"/>
      <c r="C410" s="189"/>
      <c r="D410" s="189"/>
      <c r="E410" s="189"/>
      <c r="F410" s="189"/>
      <c r="G410" s="189"/>
      <c r="H410" s="189"/>
      <c r="I410" s="189"/>
      <c r="J410" s="189"/>
      <c r="K410" s="189"/>
      <c r="L410" s="189"/>
      <c r="M410" s="189"/>
      <c r="N410" s="189"/>
      <c r="O410" s="189"/>
      <c r="P410" s="189"/>
      <c r="Q410" s="189"/>
      <c r="R410" s="189"/>
      <c r="S410" s="189"/>
      <c r="T410" s="189"/>
      <c r="U410" s="189"/>
      <c r="V410" s="189"/>
      <c r="W410" s="189"/>
      <c r="X410" s="189"/>
      <c r="Y410" s="189"/>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c r="CN410" s="189"/>
      <c r="CO410" s="189"/>
      <c r="CP410" s="189"/>
      <c r="CQ410" s="189"/>
      <c r="CR410" s="189"/>
      <c r="CS410" s="189"/>
      <c r="CT410" s="189"/>
      <c r="CU410" s="189"/>
      <c r="CV410" s="189"/>
      <c r="CW410" s="189"/>
      <c r="CX410" s="189"/>
      <c r="CY410" s="189"/>
      <c r="CZ410" s="189"/>
      <c r="DA410" s="189"/>
      <c r="DB410" s="189"/>
      <c r="DC410" s="189"/>
      <c r="DD410" s="189"/>
      <c r="DE410" s="189"/>
      <c r="DF410" s="189"/>
      <c r="DG410" s="189"/>
      <c r="DH410" s="189"/>
      <c r="DI410" s="189"/>
      <c r="DJ410" s="189"/>
      <c r="DK410" s="189"/>
      <c r="DL410" s="189"/>
    </row>
    <row r="411" spans="1:116" ht="15.95" customHeight="1" x14ac:dyDescent="0.15">
      <c r="A411" s="189"/>
      <c r="B411" s="189"/>
      <c r="C411" s="189"/>
      <c r="D411" s="189"/>
      <c r="E411" s="189"/>
      <c r="F411" s="189"/>
      <c r="G411" s="189"/>
      <c r="H411" s="189"/>
      <c r="I411" s="189"/>
      <c r="J411" s="189"/>
      <c r="K411" s="189"/>
      <c r="L411" s="189"/>
      <c r="M411" s="189"/>
      <c r="N411" s="189"/>
      <c r="O411" s="189"/>
      <c r="P411" s="189"/>
      <c r="Q411" s="189"/>
      <c r="R411" s="189"/>
      <c r="S411" s="189"/>
      <c r="T411" s="189"/>
      <c r="U411" s="189"/>
      <c r="V411" s="189"/>
      <c r="W411" s="189"/>
      <c r="X411" s="189"/>
      <c r="Y411" s="189"/>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c r="CN411" s="189"/>
      <c r="CO411" s="189"/>
      <c r="CP411" s="189"/>
      <c r="CQ411" s="189"/>
      <c r="CR411" s="189"/>
      <c r="CS411" s="189"/>
      <c r="CT411" s="189"/>
      <c r="CU411" s="189"/>
      <c r="CV411" s="189"/>
      <c r="CW411" s="189"/>
      <c r="CX411" s="189"/>
      <c r="CY411" s="189"/>
      <c r="CZ411" s="189"/>
      <c r="DA411" s="189"/>
      <c r="DB411" s="189"/>
      <c r="DC411" s="189"/>
      <c r="DD411" s="189"/>
      <c r="DE411" s="189"/>
      <c r="DF411" s="189"/>
      <c r="DG411" s="189"/>
      <c r="DH411" s="189"/>
      <c r="DI411" s="189"/>
      <c r="DJ411" s="189"/>
      <c r="DK411" s="189"/>
      <c r="DL411" s="189"/>
    </row>
    <row r="412" spans="1:116" ht="15.95" customHeight="1" x14ac:dyDescent="0.15">
      <c r="A412" s="189"/>
      <c r="B412" s="189"/>
      <c r="C412" s="189"/>
      <c r="D412" s="189"/>
      <c r="E412" s="189"/>
      <c r="F412" s="189"/>
      <c r="G412" s="189"/>
      <c r="H412" s="189"/>
      <c r="I412" s="189"/>
      <c r="J412" s="189"/>
      <c r="K412" s="189"/>
      <c r="L412" s="189"/>
      <c r="M412" s="189"/>
      <c r="N412" s="189"/>
      <c r="O412" s="189"/>
      <c r="P412" s="189"/>
      <c r="Q412" s="189"/>
      <c r="R412" s="189"/>
      <c r="S412" s="189"/>
      <c r="T412" s="189"/>
      <c r="U412" s="189"/>
      <c r="V412" s="189"/>
      <c r="W412" s="189"/>
      <c r="X412" s="189"/>
      <c r="Y412" s="189"/>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c r="CN412" s="189"/>
      <c r="CO412" s="189"/>
      <c r="CP412" s="189"/>
      <c r="CQ412" s="189"/>
      <c r="CR412" s="189"/>
      <c r="CS412" s="189"/>
      <c r="CT412" s="189"/>
      <c r="CU412" s="189"/>
      <c r="CV412" s="189"/>
      <c r="CW412" s="189"/>
      <c r="CX412" s="189"/>
      <c r="CY412" s="189"/>
      <c r="CZ412" s="189"/>
      <c r="DA412" s="189"/>
      <c r="DB412" s="189"/>
      <c r="DC412" s="189"/>
      <c r="DD412" s="189"/>
      <c r="DE412" s="189"/>
      <c r="DF412" s="189"/>
      <c r="DG412" s="189"/>
      <c r="DH412" s="189"/>
      <c r="DI412" s="189"/>
      <c r="DJ412" s="189"/>
      <c r="DK412" s="189"/>
      <c r="DL412" s="189"/>
    </row>
    <row r="413" spans="1:116" ht="15.95" customHeight="1" x14ac:dyDescent="0.15">
      <c r="A413" s="189"/>
      <c r="B413" s="189"/>
      <c r="C413" s="189"/>
      <c r="D413" s="189"/>
      <c r="E413" s="189"/>
      <c r="F413" s="189"/>
      <c r="G413" s="189"/>
      <c r="H413" s="189"/>
      <c r="I413" s="189"/>
      <c r="J413" s="189"/>
      <c r="K413" s="189"/>
      <c r="L413" s="189"/>
      <c r="M413" s="189"/>
      <c r="N413" s="189"/>
      <c r="O413" s="189"/>
      <c r="P413" s="189"/>
      <c r="Q413" s="189"/>
      <c r="R413" s="189"/>
      <c r="S413" s="189"/>
      <c r="T413" s="189"/>
      <c r="U413" s="189"/>
      <c r="V413" s="189"/>
      <c r="W413" s="189"/>
      <c r="X413" s="189"/>
      <c r="Y413" s="189"/>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c r="CN413" s="189"/>
      <c r="CO413" s="189"/>
      <c r="CP413" s="189"/>
      <c r="CQ413" s="189"/>
      <c r="CR413" s="189"/>
      <c r="CS413" s="189"/>
      <c r="CT413" s="189"/>
      <c r="CU413" s="189"/>
      <c r="CV413" s="189"/>
      <c r="CW413" s="189"/>
      <c r="CX413" s="189"/>
      <c r="CY413" s="189"/>
      <c r="CZ413" s="189"/>
      <c r="DA413" s="189"/>
      <c r="DB413" s="189"/>
      <c r="DC413" s="189"/>
      <c r="DD413" s="189"/>
      <c r="DE413" s="189"/>
      <c r="DF413" s="189"/>
      <c r="DG413" s="189"/>
      <c r="DH413" s="189"/>
      <c r="DI413" s="189"/>
      <c r="DJ413" s="189"/>
      <c r="DK413" s="189"/>
      <c r="DL413" s="189"/>
    </row>
    <row r="414" spans="1:116" ht="15.95" customHeight="1" x14ac:dyDescent="0.15">
      <c r="A414" s="189"/>
      <c r="B414" s="189"/>
      <c r="C414" s="189"/>
      <c r="D414" s="189"/>
      <c r="E414" s="189"/>
      <c r="F414" s="189"/>
      <c r="G414" s="189"/>
      <c r="H414" s="189"/>
      <c r="I414" s="189"/>
      <c r="J414" s="189"/>
      <c r="K414" s="189"/>
      <c r="L414" s="189"/>
      <c r="M414" s="189"/>
      <c r="N414" s="189"/>
      <c r="O414" s="189"/>
      <c r="P414" s="189"/>
      <c r="Q414" s="189"/>
      <c r="R414" s="189"/>
      <c r="S414" s="189"/>
      <c r="T414" s="189"/>
      <c r="U414" s="189"/>
      <c r="V414" s="189"/>
      <c r="W414" s="189"/>
      <c r="X414" s="189"/>
      <c r="Y414" s="189"/>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c r="CN414" s="189"/>
      <c r="CO414" s="189"/>
      <c r="CP414" s="189"/>
      <c r="CQ414" s="189"/>
      <c r="CR414" s="189"/>
      <c r="CS414" s="189"/>
      <c r="CT414" s="189"/>
      <c r="CU414" s="189"/>
      <c r="CV414" s="189"/>
      <c r="CW414" s="189"/>
      <c r="CX414" s="189"/>
      <c r="CY414" s="189"/>
      <c r="CZ414" s="189"/>
      <c r="DA414" s="189"/>
      <c r="DB414" s="189"/>
      <c r="DC414" s="189"/>
      <c r="DD414" s="189"/>
      <c r="DE414" s="189"/>
      <c r="DF414" s="189"/>
      <c r="DG414" s="189"/>
      <c r="DH414" s="189"/>
      <c r="DI414" s="189"/>
      <c r="DJ414" s="189"/>
      <c r="DK414" s="189"/>
      <c r="DL414" s="189"/>
    </row>
    <row r="415" spans="1:116" ht="15.95" customHeight="1" x14ac:dyDescent="0.15">
      <c r="A415" s="189"/>
      <c r="B415" s="189"/>
      <c r="C415" s="189"/>
      <c r="D415" s="189"/>
      <c r="E415" s="189"/>
      <c r="F415" s="189"/>
      <c r="G415" s="189"/>
      <c r="H415" s="189"/>
      <c r="I415" s="189"/>
      <c r="J415" s="189"/>
      <c r="K415" s="189"/>
      <c r="L415" s="189"/>
      <c r="M415" s="189"/>
      <c r="N415" s="189"/>
      <c r="O415" s="189"/>
      <c r="P415" s="189"/>
      <c r="Q415" s="189"/>
      <c r="R415" s="189"/>
      <c r="S415" s="189"/>
      <c r="T415" s="189"/>
      <c r="U415" s="189"/>
      <c r="V415" s="189"/>
      <c r="W415" s="189"/>
      <c r="X415" s="189"/>
      <c r="Y415" s="189"/>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c r="CN415" s="189"/>
      <c r="CO415" s="189"/>
      <c r="CP415" s="189"/>
      <c r="CQ415" s="189"/>
      <c r="CR415" s="189"/>
      <c r="CS415" s="189"/>
      <c r="CT415" s="189"/>
      <c r="CU415" s="189"/>
      <c r="CV415" s="189"/>
      <c r="CW415" s="189"/>
      <c r="CX415" s="189"/>
      <c r="CY415" s="189"/>
      <c r="CZ415" s="189"/>
      <c r="DA415" s="189"/>
      <c r="DB415" s="189"/>
      <c r="DC415" s="189"/>
      <c r="DD415" s="189"/>
      <c r="DE415" s="189"/>
      <c r="DF415" s="189"/>
      <c r="DG415" s="189"/>
      <c r="DH415" s="189"/>
      <c r="DI415" s="189"/>
      <c r="DJ415" s="189"/>
      <c r="DK415" s="189"/>
      <c r="DL415" s="189"/>
    </row>
    <row r="416" spans="1:116" ht="15.95" customHeight="1" x14ac:dyDescent="0.15">
      <c r="A416" s="189"/>
      <c r="B416" s="189"/>
      <c r="C416" s="189"/>
      <c r="D416" s="189"/>
      <c r="E416" s="189"/>
      <c r="F416" s="189"/>
      <c r="G416" s="189"/>
      <c r="H416" s="189"/>
      <c r="I416" s="189"/>
      <c r="J416" s="189"/>
      <c r="K416" s="189"/>
      <c r="L416" s="189"/>
      <c r="M416" s="189"/>
      <c r="N416" s="189"/>
      <c r="O416" s="189"/>
      <c r="P416" s="189"/>
      <c r="Q416" s="189"/>
      <c r="R416" s="189"/>
      <c r="S416" s="189"/>
      <c r="T416" s="189"/>
      <c r="U416" s="189"/>
      <c r="V416" s="189"/>
      <c r="W416" s="189"/>
      <c r="X416" s="189"/>
      <c r="Y416" s="189"/>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c r="CN416" s="189"/>
      <c r="CO416" s="189"/>
      <c r="CP416" s="189"/>
      <c r="CQ416" s="189"/>
      <c r="CR416" s="189"/>
      <c r="CS416" s="189"/>
      <c r="CT416" s="189"/>
      <c r="CU416" s="189"/>
      <c r="CV416" s="189"/>
      <c r="CW416" s="189"/>
      <c r="CX416" s="189"/>
      <c r="CY416" s="189"/>
      <c r="CZ416" s="189"/>
      <c r="DA416" s="189"/>
      <c r="DB416" s="189"/>
      <c r="DC416" s="189"/>
      <c r="DD416" s="189"/>
      <c r="DE416" s="189"/>
      <c r="DF416" s="189"/>
      <c r="DG416" s="189"/>
      <c r="DH416" s="189"/>
      <c r="DI416" s="189"/>
      <c r="DJ416" s="189"/>
      <c r="DK416" s="189"/>
      <c r="DL416" s="189"/>
    </row>
    <row r="417" spans="1:116" ht="15.95" customHeight="1" x14ac:dyDescent="0.15">
      <c r="A417" s="189"/>
      <c r="B417" s="189"/>
      <c r="C417" s="189"/>
      <c r="D417" s="189"/>
      <c r="E417" s="189"/>
      <c r="F417" s="189"/>
      <c r="G417" s="189"/>
      <c r="H417" s="189"/>
      <c r="I417" s="189"/>
      <c r="J417" s="189"/>
      <c r="K417" s="189"/>
      <c r="L417" s="189"/>
      <c r="M417" s="189"/>
      <c r="N417" s="189"/>
      <c r="O417" s="189"/>
      <c r="P417" s="189"/>
      <c r="Q417" s="189"/>
      <c r="R417" s="189"/>
      <c r="S417" s="189"/>
      <c r="T417" s="189"/>
      <c r="U417" s="189"/>
      <c r="V417" s="189"/>
      <c r="W417" s="189"/>
      <c r="X417" s="189"/>
      <c r="Y417" s="189"/>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c r="CN417" s="189"/>
      <c r="CO417" s="189"/>
      <c r="CP417" s="189"/>
      <c r="CQ417" s="189"/>
      <c r="CR417" s="189"/>
      <c r="CS417" s="189"/>
      <c r="CT417" s="189"/>
      <c r="CU417" s="189"/>
      <c r="CV417" s="189"/>
      <c r="CW417" s="189"/>
      <c r="CX417" s="189"/>
      <c r="CY417" s="189"/>
      <c r="CZ417" s="189"/>
      <c r="DA417" s="189"/>
      <c r="DB417" s="189"/>
      <c r="DC417" s="189"/>
      <c r="DD417" s="189"/>
      <c r="DE417" s="189"/>
      <c r="DF417" s="189"/>
      <c r="DG417" s="189"/>
      <c r="DH417" s="189"/>
      <c r="DI417" s="189"/>
      <c r="DJ417" s="189"/>
      <c r="DK417" s="189"/>
      <c r="DL417" s="189"/>
    </row>
    <row r="418" spans="1:116" ht="15.95" customHeight="1" x14ac:dyDescent="0.15">
      <c r="A418" s="189"/>
      <c r="B418" s="189"/>
      <c r="C418" s="189"/>
      <c r="D418" s="189"/>
      <c r="E418" s="189"/>
      <c r="F418" s="189"/>
      <c r="G418" s="189"/>
      <c r="H418" s="189"/>
      <c r="I418" s="189"/>
      <c r="J418" s="189"/>
      <c r="K418" s="189"/>
      <c r="L418" s="189"/>
      <c r="M418" s="189"/>
      <c r="N418" s="189"/>
      <c r="O418" s="189"/>
      <c r="P418" s="189"/>
      <c r="Q418" s="189"/>
      <c r="R418" s="189"/>
      <c r="S418" s="189"/>
      <c r="T418" s="189"/>
      <c r="U418" s="189"/>
      <c r="V418" s="189"/>
      <c r="W418" s="189"/>
      <c r="X418" s="189"/>
      <c r="Y418" s="189"/>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c r="CN418" s="189"/>
      <c r="CO418" s="189"/>
      <c r="CP418" s="189"/>
      <c r="CQ418" s="189"/>
      <c r="CR418" s="189"/>
      <c r="CS418" s="189"/>
      <c r="CT418" s="189"/>
      <c r="CU418" s="189"/>
      <c r="CV418" s="189"/>
      <c r="CW418" s="189"/>
      <c r="CX418" s="189"/>
      <c r="CY418" s="189"/>
      <c r="CZ418" s="189"/>
      <c r="DA418" s="189"/>
      <c r="DB418" s="189"/>
      <c r="DC418" s="189"/>
      <c r="DD418" s="189"/>
      <c r="DE418" s="189"/>
      <c r="DF418" s="189"/>
      <c r="DG418" s="189"/>
      <c r="DH418" s="189"/>
      <c r="DI418" s="189"/>
      <c r="DJ418" s="189"/>
      <c r="DK418" s="189"/>
      <c r="DL418" s="189"/>
    </row>
    <row r="419" spans="1:116" ht="15.95" customHeight="1" x14ac:dyDescent="0.15">
      <c r="A419" s="189"/>
      <c r="B419" s="189"/>
      <c r="C419" s="189"/>
      <c r="D419" s="189"/>
      <c r="E419" s="189"/>
      <c r="F419" s="189"/>
      <c r="G419" s="189"/>
      <c r="H419" s="189"/>
      <c r="I419" s="189"/>
      <c r="J419" s="189"/>
      <c r="K419" s="189"/>
      <c r="L419" s="189"/>
      <c r="M419" s="189"/>
      <c r="N419" s="189"/>
      <c r="O419" s="189"/>
      <c r="P419" s="189"/>
      <c r="Q419" s="189"/>
      <c r="R419" s="189"/>
      <c r="S419" s="189"/>
      <c r="T419" s="189"/>
      <c r="U419" s="189"/>
      <c r="V419" s="189"/>
      <c r="W419" s="189"/>
      <c r="X419" s="189"/>
      <c r="Y419" s="189"/>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c r="CN419" s="189"/>
      <c r="CO419" s="189"/>
      <c r="CP419" s="189"/>
      <c r="CQ419" s="189"/>
      <c r="CR419" s="189"/>
      <c r="CS419" s="189"/>
      <c r="CT419" s="189"/>
      <c r="CU419" s="189"/>
      <c r="CV419" s="189"/>
      <c r="CW419" s="189"/>
      <c r="CX419" s="189"/>
      <c r="CY419" s="189"/>
      <c r="CZ419" s="189"/>
      <c r="DA419" s="189"/>
      <c r="DB419" s="189"/>
      <c r="DC419" s="189"/>
      <c r="DD419" s="189"/>
      <c r="DE419" s="189"/>
      <c r="DF419" s="189"/>
      <c r="DG419" s="189"/>
      <c r="DH419" s="189"/>
      <c r="DI419" s="189"/>
      <c r="DJ419" s="189"/>
      <c r="DK419" s="189"/>
      <c r="DL419" s="189"/>
    </row>
    <row r="420" spans="1:116" ht="15.95" customHeight="1" x14ac:dyDescent="0.15">
      <c r="A420" s="189"/>
      <c r="B420" s="189"/>
      <c r="C420" s="189"/>
      <c r="D420" s="189"/>
      <c r="E420" s="189"/>
      <c r="F420" s="189"/>
      <c r="G420" s="189"/>
      <c r="H420" s="189"/>
      <c r="I420" s="189"/>
      <c r="J420" s="189"/>
      <c r="K420" s="189"/>
      <c r="L420" s="189"/>
      <c r="M420" s="189"/>
      <c r="N420" s="18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row>
    <row r="421" spans="1:116" ht="15.95" customHeight="1" x14ac:dyDescent="0.15">
      <c r="A421" s="189"/>
      <c r="B421" s="189"/>
      <c r="C421" s="189"/>
      <c r="D421" s="189"/>
      <c r="E421" s="189"/>
      <c r="F421" s="189"/>
      <c r="G421" s="189"/>
      <c r="H421" s="189"/>
      <c r="I421" s="189"/>
      <c r="J421" s="189"/>
      <c r="K421" s="189"/>
      <c r="L421" s="189"/>
      <c r="M421" s="189"/>
      <c r="N421" s="189"/>
      <c r="O421" s="189"/>
      <c r="P421" s="189"/>
      <c r="Q421" s="189"/>
      <c r="R421" s="189"/>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row>
    <row r="422" spans="1:116" ht="15.95" customHeight="1" x14ac:dyDescent="0.15">
      <c r="A422" s="189"/>
      <c r="B422" s="189"/>
      <c r="C422" s="189"/>
      <c r="D422" s="189"/>
      <c r="E422" s="189"/>
      <c r="F422" s="189"/>
      <c r="G422" s="189"/>
      <c r="H422" s="189"/>
      <c r="I422" s="189"/>
      <c r="J422" s="189"/>
      <c r="K422" s="189"/>
      <c r="L422" s="189"/>
      <c r="M422" s="189"/>
      <c r="N422" s="189"/>
      <c r="O422" s="189"/>
      <c r="P422" s="189"/>
      <c r="Q422" s="189"/>
      <c r="R422" s="189"/>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c r="CN422" s="189"/>
      <c r="CO422" s="189"/>
      <c r="CP422" s="189"/>
      <c r="CQ422" s="189"/>
      <c r="CR422" s="189"/>
      <c r="CS422" s="189"/>
      <c r="CT422" s="189"/>
      <c r="CU422" s="189"/>
      <c r="CV422" s="189"/>
      <c r="CW422" s="189"/>
      <c r="CX422" s="189"/>
      <c r="CY422" s="189"/>
      <c r="CZ422" s="189"/>
      <c r="DA422" s="189"/>
      <c r="DB422" s="189"/>
      <c r="DC422" s="189"/>
      <c r="DD422" s="189"/>
      <c r="DE422" s="189"/>
      <c r="DF422" s="189"/>
      <c r="DG422" s="189"/>
      <c r="DH422" s="189"/>
      <c r="DI422" s="189"/>
      <c r="DJ422" s="189"/>
      <c r="DK422" s="189"/>
      <c r="DL422" s="189"/>
    </row>
    <row r="423" spans="1:116" ht="15.95" customHeight="1" x14ac:dyDescent="0.15">
      <c r="A423" s="189"/>
      <c r="B423" s="189"/>
      <c r="C423" s="189"/>
      <c r="D423" s="189"/>
      <c r="E423" s="189"/>
      <c r="F423" s="189"/>
      <c r="G423" s="189"/>
      <c r="H423" s="189"/>
      <c r="I423" s="189"/>
      <c r="J423" s="189"/>
      <c r="K423" s="189"/>
      <c r="L423" s="189"/>
      <c r="M423" s="189"/>
      <c r="N423" s="189"/>
      <c r="O423" s="189"/>
      <c r="P423" s="189"/>
      <c r="Q423" s="189"/>
      <c r="R423" s="189"/>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c r="CN423" s="189"/>
      <c r="CO423" s="189"/>
      <c r="CP423" s="189"/>
      <c r="CQ423" s="189"/>
      <c r="CR423" s="189"/>
      <c r="CS423" s="189"/>
      <c r="CT423" s="189"/>
      <c r="CU423" s="189"/>
      <c r="CV423" s="189"/>
      <c r="CW423" s="189"/>
      <c r="CX423" s="189"/>
      <c r="CY423" s="189"/>
      <c r="CZ423" s="189"/>
      <c r="DA423" s="189"/>
      <c r="DB423" s="189"/>
      <c r="DC423" s="189"/>
      <c r="DD423" s="189"/>
      <c r="DE423" s="189"/>
      <c r="DF423" s="189"/>
      <c r="DG423" s="189"/>
      <c r="DH423" s="189"/>
      <c r="DI423" s="189"/>
      <c r="DJ423" s="189"/>
      <c r="DK423" s="189"/>
      <c r="DL423" s="189"/>
    </row>
    <row r="424" spans="1:116" ht="15.95" customHeight="1" x14ac:dyDescent="0.15">
      <c r="A424" s="189"/>
      <c r="B424" s="189"/>
      <c r="C424" s="189"/>
      <c r="D424" s="189"/>
      <c r="E424" s="189"/>
      <c r="F424" s="189"/>
      <c r="G424" s="189"/>
      <c r="H424" s="189"/>
      <c r="I424" s="189"/>
      <c r="J424" s="189"/>
      <c r="K424" s="189"/>
      <c r="L424" s="189"/>
      <c r="M424" s="189"/>
      <c r="N424" s="189"/>
      <c r="O424" s="189"/>
      <c r="P424" s="189"/>
      <c r="Q424" s="189"/>
      <c r="R424" s="189"/>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c r="CN424" s="189"/>
      <c r="CO424" s="189"/>
      <c r="CP424" s="189"/>
      <c r="CQ424" s="189"/>
      <c r="CR424" s="189"/>
      <c r="CS424" s="189"/>
      <c r="CT424" s="189"/>
      <c r="CU424" s="189"/>
      <c r="CV424" s="189"/>
      <c r="CW424" s="189"/>
      <c r="CX424" s="189"/>
      <c r="CY424" s="189"/>
      <c r="CZ424" s="189"/>
      <c r="DA424" s="189"/>
      <c r="DB424" s="189"/>
      <c r="DC424" s="189"/>
      <c r="DD424" s="189"/>
      <c r="DE424" s="189"/>
      <c r="DF424" s="189"/>
      <c r="DG424" s="189"/>
      <c r="DH424" s="189"/>
      <c r="DI424" s="189"/>
      <c r="DJ424" s="189"/>
      <c r="DK424" s="189"/>
      <c r="DL424" s="189"/>
    </row>
    <row r="425" spans="1:116" ht="15.95" customHeight="1" x14ac:dyDescent="0.15">
      <c r="A425" s="189"/>
      <c r="B425" s="189"/>
      <c r="C425" s="189"/>
      <c r="D425" s="189"/>
      <c r="E425" s="189"/>
      <c r="F425" s="189"/>
      <c r="G425" s="189"/>
      <c r="H425" s="189"/>
      <c r="I425" s="189"/>
      <c r="J425" s="189"/>
      <c r="K425" s="189"/>
      <c r="L425" s="189"/>
      <c r="M425" s="189"/>
      <c r="N425" s="189"/>
      <c r="O425" s="189"/>
      <c r="P425" s="189"/>
      <c r="Q425" s="189"/>
      <c r="R425" s="189"/>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c r="CN425" s="189"/>
      <c r="CO425" s="189"/>
      <c r="CP425" s="189"/>
      <c r="CQ425" s="189"/>
      <c r="CR425" s="189"/>
      <c r="CS425" s="189"/>
      <c r="CT425" s="189"/>
      <c r="CU425" s="189"/>
      <c r="CV425" s="189"/>
      <c r="CW425" s="189"/>
      <c r="CX425" s="189"/>
      <c r="CY425" s="189"/>
      <c r="CZ425" s="189"/>
      <c r="DA425" s="189"/>
      <c r="DB425" s="189"/>
      <c r="DC425" s="189"/>
      <c r="DD425" s="189"/>
      <c r="DE425" s="189"/>
      <c r="DF425" s="189"/>
      <c r="DG425" s="189"/>
      <c r="DH425" s="189"/>
      <c r="DI425" s="189"/>
      <c r="DJ425" s="189"/>
      <c r="DK425" s="189"/>
      <c r="DL425" s="189"/>
    </row>
    <row r="426" spans="1:116" ht="15.95" customHeight="1" x14ac:dyDescent="0.15">
      <c r="A426" s="189"/>
      <c r="B426" s="189"/>
      <c r="C426" s="189"/>
      <c r="D426" s="189"/>
      <c r="E426" s="189"/>
      <c r="F426" s="189"/>
      <c r="G426" s="189"/>
      <c r="H426" s="189"/>
      <c r="I426" s="189"/>
      <c r="J426" s="189"/>
      <c r="K426" s="189"/>
      <c r="L426" s="189"/>
      <c r="M426" s="189"/>
      <c r="N426" s="18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c r="CN426" s="189"/>
      <c r="CO426" s="189"/>
      <c r="CP426" s="189"/>
      <c r="CQ426" s="189"/>
      <c r="CR426" s="189"/>
      <c r="CS426" s="189"/>
      <c r="CT426" s="189"/>
      <c r="CU426" s="189"/>
      <c r="CV426" s="189"/>
      <c r="CW426" s="189"/>
      <c r="CX426" s="189"/>
      <c r="CY426" s="189"/>
      <c r="CZ426" s="189"/>
      <c r="DA426" s="189"/>
      <c r="DB426" s="189"/>
      <c r="DC426" s="189"/>
      <c r="DD426" s="189"/>
      <c r="DE426" s="189"/>
      <c r="DF426" s="189"/>
      <c r="DG426" s="189"/>
      <c r="DH426" s="189"/>
      <c r="DI426" s="189"/>
      <c r="DJ426" s="189"/>
      <c r="DK426" s="189"/>
      <c r="DL426" s="189"/>
    </row>
    <row r="427" spans="1:116" ht="15.95" customHeight="1" x14ac:dyDescent="0.15">
      <c r="A427" s="189"/>
      <c r="B427" s="189"/>
      <c r="C427" s="189"/>
      <c r="D427" s="189"/>
      <c r="E427" s="189"/>
      <c r="F427" s="189"/>
      <c r="G427" s="189"/>
      <c r="H427" s="189"/>
      <c r="I427" s="189"/>
      <c r="J427" s="189"/>
      <c r="K427" s="189"/>
      <c r="L427" s="189"/>
      <c r="M427" s="189"/>
      <c r="N427" s="189"/>
      <c r="O427" s="189"/>
      <c r="P427" s="189"/>
      <c r="Q427" s="189"/>
      <c r="R427" s="189"/>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c r="CN427" s="189"/>
      <c r="CO427" s="189"/>
      <c r="CP427" s="189"/>
      <c r="CQ427" s="189"/>
      <c r="CR427" s="189"/>
      <c r="CS427" s="189"/>
      <c r="CT427" s="189"/>
      <c r="CU427" s="189"/>
      <c r="CV427" s="189"/>
      <c r="CW427" s="189"/>
      <c r="CX427" s="189"/>
      <c r="CY427" s="189"/>
      <c r="CZ427" s="189"/>
      <c r="DA427" s="189"/>
      <c r="DB427" s="189"/>
      <c r="DC427" s="189"/>
      <c r="DD427" s="189"/>
      <c r="DE427" s="189"/>
      <c r="DF427" s="189"/>
      <c r="DG427" s="189"/>
      <c r="DH427" s="189"/>
      <c r="DI427" s="189"/>
      <c r="DJ427" s="189"/>
      <c r="DK427" s="189"/>
      <c r="DL427" s="189"/>
    </row>
    <row r="428" spans="1:116" ht="15.95" customHeight="1" x14ac:dyDescent="0.15">
      <c r="A428" s="189"/>
      <c r="B428" s="189"/>
      <c r="C428" s="189"/>
      <c r="D428" s="189"/>
      <c r="E428" s="189"/>
      <c r="F428" s="189"/>
      <c r="G428" s="189"/>
      <c r="H428" s="189"/>
      <c r="I428" s="189"/>
      <c r="J428" s="189"/>
      <c r="K428" s="189"/>
      <c r="L428" s="189"/>
      <c r="M428" s="189"/>
      <c r="N428" s="189"/>
      <c r="O428" s="189"/>
      <c r="P428" s="189"/>
      <c r="Q428" s="189"/>
      <c r="R428" s="189"/>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c r="CN428" s="189"/>
      <c r="CO428" s="189"/>
      <c r="CP428" s="189"/>
      <c r="CQ428" s="189"/>
      <c r="CR428" s="189"/>
      <c r="CS428" s="189"/>
      <c r="CT428" s="189"/>
      <c r="CU428" s="189"/>
      <c r="CV428" s="189"/>
      <c r="CW428" s="189"/>
      <c r="CX428" s="189"/>
      <c r="CY428" s="189"/>
      <c r="CZ428" s="189"/>
      <c r="DA428" s="189"/>
      <c r="DB428" s="189"/>
      <c r="DC428" s="189"/>
      <c r="DD428" s="189"/>
      <c r="DE428" s="189"/>
      <c r="DF428" s="189"/>
      <c r="DG428" s="189"/>
      <c r="DH428" s="189"/>
      <c r="DI428" s="189"/>
      <c r="DJ428" s="189"/>
      <c r="DK428" s="189"/>
      <c r="DL428" s="189"/>
    </row>
    <row r="429" spans="1:116" ht="15.95" customHeight="1" x14ac:dyDescent="0.15">
      <c r="A429" s="189"/>
      <c r="B429" s="189"/>
      <c r="C429" s="189"/>
      <c r="D429" s="189"/>
      <c r="E429" s="189"/>
      <c r="F429" s="189"/>
      <c r="G429" s="189"/>
      <c r="H429" s="189"/>
      <c r="I429" s="189"/>
      <c r="J429" s="189"/>
      <c r="K429" s="189"/>
      <c r="L429" s="189"/>
      <c r="M429" s="189"/>
      <c r="N429" s="189"/>
      <c r="O429" s="189"/>
      <c r="P429" s="189"/>
      <c r="Q429" s="189"/>
      <c r="R429" s="189"/>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c r="CN429" s="189"/>
      <c r="CO429" s="189"/>
      <c r="CP429" s="189"/>
      <c r="CQ429" s="189"/>
      <c r="CR429" s="189"/>
      <c r="CS429" s="189"/>
      <c r="CT429" s="189"/>
      <c r="CU429" s="189"/>
      <c r="CV429" s="189"/>
      <c r="CW429" s="189"/>
      <c r="CX429" s="189"/>
      <c r="CY429" s="189"/>
      <c r="CZ429" s="189"/>
      <c r="DA429" s="189"/>
      <c r="DB429" s="189"/>
      <c r="DC429" s="189"/>
      <c r="DD429" s="189"/>
      <c r="DE429" s="189"/>
      <c r="DF429" s="189"/>
      <c r="DG429" s="189"/>
      <c r="DH429" s="189"/>
      <c r="DI429" s="189"/>
      <c r="DJ429" s="189"/>
      <c r="DK429" s="189"/>
      <c r="DL429" s="189"/>
    </row>
    <row r="430" spans="1:116" ht="15.95" customHeight="1" x14ac:dyDescent="0.15">
      <c r="A430" s="189"/>
      <c r="B430" s="189"/>
      <c r="C430" s="189"/>
      <c r="D430" s="189"/>
      <c r="E430" s="189"/>
      <c r="F430" s="189"/>
      <c r="G430" s="189"/>
      <c r="H430" s="189"/>
      <c r="I430" s="189"/>
      <c r="J430" s="189"/>
      <c r="K430" s="189"/>
      <c r="L430" s="189"/>
      <c r="M430" s="189"/>
      <c r="N430" s="189"/>
      <c r="O430" s="189"/>
      <c r="P430" s="189"/>
      <c r="Q430" s="189"/>
      <c r="R430" s="189"/>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c r="CN430" s="189"/>
      <c r="CO430" s="189"/>
      <c r="CP430" s="189"/>
      <c r="CQ430" s="189"/>
      <c r="CR430" s="189"/>
      <c r="CS430" s="189"/>
      <c r="CT430" s="189"/>
      <c r="CU430" s="189"/>
      <c r="CV430" s="189"/>
      <c r="CW430" s="189"/>
      <c r="CX430" s="189"/>
      <c r="CY430" s="189"/>
      <c r="CZ430" s="189"/>
      <c r="DA430" s="189"/>
      <c r="DB430" s="189"/>
      <c r="DC430" s="189"/>
      <c r="DD430" s="189"/>
      <c r="DE430" s="189"/>
      <c r="DF430" s="189"/>
      <c r="DG430" s="189"/>
      <c r="DH430" s="189"/>
      <c r="DI430" s="189"/>
      <c r="DJ430" s="189"/>
      <c r="DK430" s="189"/>
      <c r="DL430" s="189"/>
    </row>
    <row r="431" spans="1:116" ht="15.95" customHeight="1" x14ac:dyDescent="0.15">
      <c r="A431" s="189"/>
      <c r="B431" s="189"/>
      <c r="C431" s="189"/>
      <c r="D431" s="189"/>
      <c r="E431" s="189"/>
      <c r="F431" s="189"/>
      <c r="G431" s="189"/>
      <c r="H431" s="189"/>
      <c r="I431" s="189"/>
      <c r="J431" s="189"/>
      <c r="K431" s="189"/>
      <c r="L431" s="189"/>
      <c r="M431" s="189"/>
      <c r="N431" s="189"/>
      <c r="O431" s="189"/>
      <c r="P431" s="189"/>
      <c r="Q431" s="189"/>
      <c r="R431" s="189"/>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c r="CN431" s="189"/>
      <c r="CO431" s="189"/>
      <c r="CP431" s="189"/>
      <c r="CQ431" s="189"/>
      <c r="CR431" s="189"/>
      <c r="CS431" s="189"/>
      <c r="CT431" s="189"/>
      <c r="CU431" s="189"/>
      <c r="CV431" s="189"/>
      <c r="CW431" s="189"/>
      <c r="CX431" s="189"/>
      <c r="CY431" s="189"/>
      <c r="CZ431" s="189"/>
      <c r="DA431" s="189"/>
      <c r="DB431" s="189"/>
      <c r="DC431" s="189"/>
      <c r="DD431" s="189"/>
      <c r="DE431" s="189"/>
      <c r="DF431" s="189"/>
      <c r="DG431" s="189"/>
      <c r="DH431" s="189"/>
      <c r="DI431" s="189"/>
      <c r="DJ431" s="189"/>
      <c r="DK431" s="189"/>
      <c r="DL431" s="189"/>
    </row>
    <row r="432" spans="1:116" ht="15.95" customHeight="1" x14ac:dyDescent="0.15">
      <c r="A432" s="189"/>
      <c r="B432" s="189"/>
      <c r="C432" s="189"/>
      <c r="D432" s="189"/>
      <c r="E432" s="189"/>
      <c r="F432" s="189"/>
      <c r="G432" s="189"/>
      <c r="H432" s="189"/>
      <c r="I432" s="189"/>
      <c r="J432" s="189"/>
      <c r="K432" s="189"/>
      <c r="L432" s="189"/>
      <c r="M432" s="189"/>
      <c r="N432" s="189"/>
      <c r="O432" s="189"/>
      <c r="P432" s="189"/>
      <c r="Q432" s="189"/>
      <c r="R432" s="189"/>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c r="CN432" s="189"/>
      <c r="CO432" s="189"/>
      <c r="CP432" s="189"/>
      <c r="CQ432" s="189"/>
      <c r="CR432" s="189"/>
      <c r="CS432" s="189"/>
      <c r="CT432" s="189"/>
      <c r="CU432" s="189"/>
      <c r="CV432" s="189"/>
      <c r="CW432" s="189"/>
      <c r="CX432" s="189"/>
      <c r="CY432" s="189"/>
      <c r="CZ432" s="189"/>
      <c r="DA432" s="189"/>
      <c r="DB432" s="189"/>
      <c r="DC432" s="189"/>
      <c r="DD432" s="189"/>
      <c r="DE432" s="189"/>
      <c r="DF432" s="189"/>
      <c r="DG432" s="189"/>
      <c r="DH432" s="189"/>
      <c r="DI432" s="189"/>
      <c r="DJ432" s="189"/>
      <c r="DK432" s="189"/>
      <c r="DL432" s="189"/>
    </row>
    <row r="433" spans="1:116" ht="15.95" customHeight="1" x14ac:dyDescent="0.15">
      <c r="A433" s="189"/>
      <c r="B433" s="189"/>
      <c r="C433" s="189"/>
      <c r="D433" s="189"/>
      <c r="E433" s="189"/>
      <c r="F433" s="189"/>
      <c r="G433" s="189"/>
      <c r="H433" s="189"/>
      <c r="I433" s="189"/>
      <c r="J433" s="189"/>
      <c r="K433" s="189"/>
      <c r="L433" s="189"/>
      <c r="M433" s="189"/>
      <c r="N433" s="189"/>
      <c r="O433" s="189"/>
      <c r="P433" s="189"/>
      <c r="Q433" s="189"/>
      <c r="R433" s="189"/>
      <c r="S433" s="189"/>
      <c r="T433" s="189"/>
      <c r="U433" s="189"/>
      <c r="V433" s="189"/>
      <c r="W433" s="189"/>
      <c r="X433" s="189"/>
      <c r="Y433" s="189"/>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c r="CN433" s="189"/>
      <c r="CO433" s="189"/>
      <c r="CP433" s="189"/>
      <c r="CQ433" s="189"/>
      <c r="CR433" s="189"/>
      <c r="CS433" s="189"/>
      <c r="CT433" s="189"/>
      <c r="CU433" s="189"/>
      <c r="CV433" s="189"/>
      <c r="CW433" s="189"/>
      <c r="CX433" s="189"/>
      <c r="CY433" s="189"/>
      <c r="CZ433" s="189"/>
      <c r="DA433" s="189"/>
      <c r="DB433" s="189"/>
      <c r="DC433" s="189"/>
      <c r="DD433" s="189"/>
      <c r="DE433" s="189"/>
      <c r="DF433" s="189"/>
      <c r="DG433" s="189"/>
      <c r="DH433" s="189"/>
      <c r="DI433" s="189"/>
      <c r="DJ433" s="189"/>
      <c r="DK433" s="189"/>
      <c r="DL433" s="189"/>
    </row>
    <row r="434" spans="1:116" ht="15.95" customHeight="1" x14ac:dyDescent="0.15">
      <c r="A434" s="189"/>
      <c r="B434" s="189"/>
      <c r="C434" s="189"/>
      <c r="D434" s="189"/>
      <c r="E434" s="189"/>
      <c r="F434" s="189"/>
      <c r="G434" s="189"/>
      <c r="H434" s="189"/>
      <c r="I434" s="189"/>
      <c r="J434" s="189"/>
      <c r="K434" s="189"/>
      <c r="L434" s="189"/>
      <c r="M434" s="189"/>
      <c r="N434" s="189"/>
      <c r="O434" s="189"/>
      <c r="P434" s="189"/>
      <c r="Q434" s="189"/>
      <c r="R434" s="189"/>
      <c r="S434" s="189"/>
      <c r="T434" s="189"/>
      <c r="U434" s="189"/>
      <c r="V434" s="189"/>
      <c r="W434" s="189"/>
      <c r="X434" s="189"/>
      <c r="Y434" s="189"/>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c r="CN434" s="189"/>
      <c r="CO434" s="189"/>
      <c r="CP434" s="189"/>
      <c r="CQ434" s="189"/>
      <c r="CR434" s="189"/>
      <c r="CS434" s="189"/>
      <c r="CT434" s="189"/>
      <c r="CU434" s="189"/>
      <c r="CV434" s="189"/>
      <c r="CW434" s="189"/>
      <c r="CX434" s="189"/>
      <c r="CY434" s="189"/>
      <c r="CZ434" s="189"/>
      <c r="DA434" s="189"/>
      <c r="DB434" s="189"/>
      <c r="DC434" s="189"/>
      <c r="DD434" s="189"/>
      <c r="DE434" s="189"/>
      <c r="DF434" s="189"/>
      <c r="DG434" s="189"/>
      <c r="DH434" s="189"/>
      <c r="DI434" s="189"/>
      <c r="DJ434" s="189"/>
      <c r="DK434" s="189"/>
      <c r="DL434" s="189"/>
    </row>
    <row r="435" spans="1:116" ht="15.95" customHeight="1" x14ac:dyDescent="0.15">
      <c r="A435" s="189"/>
      <c r="B435" s="189"/>
      <c r="C435" s="189"/>
      <c r="D435" s="189"/>
      <c r="E435" s="189"/>
      <c r="F435" s="189"/>
      <c r="G435" s="189"/>
      <c r="H435" s="189"/>
      <c r="I435" s="189"/>
      <c r="J435" s="189"/>
      <c r="K435" s="189"/>
      <c r="L435" s="189"/>
      <c r="M435" s="189"/>
      <c r="N435" s="189"/>
      <c r="O435" s="189"/>
      <c r="P435" s="189"/>
      <c r="Q435" s="189"/>
      <c r="R435" s="189"/>
      <c r="S435" s="189"/>
      <c r="T435" s="189"/>
      <c r="U435" s="189"/>
      <c r="V435" s="189"/>
      <c r="W435" s="189"/>
      <c r="X435" s="189"/>
      <c r="Y435" s="189"/>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c r="CN435" s="189"/>
      <c r="CO435" s="189"/>
      <c r="CP435" s="189"/>
      <c r="CQ435" s="189"/>
      <c r="CR435" s="189"/>
      <c r="CS435" s="189"/>
      <c r="CT435" s="189"/>
      <c r="CU435" s="189"/>
      <c r="CV435" s="189"/>
      <c r="CW435" s="189"/>
      <c r="CX435" s="189"/>
      <c r="CY435" s="189"/>
      <c r="CZ435" s="189"/>
      <c r="DA435" s="189"/>
      <c r="DB435" s="189"/>
      <c r="DC435" s="189"/>
      <c r="DD435" s="189"/>
      <c r="DE435" s="189"/>
      <c r="DF435" s="189"/>
      <c r="DG435" s="189"/>
      <c r="DH435" s="189"/>
      <c r="DI435" s="189"/>
      <c r="DJ435" s="189"/>
      <c r="DK435" s="189"/>
      <c r="DL435" s="189"/>
    </row>
    <row r="436" spans="1:116" ht="15.95" customHeight="1" x14ac:dyDescent="0.15">
      <c r="A436" s="189"/>
      <c r="B436" s="189"/>
      <c r="C436" s="189"/>
      <c r="D436" s="189"/>
      <c r="E436" s="189"/>
      <c r="F436" s="189"/>
      <c r="G436" s="189"/>
      <c r="H436" s="189"/>
      <c r="I436" s="189"/>
      <c r="J436" s="189"/>
      <c r="K436" s="189"/>
      <c r="L436" s="189"/>
      <c r="M436" s="189"/>
      <c r="N436" s="189"/>
      <c r="O436" s="189"/>
      <c r="P436" s="189"/>
      <c r="Q436" s="189"/>
      <c r="R436" s="189"/>
      <c r="S436" s="189"/>
      <c r="T436" s="189"/>
      <c r="U436" s="189"/>
      <c r="V436" s="189"/>
      <c r="W436" s="189"/>
      <c r="X436" s="189"/>
      <c r="Y436" s="189"/>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c r="CN436" s="189"/>
      <c r="CO436" s="189"/>
      <c r="CP436" s="189"/>
      <c r="CQ436" s="189"/>
      <c r="CR436" s="189"/>
      <c r="CS436" s="189"/>
      <c r="CT436" s="189"/>
      <c r="CU436" s="189"/>
      <c r="CV436" s="189"/>
      <c r="CW436" s="189"/>
      <c r="CX436" s="189"/>
      <c r="CY436" s="189"/>
      <c r="CZ436" s="189"/>
      <c r="DA436" s="189"/>
      <c r="DB436" s="189"/>
      <c r="DC436" s="189"/>
      <c r="DD436" s="189"/>
      <c r="DE436" s="189"/>
      <c r="DF436" s="189"/>
      <c r="DG436" s="189"/>
      <c r="DH436" s="189"/>
      <c r="DI436" s="189"/>
      <c r="DJ436" s="189"/>
      <c r="DK436" s="189"/>
      <c r="DL436" s="189"/>
    </row>
    <row r="437" spans="1:116" ht="15.95" customHeight="1" x14ac:dyDescent="0.15">
      <c r="A437" s="189"/>
      <c r="B437" s="189"/>
      <c r="C437" s="189"/>
      <c r="D437" s="189"/>
      <c r="E437" s="189"/>
      <c r="F437" s="189"/>
      <c r="G437" s="189"/>
      <c r="H437" s="189"/>
      <c r="I437" s="189"/>
      <c r="J437" s="189"/>
      <c r="K437" s="189"/>
      <c r="L437" s="189"/>
      <c r="M437" s="189"/>
      <c r="N437" s="189"/>
      <c r="O437" s="189"/>
      <c r="P437" s="189"/>
      <c r="Q437" s="189"/>
      <c r="R437" s="189"/>
      <c r="S437" s="189"/>
      <c r="T437" s="189"/>
      <c r="U437" s="189"/>
      <c r="V437" s="189"/>
      <c r="W437" s="189"/>
      <c r="X437" s="189"/>
      <c r="Y437" s="189"/>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c r="CN437" s="189"/>
      <c r="CO437" s="189"/>
      <c r="CP437" s="189"/>
      <c r="CQ437" s="189"/>
      <c r="CR437" s="189"/>
      <c r="CS437" s="189"/>
      <c r="CT437" s="189"/>
      <c r="CU437" s="189"/>
      <c r="CV437" s="189"/>
      <c r="CW437" s="189"/>
      <c r="CX437" s="189"/>
      <c r="CY437" s="189"/>
      <c r="CZ437" s="189"/>
      <c r="DA437" s="189"/>
      <c r="DB437" s="189"/>
      <c r="DC437" s="189"/>
      <c r="DD437" s="189"/>
      <c r="DE437" s="189"/>
      <c r="DF437" s="189"/>
      <c r="DG437" s="189"/>
      <c r="DH437" s="189"/>
      <c r="DI437" s="189"/>
      <c r="DJ437" s="189"/>
      <c r="DK437" s="189"/>
      <c r="DL437" s="189"/>
    </row>
    <row r="438" spans="1:116" ht="15.95" customHeight="1" x14ac:dyDescent="0.15">
      <c r="A438" s="189"/>
      <c r="B438" s="189"/>
      <c r="C438" s="189"/>
      <c r="D438" s="189"/>
      <c r="E438" s="189"/>
      <c r="F438" s="189"/>
      <c r="G438" s="189"/>
      <c r="H438" s="189"/>
      <c r="I438" s="189"/>
      <c r="J438" s="189"/>
      <c r="K438" s="189"/>
      <c r="L438" s="189"/>
      <c r="M438" s="189"/>
      <c r="N438" s="189"/>
      <c r="O438" s="189"/>
      <c r="P438" s="189"/>
      <c r="Q438" s="189"/>
      <c r="R438" s="189"/>
      <c r="S438" s="189"/>
      <c r="T438" s="189"/>
      <c r="U438" s="189"/>
      <c r="V438" s="189"/>
      <c r="W438" s="189"/>
      <c r="X438" s="189"/>
      <c r="Y438" s="189"/>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c r="CN438" s="189"/>
      <c r="CO438" s="189"/>
      <c r="CP438" s="189"/>
      <c r="CQ438" s="189"/>
      <c r="CR438" s="189"/>
      <c r="CS438" s="189"/>
      <c r="CT438" s="189"/>
      <c r="CU438" s="189"/>
      <c r="CV438" s="189"/>
      <c r="CW438" s="189"/>
      <c r="CX438" s="189"/>
      <c r="CY438" s="189"/>
      <c r="CZ438" s="189"/>
      <c r="DA438" s="189"/>
      <c r="DB438" s="189"/>
      <c r="DC438" s="189"/>
      <c r="DD438" s="189"/>
      <c r="DE438" s="189"/>
      <c r="DF438" s="189"/>
      <c r="DG438" s="189"/>
      <c r="DH438" s="189"/>
      <c r="DI438" s="189"/>
      <c r="DJ438" s="189"/>
      <c r="DK438" s="189"/>
      <c r="DL438" s="189"/>
    </row>
    <row r="439" spans="1:116" ht="15.95" customHeight="1" x14ac:dyDescent="0.15">
      <c r="A439" s="189"/>
      <c r="B439" s="189"/>
      <c r="C439" s="189"/>
      <c r="D439" s="189"/>
      <c r="E439" s="189"/>
      <c r="F439" s="189"/>
      <c r="G439" s="189"/>
      <c r="H439" s="189"/>
      <c r="I439" s="189"/>
      <c r="J439" s="189"/>
      <c r="K439" s="189"/>
      <c r="L439" s="189"/>
      <c r="M439" s="189"/>
      <c r="N439" s="189"/>
      <c r="O439" s="189"/>
      <c r="P439" s="189"/>
      <c r="Q439" s="189"/>
      <c r="R439" s="189"/>
      <c r="S439" s="189"/>
      <c r="T439" s="189"/>
      <c r="U439" s="189"/>
      <c r="V439" s="189"/>
      <c r="W439" s="189"/>
      <c r="X439" s="189"/>
      <c r="Y439" s="189"/>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c r="CN439" s="189"/>
      <c r="CO439" s="189"/>
      <c r="CP439" s="189"/>
      <c r="CQ439" s="189"/>
      <c r="CR439" s="189"/>
      <c r="CS439" s="189"/>
      <c r="CT439" s="189"/>
      <c r="CU439" s="189"/>
      <c r="CV439" s="189"/>
      <c r="CW439" s="189"/>
      <c r="CX439" s="189"/>
      <c r="CY439" s="189"/>
      <c r="CZ439" s="189"/>
      <c r="DA439" s="189"/>
      <c r="DB439" s="189"/>
      <c r="DC439" s="189"/>
      <c r="DD439" s="189"/>
      <c r="DE439" s="189"/>
      <c r="DF439" s="189"/>
      <c r="DG439" s="189"/>
      <c r="DH439" s="189"/>
      <c r="DI439" s="189"/>
      <c r="DJ439" s="189"/>
      <c r="DK439" s="189"/>
      <c r="DL439" s="189"/>
    </row>
    <row r="440" spans="1:116" ht="15.95" customHeight="1" x14ac:dyDescent="0.15">
      <c r="A440" s="189"/>
      <c r="B440" s="189"/>
      <c r="C440" s="189"/>
      <c r="D440" s="189"/>
      <c r="E440" s="189"/>
      <c r="F440" s="189"/>
      <c r="G440" s="189"/>
      <c r="H440" s="189"/>
      <c r="I440" s="189"/>
      <c r="J440" s="189"/>
      <c r="K440" s="189"/>
      <c r="L440" s="189"/>
      <c r="M440" s="189"/>
      <c r="N440" s="189"/>
      <c r="O440" s="189"/>
      <c r="P440" s="189"/>
      <c r="Q440" s="189"/>
      <c r="R440" s="189"/>
      <c r="S440" s="189"/>
      <c r="T440" s="189"/>
      <c r="U440" s="189"/>
      <c r="V440" s="189"/>
      <c r="W440" s="189"/>
      <c r="X440" s="189"/>
      <c r="Y440" s="189"/>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c r="CN440" s="189"/>
      <c r="CO440" s="189"/>
      <c r="CP440" s="189"/>
      <c r="CQ440" s="189"/>
      <c r="CR440" s="189"/>
      <c r="CS440" s="189"/>
      <c r="CT440" s="189"/>
      <c r="CU440" s="189"/>
      <c r="CV440" s="189"/>
      <c r="CW440" s="189"/>
      <c r="CX440" s="189"/>
      <c r="CY440" s="189"/>
      <c r="CZ440" s="189"/>
      <c r="DA440" s="189"/>
      <c r="DB440" s="189"/>
      <c r="DC440" s="189"/>
      <c r="DD440" s="189"/>
      <c r="DE440" s="189"/>
      <c r="DF440" s="189"/>
      <c r="DG440" s="189"/>
      <c r="DH440" s="189"/>
      <c r="DI440" s="189"/>
      <c r="DJ440" s="189"/>
      <c r="DK440" s="189"/>
      <c r="DL440" s="189"/>
    </row>
    <row r="441" spans="1:116" ht="15.95" customHeight="1" x14ac:dyDescent="0.15">
      <c r="A441" s="189"/>
      <c r="B441" s="189"/>
      <c r="C441" s="189"/>
      <c r="D441" s="189"/>
      <c r="E441" s="189"/>
      <c r="F441" s="189"/>
      <c r="G441" s="189"/>
      <c r="H441" s="189"/>
      <c r="I441" s="189"/>
      <c r="J441" s="189"/>
      <c r="K441" s="189"/>
      <c r="L441" s="189"/>
      <c r="M441" s="189"/>
      <c r="N441" s="189"/>
      <c r="O441" s="189"/>
      <c r="P441" s="189"/>
      <c r="Q441" s="189"/>
      <c r="R441" s="189"/>
      <c r="S441" s="189"/>
      <c r="T441" s="189"/>
      <c r="U441" s="189"/>
      <c r="V441" s="189"/>
      <c r="W441" s="189"/>
      <c r="X441" s="189"/>
      <c r="Y441" s="189"/>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c r="CN441" s="189"/>
      <c r="CO441" s="189"/>
      <c r="CP441" s="189"/>
      <c r="CQ441" s="189"/>
      <c r="CR441" s="189"/>
      <c r="CS441" s="189"/>
      <c r="CT441" s="189"/>
      <c r="CU441" s="189"/>
      <c r="CV441" s="189"/>
      <c r="CW441" s="189"/>
      <c r="CX441" s="189"/>
      <c r="CY441" s="189"/>
      <c r="CZ441" s="189"/>
      <c r="DA441" s="189"/>
      <c r="DB441" s="189"/>
      <c r="DC441" s="189"/>
      <c r="DD441" s="189"/>
      <c r="DE441" s="189"/>
      <c r="DF441" s="189"/>
      <c r="DG441" s="189"/>
      <c r="DH441" s="189"/>
      <c r="DI441" s="189"/>
      <c r="DJ441" s="189"/>
      <c r="DK441" s="189"/>
      <c r="DL441" s="189"/>
    </row>
    <row r="442" spans="1:116" ht="15.95" customHeight="1" x14ac:dyDescent="0.15">
      <c r="A442" s="189"/>
      <c r="B442" s="189"/>
      <c r="C442" s="189"/>
      <c r="D442" s="189"/>
      <c r="E442" s="189"/>
      <c r="F442" s="189"/>
      <c r="G442" s="189"/>
      <c r="H442" s="189"/>
      <c r="I442" s="189"/>
      <c r="J442" s="189"/>
      <c r="K442" s="189"/>
      <c r="L442" s="189"/>
      <c r="M442" s="189"/>
      <c r="N442" s="189"/>
      <c r="O442" s="189"/>
      <c r="P442" s="189"/>
      <c r="Q442" s="189"/>
      <c r="R442" s="189"/>
      <c r="S442" s="189"/>
      <c r="T442" s="189"/>
      <c r="U442" s="189"/>
      <c r="V442" s="189"/>
      <c r="W442" s="189"/>
      <c r="X442" s="189"/>
      <c r="Y442" s="189"/>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c r="CN442" s="189"/>
      <c r="CO442" s="189"/>
      <c r="CP442" s="189"/>
      <c r="CQ442" s="189"/>
      <c r="CR442" s="189"/>
      <c r="CS442" s="189"/>
      <c r="CT442" s="189"/>
      <c r="CU442" s="189"/>
      <c r="CV442" s="189"/>
      <c r="CW442" s="189"/>
      <c r="CX442" s="189"/>
      <c r="CY442" s="189"/>
      <c r="CZ442" s="189"/>
      <c r="DA442" s="189"/>
      <c r="DB442" s="189"/>
      <c r="DC442" s="189"/>
      <c r="DD442" s="189"/>
      <c r="DE442" s="189"/>
      <c r="DF442" s="189"/>
      <c r="DG442" s="189"/>
      <c r="DH442" s="189"/>
      <c r="DI442" s="189"/>
      <c r="DJ442" s="189"/>
      <c r="DK442" s="189"/>
      <c r="DL442" s="189"/>
    </row>
    <row r="443" spans="1:116" ht="15.95" customHeight="1" x14ac:dyDescent="0.15">
      <c r="A443" s="189"/>
      <c r="B443" s="189"/>
      <c r="C443" s="189"/>
      <c r="D443" s="189"/>
      <c r="E443" s="189"/>
      <c r="F443" s="189"/>
      <c r="G443" s="189"/>
      <c r="H443" s="189"/>
      <c r="I443" s="189"/>
      <c r="J443" s="189"/>
      <c r="K443" s="189"/>
      <c r="L443" s="189"/>
      <c r="M443" s="189"/>
      <c r="N443" s="189"/>
      <c r="O443" s="189"/>
      <c r="P443" s="189"/>
      <c r="Q443" s="189"/>
      <c r="R443" s="189"/>
      <c r="S443" s="189"/>
      <c r="T443" s="189"/>
      <c r="U443" s="189"/>
      <c r="V443" s="189"/>
      <c r="W443" s="189"/>
      <c r="X443" s="189"/>
      <c r="Y443" s="189"/>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c r="CN443" s="189"/>
      <c r="CO443" s="189"/>
      <c r="CP443" s="189"/>
      <c r="CQ443" s="189"/>
      <c r="CR443" s="189"/>
      <c r="CS443" s="189"/>
      <c r="CT443" s="189"/>
      <c r="CU443" s="189"/>
      <c r="CV443" s="189"/>
      <c r="CW443" s="189"/>
      <c r="CX443" s="189"/>
      <c r="CY443" s="189"/>
      <c r="CZ443" s="189"/>
      <c r="DA443" s="189"/>
      <c r="DB443" s="189"/>
      <c r="DC443" s="189"/>
      <c r="DD443" s="189"/>
      <c r="DE443" s="189"/>
      <c r="DF443" s="189"/>
      <c r="DG443" s="189"/>
      <c r="DH443" s="189"/>
      <c r="DI443" s="189"/>
      <c r="DJ443" s="189"/>
      <c r="DK443" s="189"/>
      <c r="DL443" s="189"/>
    </row>
    <row r="444" spans="1:116" ht="15.95" customHeight="1" x14ac:dyDescent="0.15">
      <c r="A444" s="189"/>
      <c r="B444" s="189"/>
      <c r="C444" s="189"/>
      <c r="D444" s="189"/>
      <c r="E444" s="189"/>
      <c r="F444" s="189"/>
      <c r="G444" s="189"/>
      <c r="H444" s="189"/>
      <c r="I444" s="189"/>
      <c r="J444" s="189"/>
      <c r="K444" s="189"/>
      <c r="L444" s="189"/>
      <c r="M444" s="189"/>
      <c r="N444" s="189"/>
      <c r="O444" s="189"/>
      <c r="P444" s="189"/>
      <c r="Q444" s="189"/>
      <c r="R444" s="189"/>
      <c r="S444" s="189"/>
      <c r="T444" s="189"/>
      <c r="U444" s="189"/>
      <c r="V444" s="189"/>
      <c r="W444" s="189"/>
      <c r="X444" s="189"/>
      <c r="Y444" s="189"/>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c r="CN444" s="189"/>
      <c r="CO444" s="189"/>
      <c r="CP444" s="189"/>
      <c r="CQ444" s="189"/>
      <c r="CR444" s="189"/>
      <c r="CS444" s="189"/>
      <c r="CT444" s="189"/>
      <c r="CU444" s="189"/>
      <c r="CV444" s="189"/>
      <c r="CW444" s="189"/>
      <c r="CX444" s="189"/>
      <c r="CY444" s="189"/>
      <c r="CZ444" s="189"/>
      <c r="DA444" s="189"/>
      <c r="DB444" s="189"/>
      <c r="DC444" s="189"/>
      <c r="DD444" s="189"/>
      <c r="DE444" s="189"/>
      <c r="DF444" s="189"/>
      <c r="DG444" s="189"/>
      <c r="DH444" s="189"/>
      <c r="DI444" s="189"/>
      <c r="DJ444" s="189"/>
      <c r="DK444" s="189"/>
      <c r="DL444" s="189"/>
    </row>
    <row r="445" spans="1:116" ht="15.95" customHeight="1" x14ac:dyDescent="0.15">
      <c r="A445" s="189"/>
      <c r="B445" s="189"/>
      <c r="C445" s="189"/>
      <c r="D445" s="189"/>
      <c r="E445" s="189"/>
      <c r="F445" s="189"/>
      <c r="G445" s="189"/>
      <c r="H445" s="189"/>
      <c r="I445" s="189"/>
      <c r="J445" s="189"/>
      <c r="K445" s="189"/>
      <c r="L445" s="189"/>
      <c r="M445" s="189"/>
      <c r="N445" s="189"/>
      <c r="O445" s="189"/>
      <c r="P445" s="189"/>
      <c r="Q445" s="189"/>
      <c r="R445" s="189"/>
      <c r="S445" s="189"/>
      <c r="T445" s="189"/>
      <c r="U445" s="189"/>
      <c r="V445" s="189"/>
      <c r="W445" s="189"/>
      <c r="X445" s="189"/>
      <c r="Y445" s="189"/>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c r="CN445" s="189"/>
      <c r="CO445" s="189"/>
      <c r="CP445" s="189"/>
      <c r="CQ445" s="189"/>
      <c r="CR445" s="189"/>
      <c r="CS445" s="189"/>
      <c r="CT445" s="189"/>
      <c r="CU445" s="189"/>
      <c r="CV445" s="189"/>
      <c r="CW445" s="189"/>
      <c r="CX445" s="189"/>
      <c r="CY445" s="189"/>
      <c r="CZ445" s="189"/>
      <c r="DA445" s="189"/>
      <c r="DB445" s="189"/>
      <c r="DC445" s="189"/>
      <c r="DD445" s="189"/>
      <c r="DE445" s="189"/>
      <c r="DF445" s="189"/>
      <c r="DG445" s="189"/>
      <c r="DH445" s="189"/>
      <c r="DI445" s="189"/>
      <c r="DJ445" s="189"/>
      <c r="DK445" s="189"/>
      <c r="DL445" s="189"/>
    </row>
    <row r="446" spans="1:116" ht="15.95" customHeight="1" x14ac:dyDescent="0.15">
      <c r="A446" s="189"/>
      <c r="B446" s="189"/>
      <c r="C446" s="189"/>
      <c r="D446" s="189"/>
      <c r="E446" s="189"/>
      <c r="F446" s="189"/>
      <c r="G446" s="189"/>
      <c r="H446" s="189"/>
      <c r="I446" s="189"/>
      <c r="J446" s="189"/>
      <c r="K446" s="189"/>
      <c r="L446" s="189"/>
      <c r="M446" s="189"/>
      <c r="N446" s="189"/>
      <c r="O446" s="189"/>
      <c r="P446" s="189"/>
      <c r="Q446" s="189"/>
      <c r="R446" s="189"/>
      <c r="S446" s="189"/>
      <c r="T446" s="189"/>
      <c r="U446" s="189"/>
      <c r="V446" s="189"/>
      <c r="W446" s="189"/>
      <c r="X446" s="189"/>
      <c r="Y446" s="189"/>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c r="CN446" s="189"/>
      <c r="CO446" s="189"/>
      <c r="CP446" s="189"/>
      <c r="CQ446" s="189"/>
      <c r="CR446" s="189"/>
      <c r="CS446" s="189"/>
      <c r="CT446" s="189"/>
      <c r="CU446" s="189"/>
      <c r="CV446" s="189"/>
      <c r="CW446" s="189"/>
      <c r="CX446" s="189"/>
      <c r="CY446" s="189"/>
      <c r="CZ446" s="189"/>
      <c r="DA446" s="189"/>
      <c r="DB446" s="189"/>
      <c r="DC446" s="189"/>
      <c r="DD446" s="189"/>
      <c r="DE446" s="189"/>
      <c r="DF446" s="189"/>
      <c r="DG446" s="189"/>
      <c r="DH446" s="189"/>
      <c r="DI446" s="189"/>
      <c r="DJ446" s="189"/>
      <c r="DK446" s="189"/>
      <c r="DL446" s="189"/>
    </row>
    <row r="447" spans="1:116" ht="15.95" customHeight="1" x14ac:dyDescent="0.15">
      <c r="A447" s="189"/>
      <c r="B447" s="189"/>
      <c r="C447" s="189"/>
      <c r="D447" s="189"/>
      <c r="E447" s="189"/>
      <c r="F447" s="189"/>
      <c r="G447" s="189"/>
      <c r="H447" s="189"/>
      <c r="I447" s="189"/>
      <c r="J447" s="189"/>
      <c r="K447" s="189"/>
      <c r="L447" s="189"/>
      <c r="M447" s="189"/>
      <c r="N447" s="189"/>
      <c r="O447" s="189"/>
      <c r="P447" s="189"/>
      <c r="Q447" s="189"/>
      <c r="R447" s="189"/>
      <c r="S447" s="189"/>
      <c r="T447" s="189"/>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row>
    <row r="448" spans="1:116" ht="15.95" customHeight="1" x14ac:dyDescent="0.15">
      <c r="A448" s="189"/>
      <c r="B448" s="189"/>
      <c r="C448" s="189"/>
      <c r="D448" s="189"/>
      <c r="E448" s="189"/>
      <c r="F448" s="189"/>
      <c r="G448" s="189"/>
      <c r="H448" s="189"/>
      <c r="I448" s="189"/>
      <c r="J448" s="189"/>
      <c r="K448" s="189"/>
      <c r="L448" s="189"/>
      <c r="M448" s="189"/>
      <c r="N448" s="189"/>
      <c r="O448" s="189"/>
      <c r="P448" s="189"/>
      <c r="Q448" s="189"/>
      <c r="R448" s="189"/>
      <c r="S448" s="189"/>
      <c r="T448" s="189"/>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row>
    <row r="449" spans="1:116" ht="15.95" customHeight="1" x14ac:dyDescent="0.15">
      <c r="A449" s="189"/>
      <c r="B449" s="189"/>
      <c r="C449" s="189"/>
      <c r="D449" s="189"/>
      <c r="E449" s="189"/>
      <c r="F449" s="189"/>
      <c r="G449" s="189"/>
      <c r="H449" s="189"/>
      <c r="I449" s="189"/>
      <c r="J449" s="189"/>
      <c r="K449" s="189"/>
      <c r="L449" s="189"/>
      <c r="M449" s="189"/>
      <c r="N449" s="189"/>
      <c r="O449" s="189"/>
      <c r="P449" s="189"/>
      <c r="Q449" s="189"/>
      <c r="R449" s="189"/>
      <c r="S449" s="189"/>
      <c r="T449" s="189"/>
      <c r="U449" s="189"/>
      <c r="V449" s="189"/>
      <c r="W449" s="189"/>
      <c r="X449" s="189"/>
      <c r="Y449" s="189"/>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c r="CN449" s="189"/>
      <c r="CO449" s="189"/>
      <c r="CP449" s="189"/>
      <c r="CQ449" s="189"/>
      <c r="CR449" s="189"/>
      <c r="CS449" s="189"/>
      <c r="CT449" s="189"/>
      <c r="CU449" s="189"/>
      <c r="CV449" s="189"/>
      <c r="CW449" s="189"/>
      <c r="CX449" s="189"/>
      <c r="CY449" s="189"/>
      <c r="CZ449" s="189"/>
      <c r="DA449" s="189"/>
      <c r="DB449" s="189"/>
      <c r="DC449" s="189"/>
      <c r="DD449" s="189"/>
      <c r="DE449" s="189"/>
      <c r="DF449" s="189"/>
      <c r="DG449" s="189"/>
      <c r="DH449" s="189"/>
      <c r="DI449" s="189"/>
      <c r="DJ449" s="189"/>
      <c r="DK449" s="189"/>
      <c r="DL449" s="189"/>
    </row>
    <row r="450" spans="1:116" ht="15.95" customHeight="1" x14ac:dyDescent="0.15">
      <c r="A450" s="189"/>
      <c r="B450" s="189"/>
      <c r="C450" s="189"/>
      <c r="D450" s="189"/>
      <c r="E450" s="189"/>
      <c r="F450" s="189"/>
      <c r="G450" s="189"/>
      <c r="H450" s="189"/>
      <c r="I450" s="189"/>
      <c r="J450" s="189"/>
      <c r="K450" s="189"/>
      <c r="L450" s="189"/>
      <c r="M450" s="189"/>
      <c r="N450" s="189"/>
      <c r="O450" s="189"/>
      <c r="P450" s="189"/>
      <c r="Q450" s="189"/>
      <c r="R450" s="189"/>
      <c r="S450" s="189"/>
      <c r="T450" s="189"/>
      <c r="U450" s="189"/>
      <c r="V450" s="189"/>
      <c r="W450" s="189"/>
      <c r="X450" s="189"/>
      <c r="Y450" s="189"/>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c r="CN450" s="189"/>
      <c r="CO450" s="189"/>
      <c r="CP450" s="189"/>
      <c r="CQ450" s="189"/>
      <c r="CR450" s="189"/>
      <c r="CS450" s="189"/>
      <c r="CT450" s="189"/>
      <c r="CU450" s="189"/>
      <c r="CV450" s="189"/>
      <c r="CW450" s="189"/>
      <c r="CX450" s="189"/>
      <c r="CY450" s="189"/>
      <c r="CZ450" s="189"/>
      <c r="DA450" s="189"/>
      <c r="DB450" s="189"/>
      <c r="DC450" s="189"/>
      <c r="DD450" s="189"/>
      <c r="DE450" s="189"/>
      <c r="DF450" s="189"/>
      <c r="DG450" s="189"/>
      <c r="DH450" s="189"/>
      <c r="DI450" s="189"/>
      <c r="DJ450" s="189"/>
      <c r="DK450" s="189"/>
      <c r="DL450" s="189"/>
    </row>
    <row r="451" spans="1:116" ht="15.95" customHeight="1" x14ac:dyDescent="0.15">
      <c r="A451" s="189"/>
      <c r="B451" s="189"/>
      <c r="C451" s="189"/>
      <c r="D451" s="189"/>
      <c r="E451" s="189"/>
      <c r="F451" s="189"/>
      <c r="G451" s="189"/>
      <c r="H451" s="189"/>
      <c r="I451" s="189"/>
      <c r="J451" s="189"/>
      <c r="K451" s="189"/>
      <c r="L451" s="189"/>
      <c r="M451" s="189"/>
      <c r="N451" s="189"/>
      <c r="O451" s="189"/>
      <c r="P451" s="189"/>
      <c r="Q451" s="189"/>
      <c r="R451" s="189"/>
      <c r="S451" s="189"/>
      <c r="T451" s="189"/>
      <c r="U451" s="189"/>
      <c r="V451" s="189"/>
      <c r="W451" s="189"/>
      <c r="X451" s="189"/>
      <c r="Y451" s="189"/>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c r="CN451" s="189"/>
      <c r="CO451" s="189"/>
      <c r="CP451" s="189"/>
      <c r="CQ451" s="189"/>
      <c r="CR451" s="189"/>
      <c r="CS451" s="189"/>
      <c r="CT451" s="189"/>
      <c r="CU451" s="189"/>
      <c r="CV451" s="189"/>
      <c r="CW451" s="189"/>
      <c r="CX451" s="189"/>
      <c r="CY451" s="189"/>
      <c r="CZ451" s="189"/>
      <c r="DA451" s="189"/>
      <c r="DB451" s="189"/>
      <c r="DC451" s="189"/>
      <c r="DD451" s="189"/>
      <c r="DE451" s="189"/>
      <c r="DF451" s="189"/>
      <c r="DG451" s="189"/>
      <c r="DH451" s="189"/>
      <c r="DI451" s="189"/>
      <c r="DJ451" s="189"/>
      <c r="DK451" s="189"/>
      <c r="DL451" s="189"/>
    </row>
    <row r="452" spans="1:116" ht="15.95" customHeight="1" x14ac:dyDescent="0.15">
      <c r="A452" s="189"/>
      <c r="B452" s="189"/>
      <c r="C452" s="189"/>
      <c r="D452" s="189"/>
      <c r="E452" s="189"/>
      <c r="F452" s="189"/>
      <c r="G452" s="189"/>
      <c r="H452" s="189"/>
      <c r="I452" s="189"/>
      <c r="J452" s="189"/>
      <c r="K452" s="189"/>
      <c r="L452" s="189"/>
      <c r="M452" s="189"/>
      <c r="N452" s="189"/>
      <c r="O452" s="189"/>
      <c r="P452" s="189"/>
      <c r="Q452" s="189"/>
      <c r="R452" s="189"/>
      <c r="S452" s="189"/>
      <c r="T452" s="189"/>
      <c r="U452" s="189"/>
      <c r="V452" s="189"/>
      <c r="W452" s="189"/>
      <c r="X452" s="189"/>
      <c r="Y452" s="189"/>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c r="CN452" s="189"/>
      <c r="CO452" s="189"/>
      <c r="CP452" s="189"/>
      <c r="CQ452" s="189"/>
      <c r="CR452" s="189"/>
      <c r="CS452" s="189"/>
      <c r="CT452" s="189"/>
      <c r="CU452" s="189"/>
      <c r="CV452" s="189"/>
      <c r="CW452" s="189"/>
      <c r="CX452" s="189"/>
      <c r="CY452" s="189"/>
      <c r="CZ452" s="189"/>
      <c r="DA452" s="189"/>
      <c r="DB452" s="189"/>
      <c r="DC452" s="189"/>
      <c r="DD452" s="189"/>
      <c r="DE452" s="189"/>
      <c r="DF452" s="189"/>
      <c r="DG452" s="189"/>
      <c r="DH452" s="189"/>
      <c r="DI452" s="189"/>
      <c r="DJ452" s="189"/>
      <c r="DK452" s="189"/>
      <c r="DL452" s="189"/>
    </row>
    <row r="453" spans="1:116" ht="15.95" customHeight="1" x14ac:dyDescent="0.15">
      <c r="A453" s="189"/>
      <c r="B453" s="189"/>
      <c r="C453" s="189"/>
      <c r="D453" s="189"/>
      <c r="E453" s="189"/>
      <c r="F453" s="189"/>
      <c r="G453" s="189"/>
      <c r="H453" s="189"/>
      <c r="I453" s="189"/>
      <c r="J453" s="189"/>
      <c r="K453" s="189"/>
      <c r="L453" s="189"/>
      <c r="M453" s="189"/>
      <c r="N453" s="189"/>
      <c r="O453" s="189"/>
      <c r="P453" s="189"/>
      <c r="Q453" s="189"/>
      <c r="R453" s="189"/>
      <c r="S453" s="189"/>
      <c r="T453" s="189"/>
      <c r="U453" s="189"/>
      <c r="V453" s="189"/>
      <c r="W453" s="189"/>
      <c r="X453" s="189"/>
      <c r="Y453" s="189"/>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c r="CN453" s="189"/>
      <c r="CO453" s="189"/>
      <c r="CP453" s="189"/>
      <c r="CQ453" s="189"/>
      <c r="CR453" s="189"/>
      <c r="CS453" s="189"/>
      <c r="CT453" s="189"/>
      <c r="CU453" s="189"/>
      <c r="CV453" s="189"/>
      <c r="CW453" s="189"/>
      <c r="CX453" s="189"/>
      <c r="CY453" s="189"/>
      <c r="CZ453" s="189"/>
      <c r="DA453" s="189"/>
      <c r="DB453" s="189"/>
      <c r="DC453" s="189"/>
      <c r="DD453" s="189"/>
      <c r="DE453" s="189"/>
      <c r="DF453" s="189"/>
      <c r="DG453" s="189"/>
      <c r="DH453" s="189"/>
      <c r="DI453" s="189"/>
      <c r="DJ453" s="189"/>
      <c r="DK453" s="189"/>
      <c r="DL453" s="189"/>
    </row>
    <row r="454" spans="1:116" ht="15.95" customHeight="1" x14ac:dyDescent="0.15">
      <c r="A454" s="189"/>
      <c r="B454" s="189"/>
      <c r="C454" s="189"/>
      <c r="D454" s="189"/>
      <c r="E454" s="189"/>
      <c r="F454" s="189"/>
      <c r="G454" s="189"/>
      <c r="H454" s="189"/>
      <c r="I454" s="189"/>
      <c r="J454" s="189"/>
      <c r="K454" s="189"/>
      <c r="L454" s="189"/>
      <c r="M454" s="189"/>
      <c r="N454" s="189"/>
      <c r="O454" s="189"/>
      <c r="P454" s="189"/>
      <c r="Q454" s="189"/>
      <c r="R454" s="189"/>
      <c r="S454" s="189"/>
      <c r="T454" s="189"/>
      <c r="U454" s="189"/>
      <c r="V454" s="189"/>
      <c r="W454" s="189"/>
      <c r="X454" s="189"/>
      <c r="Y454" s="189"/>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c r="CN454" s="189"/>
      <c r="CO454" s="189"/>
      <c r="CP454" s="189"/>
      <c r="CQ454" s="189"/>
      <c r="CR454" s="189"/>
      <c r="CS454" s="189"/>
      <c r="CT454" s="189"/>
      <c r="CU454" s="189"/>
      <c r="CV454" s="189"/>
      <c r="CW454" s="189"/>
      <c r="CX454" s="189"/>
      <c r="CY454" s="189"/>
      <c r="CZ454" s="189"/>
      <c r="DA454" s="189"/>
      <c r="DB454" s="189"/>
      <c r="DC454" s="189"/>
      <c r="DD454" s="189"/>
      <c r="DE454" s="189"/>
      <c r="DF454" s="189"/>
      <c r="DG454" s="189"/>
      <c r="DH454" s="189"/>
      <c r="DI454" s="189"/>
      <c r="DJ454" s="189"/>
      <c r="DK454" s="189"/>
      <c r="DL454" s="189"/>
    </row>
    <row r="455" spans="1:116" ht="15.95" customHeight="1" x14ac:dyDescent="0.15">
      <c r="A455" s="189"/>
      <c r="B455" s="189"/>
      <c r="C455" s="189"/>
      <c r="D455" s="189"/>
      <c r="E455" s="189"/>
      <c r="F455" s="189"/>
      <c r="G455" s="189"/>
      <c r="H455" s="189"/>
      <c r="I455" s="189"/>
      <c r="J455" s="189"/>
      <c r="K455" s="189"/>
      <c r="L455" s="189"/>
      <c r="M455" s="189"/>
      <c r="N455" s="189"/>
      <c r="O455" s="189"/>
      <c r="P455" s="189"/>
      <c r="Q455" s="189"/>
      <c r="R455" s="189"/>
      <c r="S455" s="189"/>
      <c r="T455" s="189"/>
      <c r="U455" s="189"/>
      <c r="V455" s="189"/>
      <c r="W455" s="189"/>
      <c r="X455" s="189"/>
      <c r="Y455" s="189"/>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c r="CN455" s="189"/>
      <c r="CO455" s="189"/>
      <c r="CP455" s="189"/>
      <c r="CQ455" s="189"/>
      <c r="CR455" s="189"/>
      <c r="CS455" s="189"/>
      <c r="CT455" s="189"/>
      <c r="CU455" s="189"/>
      <c r="CV455" s="189"/>
      <c r="CW455" s="189"/>
      <c r="CX455" s="189"/>
      <c r="CY455" s="189"/>
      <c r="CZ455" s="189"/>
      <c r="DA455" s="189"/>
      <c r="DB455" s="189"/>
      <c r="DC455" s="189"/>
      <c r="DD455" s="189"/>
      <c r="DE455" s="189"/>
      <c r="DF455" s="189"/>
      <c r="DG455" s="189"/>
      <c r="DH455" s="189"/>
      <c r="DI455" s="189"/>
      <c r="DJ455" s="189"/>
      <c r="DK455" s="189"/>
      <c r="DL455" s="189"/>
    </row>
    <row r="456" spans="1:116" ht="15.95" customHeight="1" x14ac:dyDescent="0.15">
      <c r="A456" s="189"/>
      <c r="B456" s="189"/>
      <c r="C456" s="189"/>
      <c r="D456" s="189"/>
      <c r="E456" s="189"/>
      <c r="F456" s="189"/>
      <c r="G456" s="189"/>
      <c r="H456" s="189"/>
      <c r="I456" s="189"/>
      <c r="J456" s="189"/>
      <c r="K456" s="189"/>
      <c r="L456" s="189"/>
      <c r="M456" s="189"/>
      <c r="N456" s="189"/>
      <c r="O456" s="189"/>
      <c r="P456" s="189"/>
      <c r="Q456" s="189"/>
      <c r="R456" s="189"/>
      <c r="S456" s="189"/>
      <c r="T456" s="189"/>
      <c r="U456" s="189"/>
      <c r="V456" s="189"/>
      <c r="W456" s="189"/>
      <c r="X456" s="189"/>
      <c r="Y456" s="189"/>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c r="CN456" s="189"/>
      <c r="CO456" s="189"/>
      <c r="CP456" s="189"/>
      <c r="CQ456" s="189"/>
      <c r="CR456" s="189"/>
      <c r="CS456" s="189"/>
      <c r="CT456" s="189"/>
      <c r="CU456" s="189"/>
      <c r="CV456" s="189"/>
      <c r="CW456" s="189"/>
      <c r="CX456" s="189"/>
      <c r="CY456" s="189"/>
      <c r="CZ456" s="189"/>
      <c r="DA456" s="189"/>
      <c r="DB456" s="189"/>
      <c r="DC456" s="189"/>
      <c r="DD456" s="189"/>
      <c r="DE456" s="189"/>
      <c r="DF456" s="189"/>
      <c r="DG456" s="189"/>
      <c r="DH456" s="189"/>
      <c r="DI456" s="189"/>
      <c r="DJ456" s="189"/>
      <c r="DK456" s="189"/>
      <c r="DL456" s="189"/>
    </row>
    <row r="457" spans="1:116" ht="15.95" customHeight="1" x14ac:dyDescent="0.15">
      <c r="A457" s="189"/>
      <c r="B457" s="189"/>
      <c r="C457" s="189"/>
      <c r="D457" s="189"/>
      <c r="E457" s="189"/>
      <c r="F457" s="189"/>
      <c r="G457" s="189"/>
      <c r="H457" s="189"/>
      <c r="I457" s="189"/>
      <c r="J457" s="189"/>
      <c r="K457" s="189"/>
      <c r="L457" s="189"/>
      <c r="M457" s="189"/>
      <c r="N457" s="189"/>
      <c r="O457" s="189"/>
      <c r="P457" s="189"/>
      <c r="Q457" s="189"/>
      <c r="R457" s="189"/>
      <c r="S457" s="189"/>
      <c r="T457" s="189"/>
      <c r="U457" s="189"/>
      <c r="V457" s="189"/>
      <c r="W457" s="189"/>
      <c r="X457" s="189"/>
      <c r="Y457" s="189"/>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c r="CN457" s="189"/>
      <c r="CO457" s="189"/>
      <c r="CP457" s="189"/>
      <c r="CQ457" s="189"/>
      <c r="CR457" s="189"/>
      <c r="CS457" s="189"/>
      <c r="CT457" s="189"/>
      <c r="CU457" s="189"/>
      <c r="CV457" s="189"/>
      <c r="CW457" s="189"/>
      <c r="CX457" s="189"/>
      <c r="CY457" s="189"/>
      <c r="CZ457" s="189"/>
      <c r="DA457" s="189"/>
      <c r="DB457" s="189"/>
      <c r="DC457" s="189"/>
      <c r="DD457" s="189"/>
      <c r="DE457" s="189"/>
      <c r="DF457" s="189"/>
      <c r="DG457" s="189"/>
      <c r="DH457" s="189"/>
      <c r="DI457" s="189"/>
      <c r="DJ457" s="189"/>
      <c r="DK457" s="189"/>
      <c r="DL457" s="189"/>
    </row>
    <row r="458" spans="1:116" ht="15.95" customHeight="1" x14ac:dyDescent="0.15">
      <c r="A458" s="189"/>
      <c r="B458" s="189"/>
      <c r="C458" s="189"/>
      <c r="D458" s="189"/>
      <c r="E458" s="189"/>
      <c r="F458" s="189"/>
      <c r="G458" s="189"/>
      <c r="H458" s="189"/>
      <c r="I458" s="189"/>
      <c r="J458" s="189"/>
      <c r="K458" s="189"/>
      <c r="L458" s="189"/>
      <c r="M458" s="189"/>
      <c r="N458" s="189"/>
      <c r="O458" s="189"/>
      <c r="P458" s="189"/>
      <c r="Q458" s="189"/>
      <c r="R458" s="189"/>
      <c r="S458" s="189"/>
      <c r="T458" s="189"/>
      <c r="U458" s="189"/>
      <c r="V458" s="189"/>
      <c r="W458" s="189"/>
      <c r="X458" s="189"/>
      <c r="Y458" s="189"/>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c r="CN458" s="189"/>
      <c r="CO458" s="189"/>
      <c r="CP458" s="189"/>
      <c r="CQ458" s="189"/>
      <c r="CR458" s="189"/>
      <c r="CS458" s="189"/>
      <c r="CT458" s="189"/>
      <c r="CU458" s="189"/>
      <c r="CV458" s="189"/>
      <c r="CW458" s="189"/>
      <c r="CX458" s="189"/>
      <c r="CY458" s="189"/>
      <c r="CZ458" s="189"/>
      <c r="DA458" s="189"/>
      <c r="DB458" s="189"/>
      <c r="DC458" s="189"/>
      <c r="DD458" s="189"/>
      <c r="DE458" s="189"/>
      <c r="DF458" s="189"/>
      <c r="DG458" s="189"/>
      <c r="DH458" s="189"/>
      <c r="DI458" s="189"/>
      <c r="DJ458" s="189"/>
      <c r="DK458" s="189"/>
      <c r="DL458" s="189"/>
    </row>
    <row r="459" spans="1:116" ht="15.95" customHeight="1" x14ac:dyDescent="0.15">
      <c r="A459" s="189"/>
      <c r="B459" s="189"/>
      <c r="C459" s="189"/>
      <c r="D459" s="189"/>
      <c r="E459" s="189"/>
      <c r="F459" s="189"/>
      <c r="G459" s="189"/>
      <c r="H459" s="189"/>
      <c r="I459" s="189"/>
      <c r="J459" s="189"/>
      <c r="K459" s="189"/>
      <c r="L459" s="189"/>
      <c r="M459" s="189"/>
      <c r="N459" s="189"/>
      <c r="O459" s="189"/>
      <c r="P459" s="189"/>
      <c r="Q459" s="189"/>
      <c r="R459" s="189"/>
      <c r="S459" s="189"/>
      <c r="T459" s="189"/>
      <c r="U459" s="189"/>
      <c r="V459" s="189"/>
      <c r="W459" s="189"/>
      <c r="X459" s="189"/>
      <c r="Y459" s="189"/>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c r="CN459" s="189"/>
      <c r="CO459" s="189"/>
      <c r="CP459" s="189"/>
      <c r="CQ459" s="189"/>
      <c r="CR459" s="189"/>
      <c r="CS459" s="189"/>
      <c r="CT459" s="189"/>
      <c r="CU459" s="189"/>
      <c r="CV459" s="189"/>
      <c r="CW459" s="189"/>
      <c r="CX459" s="189"/>
      <c r="CY459" s="189"/>
      <c r="CZ459" s="189"/>
      <c r="DA459" s="189"/>
      <c r="DB459" s="189"/>
      <c r="DC459" s="189"/>
      <c r="DD459" s="189"/>
      <c r="DE459" s="189"/>
      <c r="DF459" s="189"/>
      <c r="DG459" s="189"/>
      <c r="DH459" s="189"/>
      <c r="DI459" s="189"/>
      <c r="DJ459" s="189"/>
      <c r="DK459" s="189"/>
      <c r="DL459" s="189"/>
    </row>
    <row r="460" spans="1:116" ht="15.95" customHeight="1" x14ac:dyDescent="0.15">
      <c r="A460" s="189"/>
      <c r="B460" s="189"/>
      <c r="C460" s="189"/>
      <c r="D460" s="189"/>
      <c r="E460" s="189"/>
      <c r="F460" s="189"/>
      <c r="G460" s="189"/>
      <c r="H460" s="189"/>
      <c r="I460" s="189"/>
      <c r="J460" s="189"/>
      <c r="K460" s="189"/>
      <c r="L460" s="189"/>
      <c r="M460" s="189"/>
      <c r="N460" s="189"/>
      <c r="O460" s="189"/>
      <c r="P460" s="189"/>
      <c r="Q460" s="189"/>
      <c r="R460" s="189"/>
      <c r="S460" s="189"/>
      <c r="T460" s="189"/>
      <c r="U460" s="189"/>
      <c r="V460" s="189"/>
      <c r="W460" s="189"/>
      <c r="X460" s="189"/>
      <c r="Y460" s="189"/>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c r="CN460" s="189"/>
      <c r="CO460" s="189"/>
      <c r="CP460" s="189"/>
      <c r="CQ460" s="189"/>
      <c r="CR460" s="189"/>
      <c r="CS460" s="189"/>
      <c r="CT460" s="189"/>
      <c r="CU460" s="189"/>
      <c r="CV460" s="189"/>
      <c r="CW460" s="189"/>
      <c r="CX460" s="189"/>
      <c r="CY460" s="189"/>
      <c r="CZ460" s="189"/>
      <c r="DA460" s="189"/>
      <c r="DB460" s="189"/>
      <c r="DC460" s="189"/>
      <c r="DD460" s="189"/>
      <c r="DE460" s="189"/>
      <c r="DF460" s="189"/>
      <c r="DG460" s="189"/>
      <c r="DH460" s="189"/>
      <c r="DI460" s="189"/>
      <c r="DJ460" s="189"/>
      <c r="DK460" s="189"/>
      <c r="DL460" s="189"/>
    </row>
    <row r="461" spans="1:116" ht="15.95" customHeight="1" x14ac:dyDescent="0.15">
      <c r="A461" s="189"/>
      <c r="B461" s="189"/>
      <c r="C461" s="189"/>
      <c r="D461" s="189"/>
      <c r="E461" s="189"/>
      <c r="F461" s="189"/>
      <c r="G461" s="189"/>
      <c r="H461" s="189"/>
      <c r="I461" s="189"/>
      <c r="J461" s="189"/>
      <c r="K461" s="189"/>
      <c r="L461" s="189"/>
      <c r="M461" s="189"/>
      <c r="N461" s="189"/>
      <c r="O461" s="189"/>
      <c r="P461" s="189"/>
      <c r="Q461" s="189"/>
      <c r="R461" s="189"/>
      <c r="S461" s="189"/>
      <c r="T461" s="189"/>
      <c r="U461" s="189"/>
      <c r="V461" s="189"/>
      <c r="W461" s="189"/>
      <c r="X461" s="189"/>
      <c r="Y461" s="189"/>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c r="CN461" s="189"/>
      <c r="CO461" s="189"/>
      <c r="CP461" s="189"/>
      <c r="CQ461" s="189"/>
      <c r="CR461" s="189"/>
      <c r="CS461" s="189"/>
      <c r="CT461" s="189"/>
      <c r="CU461" s="189"/>
      <c r="CV461" s="189"/>
      <c r="CW461" s="189"/>
      <c r="CX461" s="189"/>
      <c r="CY461" s="189"/>
      <c r="CZ461" s="189"/>
      <c r="DA461" s="189"/>
      <c r="DB461" s="189"/>
      <c r="DC461" s="189"/>
      <c r="DD461" s="189"/>
      <c r="DE461" s="189"/>
      <c r="DF461" s="189"/>
      <c r="DG461" s="189"/>
      <c r="DH461" s="189"/>
      <c r="DI461" s="189"/>
      <c r="DJ461" s="189"/>
      <c r="DK461" s="189"/>
      <c r="DL461" s="189"/>
    </row>
    <row r="462" spans="1:116" ht="15.95" customHeight="1" x14ac:dyDescent="0.15">
      <c r="A462" s="189"/>
      <c r="B462" s="189"/>
      <c r="C462" s="189"/>
      <c r="D462" s="189"/>
      <c r="E462" s="189"/>
      <c r="F462" s="189"/>
      <c r="G462" s="189"/>
      <c r="H462" s="189"/>
      <c r="I462" s="189"/>
      <c r="J462" s="189"/>
      <c r="K462" s="189"/>
      <c r="L462" s="189"/>
      <c r="M462" s="189"/>
      <c r="N462" s="189"/>
      <c r="O462" s="189"/>
      <c r="P462" s="189"/>
      <c r="Q462" s="189"/>
      <c r="R462" s="189"/>
      <c r="S462" s="189"/>
      <c r="T462" s="189"/>
      <c r="U462" s="189"/>
      <c r="V462" s="189"/>
      <c r="W462" s="189"/>
      <c r="X462" s="189"/>
      <c r="Y462" s="189"/>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c r="CN462" s="189"/>
      <c r="CO462" s="189"/>
      <c r="CP462" s="189"/>
      <c r="CQ462" s="189"/>
      <c r="CR462" s="189"/>
      <c r="CS462" s="189"/>
      <c r="CT462" s="189"/>
      <c r="CU462" s="189"/>
      <c r="CV462" s="189"/>
      <c r="CW462" s="189"/>
      <c r="CX462" s="189"/>
      <c r="CY462" s="189"/>
      <c r="CZ462" s="189"/>
      <c r="DA462" s="189"/>
      <c r="DB462" s="189"/>
      <c r="DC462" s="189"/>
      <c r="DD462" s="189"/>
      <c r="DE462" s="189"/>
      <c r="DF462" s="189"/>
      <c r="DG462" s="189"/>
      <c r="DH462" s="189"/>
      <c r="DI462" s="189"/>
      <c r="DJ462" s="189"/>
      <c r="DK462" s="189"/>
      <c r="DL462" s="189"/>
    </row>
    <row r="463" spans="1:116" ht="15.95" customHeight="1" x14ac:dyDescent="0.15">
      <c r="A463" s="189"/>
      <c r="B463" s="189"/>
      <c r="C463" s="189"/>
      <c r="D463" s="189"/>
      <c r="E463" s="189"/>
      <c r="F463" s="189"/>
      <c r="G463" s="189"/>
      <c r="H463" s="189"/>
      <c r="I463" s="189"/>
      <c r="J463" s="189"/>
      <c r="K463" s="189"/>
      <c r="L463" s="189"/>
      <c r="M463" s="189"/>
      <c r="N463" s="189"/>
      <c r="O463" s="189"/>
      <c r="P463" s="189"/>
      <c r="Q463" s="189"/>
      <c r="R463" s="189"/>
      <c r="S463" s="189"/>
      <c r="T463" s="189"/>
      <c r="U463" s="189"/>
      <c r="V463" s="189"/>
      <c r="W463" s="189"/>
      <c r="X463" s="189"/>
      <c r="Y463" s="189"/>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c r="CN463" s="189"/>
      <c r="CO463" s="189"/>
      <c r="CP463" s="189"/>
      <c r="CQ463" s="189"/>
      <c r="CR463" s="189"/>
      <c r="CS463" s="189"/>
      <c r="CT463" s="189"/>
      <c r="CU463" s="189"/>
      <c r="CV463" s="189"/>
      <c r="CW463" s="189"/>
      <c r="CX463" s="189"/>
      <c r="CY463" s="189"/>
      <c r="CZ463" s="189"/>
      <c r="DA463" s="189"/>
      <c r="DB463" s="189"/>
      <c r="DC463" s="189"/>
      <c r="DD463" s="189"/>
      <c r="DE463" s="189"/>
      <c r="DF463" s="189"/>
      <c r="DG463" s="189"/>
      <c r="DH463" s="189"/>
      <c r="DI463" s="189"/>
      <c r="DJ463" s="189"/>
      <c r="DK463" s="189"/>
      <c r="DL463" s="189"/>
    </row>
    <row r="464" spans="1:116" ht="15.95" customHeight="1" x14ac:dyDescent="0.15">
      <c r="A464" s="189"/>
      <c r="B464" s="189"/>
      <c r="C464" s="189"/>
      <c r="D464" s="189"/>
      <c r="E464" s="189"/>
      <c r="F464" s="189"/>
      <c r="G464" s="189"/>
      <c r="H464" s="189"/>
      <c r="I464" s="189"/>
      <c r="J464" s="189"/>
      <c r="K464" s="189"/>
      <c r="L464" s="189"/>
      <c r="M464" s="189"/>
      <c r="N464" s="189"/>
      <c r="O464" s="189"/>
      <c r="P464" s="189"/>
      <c r="Q464" s="189"/>
      <c r="R464" s="189"/>
      <c r="S464" s="189"/>
      <c r="T464" s="189"/>
      <c r="U464" s="189"/>
      <c r="V464" s="189"/>
      <c r="W464" s="189"/>
      <c r="X464" s="189"/>
      <c r="Y464" s="189"/>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c r="CN464" s="189"/>
      <c r="CO464" s="189"/>
      <c r="CP464" s="189"/>
      <c r="CQ464" s="189"/>
      <c r="CR464" s="189"/>
      <c r="CS464" s="189"/>
      <c r="CT464" s="189"/>
      <c r="CU464" s="189"/>
      <c r="CV464" s="189"/>
      <c r="CW464" s="189"/>
      <c r="CX464" s="189"/>
      <c r="CY464" s="189"/>
      <c r="CZ464" s="189"/>
      <c r="DA464" s="189"/>
      <c r="DB464" s="189"/>
      <c r="DC464" s="189"/>
      <c r="DD464" s="189"/>
      <c r="DE464" s="189"/>
      <c r="DF464" s="189"/>
      <c r="DG464" s="189"/>
      <c r="DH464" s="189"/>
      <c r="DI464" s="189"/>
      <c r="DJ464" s="189"/>
      <c r="DK464" s="189"/>
      <c r="DL464" s="189"/>
    </row>
    <row r="465" spans="1:116" ht="15.95" customHeight="1" x14ac:dyDescent="0.15">
      <c r="A465" s="189"/>
      <c r="B465" s="189"/>
      <c r="C465" s="189"/>
      <c r="D465" s="189"/>
      <c r="E465" s="189"/>
      <c r="F465" s="189"/>
      <c r="G465" s="189"/>
      <c r="H465" s="189"/>
      <c r="I465" s="189"/>
      <c r="J465" s="189"/>
      <c r="K465" s="189"/>
      <c r="L465" s="189"/>
      <c r="M465" s="189"/>
      <c r="N465" s="189"/>
      <c r="O465" s="189"/>
      <c r="P465" s="189"/>
      <c r="Q465" s="189"/>
      <c r="R465" s="189"/>
      <c r="S465" s="189"/>
      <c r="T465" s="189"/>
      <c r="U465" s="189"/>
      <c r="V465" s="189"/>
      <c r="W465" s="189"/>
      <c r="X465" s="189"/>
      <c r="Y465" s="189"/>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c r="CN465" s="189"/>
      <c r="CO465" s="189"/>
      <c r="CP465" s="189"/>
      <c r="CQ465" s="189"/>
      <c r="CR465" s="189"/>
      <c r="CS465" s="189"/>
      <c r="CT465" s="189"/>
      <c r="CU465" s="189"/>
      <c r="CV465" s="189"/>
      <c r="CW465" s="189"/>
      <c r="CX465" s="189"/>
      <c r="CY465" s="189"/>
      <c r="CZ465" s="189"/>
      <c r="DA465" s="189"/>
      <c r="DB465" s="189"/>
      <c r="DC465" s="189"/>
      <c r="DD465" s="189"/>
      <c r="DE465" s="189"/>
      <c r="DF465" s="189"/>
      <c r="DG465" s="189"/>
      <c r="DH465" s="189"/>
      <c r="DI465" s="189"/>
      <c r="DJ465" s="189"/>
      <c r="DK465" s="189"/>
      <c r="DL465" s="189"/>
    </row>
    <row r="466" spans="1:116" ht="15.95" customHeight="1" x14ac:dyDescent="0.15">
      <c r="A466" s="189"/>
      <c r="B466" s="189"/>
      <c r="C466" s="189"/>
      <c r="D466" s="189"/>
      <c r="E466" s="189"/>
      <c r="F466" s="189"/>
      <c r="G466" s="189"/>
      <c r="H466" s="189"/>
      <c r="I466" s="189"/>
      <c r="J466" s="189"/>
      <c r="K466" s="189"/>
      <c r="L466" s="189"/>
      <c r="M466" s="189"/>
      <c r="N466" s="189"/>
      <c r="O466" s="189"/>
      <c r="P466" s="189"/>
      <c r="Q466" s="189"/>
      <c r="R466" s="189"/>
      <c r="S466" s="189"/>
      <c r="T466" s="189"/>
      <c r="U466" s="189"/>
      <c r="V466" s="189"/>
      <c r="W466" s="189"/>
      <c r="X466" s="189"/>
      <c r="Y466" s="189"/>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c r="CN466" s="189"/>
      <c r="CO466" s="189"/>
      <c r="CP466" s="189"/>
      <c r="CQ466" s="189"/>
      <c r="CR466" s="189"/>
      <c r="CS466" s="189"/>
      <c r="CT466" s="189"/>
      <c r="CU466" s="189"/>
      <c r="CV466" s="189"/>
      <c r="CW466" s="189"/>
      <c r="CX466" s="189"/>
      <c r="CY466" s="189"/>
      <c r="CZ466" s="189"/>
      <c r="DA466" s="189"/>
      <c r="DB466" s="189"/>
      <c r="DC466" s="189"/>
      <c r="DD466" s="189"/>
      <c r="DE466" s="189"/>
      <c r="DF466" s="189"/>
      <c r="DG466" s="189"/>
      <c r="DH466" s="189"/>
      <c r="DI466" s="189"/>
      <c r="DJ466" s="189"/>
      <c r="DK466" s="189"/>
      <c r="DL466" s="189"/>
    </row>
    <row r="467" spans="1:116" ht="15.95" customHeight="1" x14ac:dyDescent="0.15">
      <c r="A467" s="189"/>
      <c r="B467" s="189"/>
      <c r="C467" s="189"/>
      <c r="D467" s="189"/>
      <c r="E467" s="189"/>
      <c r="F467" s="189"/>
      <c r="G467" s="189"/>
      <c r="H467" s="189"/>
      <c r="I467" s="189"/>
      <c r="J467" s="189"/>
      <c r="K467" s="189"/>
      <c r="L467" s="189"/>
      <c r="M467" s="189"/>
      <c r="N467" s="189"/>
      <c r="O467" s="189"/>
      <c r="P467" s="189"/>
      <c r="Q467" s="189"/>
      <c r="R467" s="189"/>
      <c r="S467" s="189"/>
      <c r="T467" s="189"/>
      <c r="U467" s="189"/>
      <c r="V467" s="189"/>
      <c r="W467" s="189"/>
      <c r="X467" s="189"/>
      <c r="Y467" s="189"/>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c r="CN467" s="189"/>
      <c r="CO467" s="189"/>
      <c r="CP467" s="189"/>
      <c r="CQ467" s="189"/>
      <c r="CR467" s="189"/>
      <c r="CS467" s="189"/>
      <c r="CT467" s="189"/>
      <c r="CU467" s="189"/>
      <c r="CV467" s="189"/>
      <c r="CW467" s="189"/>
      <c r="CX467" s="189"/>
      <c r="CY467" s="189"/>
      <c r="CZ467" s="189"/>
      <c r="DA467" s="189"/>
      <c r="DB467" s="189"/>
      <c r="DC467" s="189"/>
      <c r="DD467" s="189"/>
      <c r="DE467" s="189"/>
      <c r="DF467" s="189"/>
      <c r="DG467" s="189"/>
      <c r="DH467" s="189"/>
      <c r="DI467" s="189"/>
      <c r="DJ467" s="189"/>
      <c r="DK467" s="189"/>
      <c r="DL467" s="189"/>
    </row>
    <row r="468" spans="1:116" ht="15.95" customHeight="1" x14ac:dyDescent="0.15">
      <c r="A468" s="189"/>
      <c r="B468" s="189"/>
      <c r="C468" s="189"/>
      <c r="D468" s="189"/>
      <c r="E468" s="189"/>
      <c r="F468" s="189"/>
      <c r="G468" s="189"/>
      <c r="H468" s="189"/>
      <c r="I468" s="189"/>
      <c r="J468" s="189"/>
      <c r="K468" s="189"/>
      <c r="L468" s="189"/>
      <c r="M468" s="189"/>
      <c r="N468" s="189"/>
      <c r="O468" s="189"/>
      <c r="P468" s="189"/>
      <c r="Q468" s="189"/>
      <c r="R468" s="189"/>
      <c r="S468" s="189"/>
      <c r="T468" s="189"/>
      <c r="U468" s="189"/>
      <c r="V468" s="189"/>
      <c r="W468" s="189"/>
      <c r="X468" s="189"/>
      <c r="Y468" s="189"/>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c r="CN468" s="189"/>
      <c r="CO468" s="189"/>
      <c r="CP468" s="189"/>
      <c r="CQ468" s="189"/>
      <c r="CR468" s="189"/>
      <c r="CS468" s="189"/>
      <c r="CT468" s="189"/>
      <c r="CU468" s="189"/>
      <c r="CV468" s="189"/>
      <c r="CW468" s="189"/>
      <c r="CX468" s="189"/>
      <c r="CY468" s="189"/>
      <c r="CZ468" s="189"/>
      <c r="DA468" s="189"/>
      <c r="DB468" s="189"/>
      <c r="DC468" s="189"/>
      <c r="DD468" s="189"/>
      <c r="DE468" s="189"/>
      <c r="DF468" s="189"/>
      <c r="DG468" s="189"/>
      <c r="DH468" s="189"/>
      <c r="DI468" s="189"/>
      <c r="DJ468" s="189"/>
      <c r="DK468" s="189"/>
      <c r="DL468" s="189"/>
    </row>
    <row r="469" spans="1:116" ht="15.95" customHeight="1" x14ac:dyDescent="0.15">
      <c r="A469" s="189"/>
      <c r="B469" s="189"/>
      <c r="C469" s="189"/>
      <c r="D469" s="189"/>
      <c r="E469" s="189"/>
      <c r="F469" s="189"/>
      <c r="G469" s="189"/>
      <c r="H469" s="189"/>
      <c r="I469" s="189"/>
      <c r="J469" s="189"/>
      <c r="K469" s="189"/>
      <c r="L469" s="189"/>
      <c r="M469" s="189"/>
      <c r="N469" s="189"/>
      <c r="O469" s="189"/>
      <c r="P469" s="189"/>
      <c r="Q469" s="189"/>
      <c r="R469" s="189"/>
      <c r="S469" s="189"/>
      <c r="T469" s="189"/>
      <c r="U469" s="189"/>
      <c r="V469" s="189"/>
      <c r="W469" s="189"/>
      <c r="X469" s="189"/>
      <c r="Y469" s="189"/>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c r="CN469" s="189"/>
      <c r="CO469" s="189"/>
      <c r="CP469" s="189"/>
      <c r="CQ469" s="189"/>
      <c r="CR469" s="189"/>
      <c r="CS469" s="189"/>
      <c r="CT469" s="189"/>
      <c r="CU469" s="189"/>
      <c r="CV469" s="189"/>
      <c r="CW469" s="189"/>
      <c r="CX469" s="189"/>
      <c r="CY469" s="189"/>
      <c r="CZ469" s="189"/>
      <c r="DA469" s="189"/>
      <c r="DB469" s="189"/>
      <c r="DC469" s="189"/>
      <c r="DD469" s="189"/>
      <c r="DE469" s="189"/>
      <c r="DF469" s="189"/>
      <c r="DG469" s="189"/>
      <c r="DH469" s="189"/>
      <c r="DI469" s="189"/>
      <c r="DJ469" s="189"/>
      <c r="DK469" s="189"/>
      <c r="DL469" s="189"/>
    </row>
    <row r="470" spans="1:116" ht="15.95" customHeight="1" x14ac:dyDescent="0.15">
      <c r="A470" s="189"/>
      <c r="B470" s="189"/>
      <c r="C470" s="189"/>
      <c r="D470" s="189"/>
      <c r="E470" s="189"/>
      <c r="F470" s="189"/>
      <c r="G470" s="189"/>
      <c r="H470" s="189"/>
      <c r="I470" s="189"/>
      <c r="J470" s="189"/>
      <c r="K470" s="189"/>
      <c r="L470" s="189"/>
      <c r="M470" s="189"/>
      <c r="N470" s="189"/>
      <c r="O470" s="189"/>
      <c r="P470" s="189"/>
      <c r="Q470" s="189"/>
      <c r="R470" s="189"/>
      <c r="S470" s="189"/>
      <c r="T470" s="189"/>
      <c r="U470" s="189"/>
      <c r="V470" s="189"/>
      <c r="W470" s="189"/>
      <c r="X470" s="189"/>
      <c r="Y470" s="189"/>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c r="CN470" s="189"/>
      <c r="CO470" s="189"/>
      <c r="CP470" s="189"/>
      <c r="CQ470" s="189"/>
      <c r="CR470" s="189"/>
      <c r="CS470" s="189"/>
      <c r="CT470" s="189"/>
      <c r="CU470" s="189"/>
      <c r="CV470" s="189"/>
      <c r="CW470" s="189"/>
      <c r="CX470" s="189"/>
      <c r="CY470" s="189"/>
      <c r="CZ470" s="189"/>
      <c r="DA470" s="189"/>
      <c r="DB470" s="189"/>
      <c r="DC470" s="189"/>
      <c r="DD470" s="189"/>
      <c r="DE470" s="189"/>
      <c r="DF470" s="189"/>
      <c r="DG470" s="189"/>
      <c r="DH470" s="189"/>
      <c r="DI470" s="189"/>
      <c r="DJ470" s="189"/>
      <c r="DK470" s="189"/>
      <c r="DL470" s="189"/>
    </row>
    <row r="471" spans="1:116" ht="15.95" customHeight="1" x14ac:dyDescent="0.15">
      <c r="A471" s="189"/>
      <c r="B471" s="189"/>
      <c r="C471" s="189"/>
      <c r="D471" s="189"/>
      <c r="E471" s="189"/>
      <c r="F471" s="189"/>
      <c r="G471" s="189"/>
      <c r="H471" s="189"/>
      <c r="I471" s="189"/>
      <c r="J471" s="189"/>
      <c r="K471" s="189"/>
      <c r="L471" s="189"/>
      <c r="M471" s="189"/>
      <c r="N471" s="189"/>
      <c r="O471" s="189"/>
      <c r="P471" s="189"/>
      <c r="Q471" s="189"/>
      <c r="R471" s="189"/>
      <c r="S471" s="189"/>
      <c r="T471" s="189"/>
      <c r="U471" s="189"/>
      <c r="V471" s="189"/>
      <c r="W471" s="189"/>
      <c r="X471" s="189"/>
      <c r="Y471" s="189"/>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c r="CN471" s="189"/>
      <c r="CO471" s="189"/>
      <c r="CP471" s="189"/>
      <c r="CQ471" s="189"/>
      <c r="CR471" s="189"/>
      <c r="CS471" s="189"/>
      <c r="CT471" s="189"/>
      <c r="CU471" s="189"/>
      <c r="CV471" s="189"/>
      <c r="CW471" s="189"/>
      <c r="CX471" s="189"/>
      <c r="CY471" s="189"/>
      <c r="CZ471" s="189"/>
      <c r="DA471" s="189"/>
      <c r="DB471" s="189"/>
      <c r="DC471" s="189"/>
      <c r="DD471" s="189"/>
      <c r="DE471" s="189"/>
      <c r="DF471" s="189"/>
      <c r="DG471" s="189"/>
      <c r="DH471" s="189"/>
      <c r="DI471" s="189"/>
      <c r="DJ471" s="189"/>
      <c r="DK471" s="189"/>
      <c r="DL471" s="189"/>
    </row>
    <row r="472" spans="1:116" ht="15.95" customHeight="1" x14ac:dyDescent="0.15">
      <c r="A472" s="189"/>
      <c r="B472" s="189"/>
      <c r="C472" s="189"/>
      <c r="D472" s="189"/>
      <c r="E472" s="189"/>
      <c r="F472" s="189"/>
      <c r="G472" s="189"/>
      <c r="H472" s="189"/>
      <c r="I472" s="189"/>
      <c r="J472" s="189"/>
      <c r="K472" s="189"/>
      <c r="L472" s="189"/>
      <c r="M472" s="189"/>
      <c r="N472" s="189"/>
      <c r="O472" s="189"/>
      <c r="P472" s="189"/>
      <c r="Q472" s="189"/>
      <c r="R472" s="189"/>
      <c r="S472" s="189"/>
      <c r="T472" s="189"/>
      <c r="U472" s="189"/>
      <c r="V472" s="189"/>
      <c r="W472" s="189"/>
      <c r="X472" s="189"/>
      <c r="Y472" s="189"/>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c r="CN472" s="189"/>
      <c r="CO472" s="189"/>
      <c r="CP472" s="189"/>
      <c r="CQ472" s="189"/>
      <c r="CR472" s="189"/>
      <c r="CS472" s="189"/>
      <c r="CT472" s="189"/>
      <c r="CU472" s="189"/>
      <c r="CV472" s="189"/>
      <c r="CW472" s="189"/>
      <c r="CX472" s="189"/>
      <c r="CY472" s="189"/>
      <c r="CZ472" s="189"/>
      <c r="DA472" s="189"/>
      <c r="DB472" s="189"/>
      <c r="DC472" s="189"/>
      <c r="DD472" s="189"/>
      <c r="DE472" s="189"/>
      <c r="DF472" s="189"/>
      <c r="DG472" s="189"/>
      <c r="DH472" s="189"/>
      <c r="DI472" s="189"/>
      <c r="DJ472" s="189"/>
      <c r="DK472" s="189"/>
      <c r="DL472" s="189"/>
    </row>
    <row r="473" spans="1:116" ht="15.95" customHeight="1" x14ac:dyDescent="0.15">
      <c r="A473" s="189"/>
      <c r="B473" s="189"/>
      <c r="C473" s="189"/>
      <c r="D473" s="189"/>
      <c r="E473" s="189"/>
      <c r="F473" s="189"/>
      <c r="G473" s="189"/>
      <c r="H473" s="189"/>
      <c r="I473" s="189"/>
      <c r="J473" s="189"/>
      <c r="K473" s="189"/>
      <c r="L473" s="189"/>
      <c r="M473" s="189"/>
      <c r="N473" s="189"/>
      <c r="O473" s="189"/>
      <c r="P473" s="189"/>
      <c r="Q473" s="189"/>
      <c r="R473" s="189"/>
      <c r="S473" s="189"/>
      <c r="T473" s="189"/>
      <c r="U473" s="189"/>
      <c r="V473" s="189"/>
      <c r="W473" s="189"/>
      <c r="X473" s="189"/>
      <c r="Y473" s="189"/>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c r="CN473" s="189"/>
      <c r="CO473" s="189"/>
      <c r="CP473" s="189"/>
      <c r="CQ473" s="189"/>
      <c r="CR473" s="189"/>
      <c r="CS473" s="189"/>
      <c r="CT473" s="189"/>
      <c r="CU473" s="189"/>
      <c r="CV473" s="189"/>
      <c r="CW473" s="189"/>
      <c r="CX473" s="189"/>
      <c r="CY473" s="189"/>
      <c r="CZ473" s="189"/>
      <c r="DA473" s="189"/>
      <c r="DB473" s="189"/>
      <c r="DC473" s="189"/>
      <c r="DD473" s="189"/>
      <c r="DE473" s="189"/>
      <c r="DF473" s="189"/>
      <c r="DG473" s="189"/>
      <c r="DH473" s="189"/>
      <c r="DI473" s="189"/>
      <c r="DJ473" s="189"/>
      <c r="DK473" s="189"/>
      <c r="DL473" s="189"/>
    </row>
    <row r="474" spans="1:116" ht="15.95" customHeight="1" x14ac:dyDescent="0.15">
      <c r="A474" s="189"/>
      <c r="B474" s="189"/>
      <c r="C474" s="189"/>
      <c r="D474" s="189"/>
      <c r="E474" s="189"/>
      <c r="F474" s="189"/>
      <c r="G474" s="189"/>
      <c r="H474" s="189"/>
      <c r="I474" s="189"/>
      <c r="J474" s="189"/>
      <c r="K474" s="189"/>
      <c r="L474" s="189"/>
      <c r="M474" s="189"/>
      <c r="N474" s="189"/>
      <c r="O474" s="189"/>
      <c r="P474" s="189"/>
      <c r="Q474" s="189"/>
      <c r="R474" s="189"/>
      <c r="S474" s="189"/>
      <c r="T474" s="189"/>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row>
    <row r="475" spans="1:116" ht="15.95" customHeight="1" x14ac:dyDescent="0.15">
      <c r="A475" s="189"/>
      <c r="B475" s="189"/>
      <c r="C475" s="189"/>
      <c r="D475" s="189"/>
      <c r="E475" s="189"/>
      <c r="F475" s="189"/>
      <c r="G475" s="189"/>
      <c r="H475" s="189"/>
      <c r="I475" s="189"/>
      <c r="J475" s="189"/>
      <c r="K475" s="189"/>
      <c r="L475" s="189"/>
      <c r="M475" s="189"/>
      <c r="N475" s="189"/>
      <c r="O475" s="189"/>
      <c r="P475" s="189"/>
      <c r="Q475" s="189"/>
      <c r="R475" s="189"/>
      <c r="S475" s="189"/>
      <c r="T475" s="189"/>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row>
    <row r="476" spans="1:116" ht="15.95" customHeight="1" x14ac:dyDescent="0.15">
      <c r="A476" s="189"/>
      <c r="B476" s="189"/>
      <c r="C476" s="189"/>
      <c r="D476" s="189"/>
      <c r="E476" s="189"/>
      <c r="F476" s="189"/>
      <c r="G476" s="189"/>
      <c r="H476" s="189"/>
      <c r="I476" s="189"/>
      <c r="J476" s="189"/>
      <c r="K476" s="189"/>
      <c r="L476" s="189"/>
      <c r="M476" s="189"/>
      <c r="N476" s="189"/>
      <c r="O476" s="189"/>
      <c r="P476" s="189"/>
      <c r="Q476" s="189"/>
      <c r="R476" s="189"/>
      <c r="S476" s="189"/>
      <c r="T476" s="189"/>
      <c r="U476" s="189"/>
      <c r="V476" s="189"/>
      <c r="W476" s="189"/>
      <c r="X476" s="189"/>
      <c r="Y476" s="189"/>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c r="CN476" s="189"/>
      <c r="CO476" s="189"/>
      <c r="CP476" s="189"/>
      <c r="CQ476" s="189"/>
      <c r="CR476" s="189"/>
      <c r="CS476" s="189"/>
      <c r="CT476" s="189"/>
      <c r="CU476" s="189"/>
      <c r="CV476" s="189"/>
      <c r="CW476" s="189"/>
      <c r="CX476" s="189"/>
      <c r="CY476" s="189"/>
      <c r="CZ476" s="189"/>
      <c r="DA476" s="189"/>
      <c r="DB476" s="189"/>
      <c r="DC476" s="189"/>
      <c r="DD476" s="189"/>
      <c r="DE476" s="189"/>
      <c r="DF476" s="189"/>
      <c r="DG476" s="189"/>
      <c r="DH476" s="189"/>
      <c r="DI476" s="189"/>
      <c r="DJ476" s="189"/>
      <c r="DK476" s="189"/>
      <c r="DL476" s="189"/>
    </row>
    <row r="477" spans="1:116" ht="15.95" customHeight="1" x14ac:dyDescent="0.15">
      <c r="A477" s="189"/>
      <c r="B477" s="189"/>
      <c r="C477" s="189"/>
      <c r="D477" s="189"/>
      <c r="E477" s="189"/>
      <c r="F477" s="189"/>
      <c r="G477" s="189"/>
      <c r="H477" s="189"/>
      <c r="I477" s="189"/>
      <c r="J477" s="189"/>
      <c r="K477" s="189"/>
      <c r="L477" s="189"/>
      <c r="M477" s="189"/>
      <c r="N477" s="189"/>
      <c r="O477" s="189"/>
      <c r="P477" s="189"/>
      <c r="Q477" s="189"/>
      <c r="R477" s="189"/>
      <c r="S477" s="189"/>
      <c r="T477" s="189"/>
      <c r="U477" s="189"/>
      <c r="V477" s="189"/>
      <c r="W477" s="189"/>
      <c r="X477" s="189"/>
      <c r="Y477" s="189"/>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c r="CN477" s="189"/>
      <c r="CO477" s="189"/>
      <c r="CP477" s="189"/>
      <c r="CQ477" s="189"/>
      <c r="CR477" s="189"/>
      <c r="CS477" s="189"/>
      <c r="CT477" s="189"/>
      <c r="CU477" s="189"/>
      <c r="CV477" s="189"/>
      <c r="CW477" s="189"/>
      <c r="CX477" s="189"/>
      <c r="CY477" s="189"/>
      <c r="CZ477" s="189"/>
      <c r="DA477" s="189"/>
      <c r="DB477" s="189"/>
      <c r="DC477" s="189"/>
      <c r="DD477" s="189"/>
      <c r="DE477" s="189"/>
      <c r="DF477" s="189"/>
      <c r="DG477" s="189"/>
      <c r="DH477" s="189"/>
      <c r="DI477" s="189"/>
      <c r="DJ477" s="189"/>
      <c r="DK477" s="189"/>
      <c r="DL477" s="189"/>
    </row>
    <row r="478" spans="1:116" ht="15.95" customHeight="1" x14ac:dyDescent="0.15">
      <c r="A478" s="189"/>
      <c r="B478" s="189"/>
      <c r="C478" s="189"/>
      <c r="D478" s="189"/>
      <c r="E478" s="189"/>
      <c r="F478" s="189"/>
      <c r="G478" s="189"/>
      <c r="H478" s="189"/>
      <c r="I478" s="189"/>
      <c r="J478" s="189"/>
      <c r="K478" s="189"/>
      <c r="L478" s="189"/>
      <c r="M478" s="189"/>
      <c r="N478" s="189"/>
      <c r="O478" s="189"/>
      <c r="P478" s="189"/>
      <c r="Q478" s="189"/>
      <c r="R478" s="189"/>
      <c r="S478" s="189"/>
      <c r="T478" s="189"/>
      <c r="U478" s="189"/>
      <c r="V478" s="189"/>
      <c r="W478" s="189"/>
      <c r="X478" s="189"/>
      <c r="Y478" s="189"/>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c r="CN478" s="189"/>
      <c r="CO478" s="189"/>
      <c r="CP478" s="189"/>
      <c r="CQ478" s="189"/>
      <c r="CR478" s="189"/>
      <c r="CS478" s="189"/>
      <c r="CT478" s="189"/>
      <c r="CU478" s="189"/>
      <c r="CV478" s="189"/>
      <c r="CW478" s="189"/>
      <c r="CX478" s="189"/>
      <c r="CY478" s="189"/>
      <c r="CZ478" s="189"/>
      <c r="DA478" s="189"/>
      <c r="DB478" s="189"/>
      <c r="DC478" s="189"/>
      <c r="DD478" s="189"/>
      <c r="DE478" s="189"/>
      <c r="DF478" s="189"/>
      <c r="DG478" s="189"/>
      <c r="DH478" s="189"/>
      <c r="DI478" s="189"/>
      <c r="DJ478" s="189"/>
      <c r="DK478" s="189"/>
      <c r="DL478" s="189"/>
    </row>
    <row r="479" spans="1:116" ht="15.95" customHeight="1" x14ac:dyDescent="0.15">
      <c r="A479" s="189"/>
      <c r="B479" s="189"/>
      <c r="C479" s="189"/>
      <c r="D479" s="189"/>
      <c r="E479" s="189"/>
      <c r="F479" s="189"/>
      <c r="G479" s="189"/>
      <c r="H479" s="189"/>
      <c r="I479" s="189"/>
      <c r="J479" s="189"/>
      <c r="K479" s="189"/>
      <c r="L479" s="189"/>
      <c r="M479" s="189"/>
      <c r="N479" s="189"/>
      <c r="O479" s="189"/>
      <c r="P479" s="189"/>
      <c r="Q479" s="189"/>
      <c r="R479" s="189"/>
      <c r="S479" s="189"/>
      <c r="T479" s="189"/>
      <c r="U479" s="189"/>
      <c r="V479" s="189"/>
      <c r="W479" s="189"/>
      <c r="X479" s="189"/>
      <c r="Y479" s="189"/>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c r="CN479" s="189"/>
      <c r="CO479" s="189"/>
      <c r="CP479" s="189"/>
      <c r="CQ479" s="189"/>
      <c r="CR479" s="189"/>
      <c r="CS479" s="189"/>
      <c r="CT479" s="189"/>
      <c r="CU479" s="189"/>
      <c r="CV479" s="189"/>
      <c r="CW479" s="189"/>
      <c r="CX479" s="189"/>
      <c r="CY479" s="189"/>
      <c r="CZ479" s="189"/>
      <c r="DA479" s="189"/>
      <c r="DB479" s="189"/>
      <c r="DC479" s="189"/>
      <c r="DD479" s="189"/>
      <c r="DE479" s="189"/>
      <c r="DF479" s="189"/>
      <c r="DG479" s="189"/>
      <c r="DH479" s="189"/>
      <c r="DI479" s="189"/>
      <c r="DJ479" s="189"/>
      <c r="DK479" s="189"/>
      <c r="DL479" s="189"/>
    </row>
    <row r="480" spans="1:116" ht="15.95" customHeight="1" x14ac:dyDescent="0.15">
      <c r="A480" s="189"/>
      <c r="B480" s="189"/>
      <c r="C480" s="189"/>
      <c r="D480" s="189"/>
      <c r="E480" s="189"/>
      <c r="F480" s="189"/>
      <c r="G480" s="189"/>
      <c r="H480" s="189"/>
      <c r="I480" s="189"/>
      <c r="J480" s="189"/>
      <c r="K480" s="189"/>
      <c r="L480" s="189"/>
      <c r="M480" s="189"/>
      <c r="N480" s="189"/>
      <c r="O480" s="189"/>
      <c r="P480" s="189"/>
      <c r="Q480" s="189"/>
      <c r="R480" s="189"/>
      <c r="S480" s="189"/>
      <c r="T480" s="189"/>
      <c r="U480" s="189"/>
      <c r="V480" s="189"/>
      <c r="W480" s="189"/>
      <c r="X480" s="189"/>
      <c r="Y480" s="189"/>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c r="CN480" s="189"/>
      <c r="CO480" s="189"/>
      <c r="CP480" s="189"/>
      <c r="CQ480" s="189"/>
      <c r="CR480" s="189"/>
      <c r="CS480" s="189"/>
      <c r="CT480" s="189"/>
      <c r="CU480" s="189"/>
      <c r="CV480" s="189"/>
      <c r="CW480" s="189"/>
      <c r="CX480" s="189"/>
      <c r="CY480" s="189"/>
      <c r="CZ480" s="189"/>
      <c r="DA480" s="189"/>
      <c r="DB480" s="189"/>
      <c r="DC480" s="189"/>
      <c r="DD480" s="189"/>
      <c r="DE480" s="189"/>
      <c r="DF480" s="189"/>
      <c r="DG480" s="189"/>
      <c r="DH480" s="189"/>
      <c r="DI480" s="189"/>
      <c r="DJ480" s="189"/>
      <c r="DK480" s="189"/>
      <c r="DL480" s="189"/>
    </row>
    <row r="481" spans="1:116" ht="15.95" customHeight="1" x14ac:dyDescent="0.15">
      <c r="A481" s="189"/>
      <c r="B481" s="189"/>
      <c r="C481" s="189"/>
      <c r="D481" s="189"/>
      <c r="E481" s="189"/>
      <c r="F481" s="189"/>
      <c r="G481" s="189"/>
      <c r="H481" s="189"/>
      <c r="I481" s="189"/>
      <c r="J481" s="189"/>
      <c r="K481" s="189"/>
      <c r="L481" s="189"/>
      <c r="M481" s="189"/>
      <c r="N481" s="189"/>
      <c r="O481" s="189"/>
      <c r="P481" s="189"/>
      <c r="Q481" s="189"/>
      <c r="R481" s="189"/>
      <c r="S481" s="189"/>
      <c r="T481" s="189"/>
      <c r="U481" s="189"/>
      <c r="V481" s="189"/>
      <c r="W481" s="189"/>
      <c r="X481" s="189"/>
      <c r="Y481" s="189"/>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c r="CN481" s="189"/>
      <c r="CO481" s="189"/>
      <c r="CP481" s="189"/>
      <c r="CQ481" s="189"/>
      <c r="CR481" s="189"/>
      <c r="CS481" s="189"/>
      <c r="CT481" s="189"/>
      <c r="CU481" s="189"/>
      <c r="CV481" s="189"/>
      <c r="CW481" s="189"/>
      <c r="CX481" s="189"/>
      <c r="CY481" s="189"/>
      <c r="CZ481" s="189"/>
      <c r="DA481" s="189"/>
      <c r="DB481" s="189"/>
      <c r="DC481" s="189"/>
      <c r="DD481" s="189"/>
      <c r="DE481" s="189"/>
      <c r="DF481" s="189"/>
      <c r="DG481" s="189"/>
      <c r="DH481" s="189"/>
      <c r="DI481" s="189"/>
      <c r="DJ481" s="189"/>
      <c r="DK481" s="189"/>
      <c r="DL481" s="189"/>
    </row>
    <row r="482" spans="1:116" ht="15.95" customHeight="1" x14ac:dyDescent="0.15">
      <c r="A482" s="189"/>
      <c r="B482" s="189"/>
      <c r="C482" s="189"/>
      <c r="D482" s="189"/>
      <c r="E482" s="189"/>
      <c r="F482" s="189"/>
      <c r="G482" s="189"/>
      <c r="H482" s="189"/>
      <c r="I482" s="189"/>
      <c r="J482" s="189"/>
      <c r="K482" s="189"/>
      <c r="L482" s="189"/>
      <c r="M482" s="189"/>
      <c r="N482" s="189"/>
      <c r="O482" s="189"/>
      <c r="P482" s="189"/>
      <c r="Q482" s="189"/>
      <c r="R482" s="189"/>
      <c r="S482" s="189"/>
      <c r="T482" s="189"/>
      <c r="U482" s="189"/>
      <c r="V482" s="189"/>
      <c r="W482" s="189"/>
      <c r="X482" s="189"/>
      <c r="Y482" s="189"/>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c r="CN482" s="189"/>
      <c r="CO482" s="189"/>
      <c r="CP482" s="189"/>
      <c r="CQ482" s="189"/>
      <c r="CR482" s="189"/>
      <c r="CS482" s="189"/>
      <c r="CT482" s="189"/>
      <c r="CU482" s="189"/>
      <c r="CV482" s="189"/>
      <c r="CW482" s="189"/>
      <c r="CX482" s="189"/>
      <c r="CY482" s="189"/>
      <c r="CZ482" s="189"/>
      <c r="DA482" s="189"/>
      <c r="DB482" s="189"/>
      <c r="DC482" s="189"/>
      <c r="DD482" s="189"/>
      <c r="DE482" s="189"/>
      <c r="DF482" s="189"/>
      <c r="DG482" s="189"/>
      <c r="DH482" s="189"/>
      <c r="DI482" s="189"/>
      <c r="DJ482" s="189"/>
      <c r="DK482" s="189"/>
      <c r="DL482" s="189"/>
    </row>
    <row r="483" spans="1:116" ht="15.95" customHeight="1" x14ac:dyDescent="0.15">
      <c r="A483" s="189"/>
      <c r="B483" s="189"/>
      <c r="C483" s="189"/>
      <c r="D483" s="189"/>
      <c r="E483" s="189"/>
      <c r="F483" s="189"/>
      <c r="G483" s="189"/>
      <c r="H483" s="189"/>
      <c r="I483" s="189"/>
      <c r="J483" s="189"/>
      <c r="K483" s="189"/>
      <c r="L483" s="189"/>
      <c r="M483" s="189"/>
      <c r="N483" s="189"/>
      <c r="O483" s="189"/>
      <c r="P483" s="189"/>
      <c r="Q483" s="189"/>
      <c r="R483" s="189"/>
      <c r="S483" s="189"/>
      <c r="T483" s="189"/>
      <c r="U483" s="189"/>
      <c r="V483" s="189"/>
      <c r="W483" s="189"/>
      <c r="X483" s="189"/>
      <c r="Y483" s="189"/>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c r="CN483" s="189"/>
      <c r="CO483" s="189"/>
      <c r="CP483" s="189"/>
      <c r="CQ483" s="189"/>
      <c r="CR483" s="189"/>
      <c r="CS483" s="189"/>
      <c r="CT483" s="189"/>
      <c r="CU483" s="189"/>
      <c r="CV483" s="189"/>
      <c r="CW483" s="189"/>
      <c r="CX483" s="189"/>
      <c r="CY483" s="189"/>
      <c r="CZ483" s="189"/>
      <c r="DA483" s="189"/>
      <c r="DB483" s="189"/>
      <c r="DC483" s="189"/>
      <c r="DD483" s="189"/>
      <c r="DE483" s="189"/>
      <c r="DF483" s="189"/>
      <c r="DG483" s="189"/>
      <c r="DH483" s="189"/>
      <c r="DI483" s="189"/>
      <c r="DJ483" s="189"/>
      <c r="DK483" s="189"/>
      <c r="DL483" s="189"/>
    </row>
    <row r="484" spans="1:116" ht="15.95" customHeight="1" x14ac:dyDescent="0.15">
      <c r="A484" s="189"/>
      <c r="B484" s="189"/>
      <c r="C484" s="189"/>
      <c r="D484" s="189"/>
      <c r="E484" s="189"/>
      <c r="F484" s="189"/>
      <c r="G484" s="189"/>
      <c r="H484" s="189"/>
      <c r="I484" s="189"/>
      <c r="J484" s="189"/>
      <c r="K484" s="189"/>
      <c r="L484" s="189"/>
      <c r="M484" s="189"/>
      <c r="N484" s="189"/>
      <c r="O484" s="189"/>
      <c r="P484" s="189"/>
      <c r="Q484" s="189"/>
      <c r="R484" s="189"/>
      <c r="S484" s="189"/>
      <c r="T484" s="189"/>
      <c r="U484" s="189"/>
      <c r="V484" s="189"/>
      <c r="W484" s="189"/>
      <c r="X484" s="189"/>
      <c r="Y484" s="189"/>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c r="CN484" s="189"/>
      <c r="CO484" s="189"/>
      <c r="CP484" s="189"/>
      <c r="CQ484" s="189"/>
      <c r="CR484" s="189"/>
      <c r="CS484" s="189"/>
      <c r="CT484" s="189"/>
      <c r="CU484" s="189"/>
      <c r="CV484" s="189"/>
      <c r="CW484" s="189"/>
      <c r="CX484" s="189"/>
      <c r="CY484" s="189"/>
      <c r="CZ484" s="189"/>
      <c r="DA484" s="189"/>
      <c r="DB484" s="189"/>
      <c r="DC484" s="189"/>
      <c r="DD484" s="189"/>
      <c r="DE484" s="189"/>
      <c r="DF484" s="189"/>
      <c r="DG484" s="189"/>
      <c r="DH484" s="189"/>
      <c r="DI484" s="189"/>
      <c r="DJ484" s="189"/>
      <c r="DK484" s="189"/>
      <c r="DL484" s="189"/>
    </row>
    <row r="485" spans="1:116" ht="15.95" customHeight="1" x14ac:dyDescent="0.15">
      <c r="A485" s="189"/>
      <c r="B485" s="189"/>
      <c r="C485" s="189"/>
      <c r="D485" s="189"/>
      <c r="E485" s="189"/>
      <c r="F485" s="189"/>
      <c r="G485" s="189"/>
      <c r="H485" s="189"/>
      <c r="I485" s="189"/>
      <c r="J485" s="189"/>
      <c r="K485" s="189"/>
      <c r="L485" s="189"/>
      <c r="M485" s="189"/>
      <c r="N485" s="189"/>
      <c r="O485" s="189"/>
      <c r="P485" s="189"/>
      <c r="Q485" s="189"/>
      <c r="R485" s="189"/>
      <c r="S485" s="189"/>
      <c r="T485" s="189"/>
      <c r="U485" s="189"/>
      <c r="V485" s="189"/>
      <c r="W485" s="189"/>
      <c r="X485" s="189"/>
      <c r="Y485" s="189"/>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c r="CN485" s="189"/>
      <c r="CO485" s="189"/>
      <c r="CP485" s="189"/>
      <c r="CQ485" s="189"/>
      <c r="CR485" s="189"/>
      <c r="CS485" s="189"/>
      <c r="CT485" s="189"/>
      <c r="CU485" s="189"/>
      <c r="CV485" s="189"/>
      <c r="CW485" s="189"/>
      <c r="CX485" s="189"/>
      <c r="CY485" s="189"/>
      <c r="CZ485" s="189"/>
      <c r="DA485" s="189"/>
      <c r="DB485" s="189"/>
      <c r="DC485" s="189"/>
      <c r="DD485" s="189"/>
      <c r="DE485" s="189"/>
      <c r="DF485" s="189"/>
      <c r="DG485" s="189"/>
      <c r="DH485" s="189"/>
      <c r="DI485" s="189"/>
      <c r="DJ485" s="189"/>
      <c r="DK485" s="189"/>
      <c r="DL485" s="189"/>
    </row>
    <row r="486" spans="1:116" ht="15.95" customHeight="1" x14ac:dyDescent="0.15">
      <c r="A486" s="189"/>
      <c r="B486" s="189"/>
      <c r="C486" s="189"/>
      <c r="D486" s="189"/>
      <c r="E486" s="189"/>
      <c r="F486" s="189"/>
      <c r="G486" s="189"/>
      <c r="H486" s="189"/>
      <c r="I486" s="189"/>
      <c r="J486" s="189"/>
      <c r="K486" s="189"/>
      <c r="L486" s="189"/>
      <c r="M486" s="189"/>
      <c r="N486" s="189"/>
      <c r="O486" s="189"/>
      <c r="P486" s="189"/>
      <c r="Q486" s="189"/>
      <c r="R486" s="189"/>
      <c r="S486" s="189"/>
      <c r="T486" s="189"/>
      <c r="U486" s="189"/>
      <c r="V486" s="189"/>
      <c r="W486" s="189"/>
      <c r="X486" s="189"/>
      <c r="Y486" s="189"/>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c r="CN486" s="189"/>
      <c r="CO486" s="189"/>
      <c r="CP486" s="189"/>
      <c r="CQ486" s="189"/>
      <c r="CR486" s="189"/>
      <c r="CS486" s="189"/>
      <c r="CT486" s="189"/>
      <c r="CU486" s="189"/>
      <c r="CV486" s="189"/>
      <c r="CW486" s="189"/>
      <c r="CX486" s="189"/>
      <c r="CY486" s="189"/>
      <c r="CZ486" s="189"/>
      <c r="DA486" s="189"/>
      <c r="DB486" s="189"/>
      <c r="DC486" s="189"/>
      <c r="DD486" s="189"/>
      <c r="DE486" s="189"/>
      <c r="DF486" s="189"/>
      <c r="DG486" s="189"/>
      <c r="DH486" s="189"/>
      <c r="DI486" s="189"/>
      <c r="DJ486" s="189"/>
      <c r="DK486" s="189"/>
      <c r="DL486" s="189"/>
    </row>
    <row r="487" spans="1:116" ht="15.95" customHeight="1" x14ac:dyDescent="0.15">
      <c r="A487" s="189"/>
      <c r="B487" s="189"/>
      <c r="C487" s="189"/>
      <c r="D487" s="189"/>
      <c r="E487" s="189"/>
      <c r="F487" s="189"/>
      <c r="G487" s="189"/>
      <c r="H487" s="189"/>
      <c r="I487" s="189"/>
      <c r="J487" s="189"/>
      <c r="K487" s="189"/>
      <c r="L487" s="189"/>
      <c r="M487" s="189"/>
      <c r="N487" s="189"/>
      <c r="O487" s="189"/>
      <c r="P487" s="189"/>
      <c r="Q487" s="189"/>
      <c r="R487" s="189"/>
      <c r="S487" s="189"/>
      <c r="T487" s="189"/>
      <c r="U487" s="189"/>
      <c r="V487" s="189"/>
      <c r="W487" s="189"/>
      <c r="X487" s="189"/>
      <c r="Y487" s="189"/>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c r="CN487" s="189"/>
      <c r="CO487" s="189"/>
      <c r="CP487" s="189"/>
      <c r="CQ487" s="189"/>
      <c r="CR487" s="189"/>
      <c r="CS487" s="189"/>
      <c r="CT487" s="189"/>
      <c r="CU487" s="189"/>
      <c r="CV487" s="189"/>
      <c r="CW487" s="189"/>
      <c r="CX487" s="189"/>
      <c r="CY487" s="189"/>
      <c r="CZ487" s="189"/>
      <c r="DA487" s="189"/>
      <c r="DB487" s="189"/>
      <c r="DC487" s="189"/>
      <c r="DD487" s="189"/>
      <c r="DE487" s="189"/>
      <c r="DF487" s="189"/>
      <c r="DG487" s="189"/>
      <c r="DH487" s="189"/>
      <c r="DI487" s="189"/>
      <c r="DJ487" s="189"/>
      <c r="DK487" s="189"/>
      <c r="DL487" s="189"/>
    </row>
    <row r="488" spans="1:116" ht="15.95" customHeight="1" x14ac:dyDescent="0.15">
      <c r="A488" s="189"/>
      <c r="B488" s="189"/>
      <c r="C488" s="189"/>
      <c r="D488" s="189"/>
      <c r="E488" s="189"/>
      <c r="F488" s="189"/>
      <c r="G488" s="189"/>
      <c r="H488" s="189"/>
      <c r="I488" s="189"/>
      <c r="J488" s="189"/>
      <c r="K488" s="189"/>
      <c r="L488" s="189"/>
      <c r="M488" s="189"/>
      <c r="N488" s="189"/>
      <c r="O488" s="189"/>
      <c r="P488" s="189"/>
      <c r="Q488" s="189"/>
      <c r="R488" s="189"/>
      <c r="S488" s="189"/>
      <c r="T488" s="189"/>
      <c r="U488" s="189"/>
      <c r="V488" s="189"/>
      <c r="W488" s="189"/>
      <c r="X488" s="189"/>
      <c r="Y488" s="189"/>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c r="CN488" s="189"/>
      <c r="CO488" s="189"/>
      <c r="CP488" s="189"/>
      <c r="CQ488" s="189"/>
      <c r="CR488" s="189"/>
      <c r="CS488" s="189"/>
      <c r="CT488" s="189"/>
      <c r="CU488" s="189"/>
      <c r="CV488" s="189"/>
      <c r="CW488" s="189"/>
      <c r="CX488" s="189"/>
      <c r="CY488" s="189"/>
      <c r="CZ488" s="189"/>
      <c r="DA488" s="189"/>
      <c r="DB488" s="189"/>
      <c r="DC488" s="189"/>
      <c r="DD488" s="189"/>
      <c r="DE488" s="189"/>
      <c r="DF488" s="189"/>
      <c r="DG488" s="189"/>
      <c r="DH488" s="189"/>
      <c r="DI488" s="189"/>
      <c r="DJ488" s="189"/>
      <c r="DK488" s="189"/>
      <c r="DL488" s="189"/>
    </row>
    <row r="489" spans="1:116" ht="15.95" customHeight="1" x14ac:dyDescent="0.15">
      <c r="A489" s="189"/>
      <c r="B489" s="189"/>
      <c r="C489" s="189"/>
      <c r="D489" s="189"/>
      <c r="E489" s="189"/>
      <c r="F489" s="189"/>
      <c r="G489" s="189"/>
      <c r="H489" s="189"/>
      <c r="I489" s="189"/>
      <c r="J489" s="189"/>
      <c r="K489" s="189"/>
      <c r="L489" s="189"/>
      <c r="M489" s="189"/>
      <c r="N489" s="189"/>
      <c r="O489" s="189"/>
      <c r="P489" s="189"/>
      <c r="Q489" s="189"/>
      <c r="R489" s="189"/>
      <c r="S489" s="189"/>
      <c r="T489" s="189"/>
      <c r="U489" s="189"/>
      <c r="V489" s="189"/>
      <c r="W489" s="189"/>
      <c r="X489" s="189"/>
      <c r="Y489" s="189"/>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c r="CN489" s="189"/>
      <c r="CO489" s="189"/>
      <c r="CP489" s="189"/>
      <c r="CQ489" s="189"/>
      <c r="CR489" s="189"/>
      <c r="CS489" s="189"/>
      <c r="CT489" s="189"/>
      <c r="CU489" s="189"/>
      <c r="CV489" s="189"/>
      <c r="CW489" s="189"/>
      <c r="CX489" s="189"/>
      <c r="CY489" s="189"/>
      <c r="CZ489" s="189"/>
      <c r="DA489" s="189"/>
      <c r="DB489" s="189"/>
      <c r="DC489" s="189"/>
      <c r="DD489" s="189"/>
      <c r="DE489" s="189"/>
      <c r="DF489" s="189"/>
      <c r="DG489" s="189"/>
      <c r="DH489" s="189"/>
      <c r="DI489" s="189"/>
      <c r="DJ489" s="189"/>
      <c r="DK489" s="189"/>
      <c r="DL489" s="189"/>
    </row>
    <row r="490" spans="1:116" ht="15.95" customHeight="1" x14ac:dyDescent="0.15">
      <c r="A490" s="189"/>
      <c r="B490" s="189"/>
      <c r="C490" s="189"/>
      <c r="D490" s="189"/>
      <c r="E490" s="189"/>
      <c r="F490" s="189"/>
      <c r="G490" s="189"/>
      <c r="H490" s="189"/>
      <c r="I490" s="189"/>
      <c r="J490" s="189"/>
      <c r="K490" s="189"/>
      <c r="L490" s="189"/>
      <c r="M490" s="189"/>
      <c r="N490" s="189"/>
      <c r="O490" s="189"/>
      <c r="P490" s="189"/>
      <c r="Q490" s="189"/>
      <c r="R490" s="189"/>
      <c r="S490" s="189"/>
      <c r="T490" s="189"/>
      <c r="U490" s="189"/>
      <c r="V490" s="189"/>
      <c r="W490" s="189"/>
      <c r="X490" s="189"/>
      <c r="Y490" s="189"/>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c r="CN490" s="189"/>
      <c r="CO490" s="189"/>
      <c r="CP490" s="189"/>
      <c r="CQ490" s="189"/>
      <c r="CR490" s="189"/>
      <c r="CS490" s="189"/>
      <c r="CT490" s="189"/>
      <c r="CU490" s="189"/>
      <c r="CV490" s="189"/>
      <c r="CW490" s="189"/>
      <c r="CX490" s="189"/>
      <c r="CY490" s="189"/>
      <c r="CZ490" s="189"/>
      <c r="DA490" s="189"/>
      <c r="DB490" s="189"/>
      <c r="DC490" s="189"/>
      <c r="DD490" s="189"/>
      <c r="DE490" s="189"/>
      <c r="DF490" s="189"/>
      <c r="DG490" s="189"/>
      <c r="DH490" s="189"/>
      <c r="DI490" s="189"/>
      <c r="DJ490" s="189"/>
      <c r="DK490" s="189"/>
      <c r="DL490" s="189"/>
    </row>
    <row r="491" spans="1:116" ht="15.95" customHeight="1" x14ac:dyDescent="0.15">
      <c r="A491" s="189"/>
      <c r="B491" s="189"/>
      <c r="C491" s="189"/>
      <c r="D491" s="189"/>
      <c r="E491" s="189"/>
      <c r="F491" s="189"/>
      <c r="G491" s="189"/>
      <c r="H491" s="189"/>
      <c r="I491" s="189"/>
      <c r="J491" s="189"/>
      <c r="K491" s="189"/>
      <c r="L491" s="189"/>
      <c r="M491" s="189"/>
      <c r="N491" s="189"/>
      <c r="O491" s="189"/>
      <c r="P491" s="189"/>
      <c r="Q491" s="189"/>
      <c r="R491" s="189"/>
      <c r="S491" s="189"/>
      <c r="T491" s="189"/>
      <c r="U491" s="189"/>
      <c r="V491" s="189"/>
      <c r="W491" s="189"/>
      <c r="X491" s="189"/>
      <c r="Y491" s="189"/>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c r="CN491" s="189"/>
      <c r="CO491" s="189"/>
      <c r="CP491" s="189"/>
      <c r="CQ491" s="189"/>
      <c r="CR491" s="189"/>
      <c r="CS491" s="189"/>
      <c r="CT491" s="189"/>
      <c r="CU491" s="189"/>
      <c r="CV491" s="189"/>
      <c r="CW491" s="189"/>
      <c r="CX491" s="189"/>
      <c r="CY491" s="189"/>
      <c r="CZ491" s="189"/>
      <c r="DA491" s="189"/>
      <c r="DB491" s="189"/>
      <c r="DC491" s="189"/>
      <c r="DD491" s="189"/>
      <c r="DE491" s="189"/>
      <c r="DF491" s="189"/>
      <c r="DG491" s="189"/>
      <c r="DH491" s="189"/>
      <c r="DI491" s="189"/>
      <c r="DJ491" s="189"/>
      <c r="DK491" s="189"/>
      <c r="DL491" s="189"/>
    </row>
    <row r="492" spans="1:116" ht="15.95" customHeight="1" x14ac:dyDescent="0.15">
      <c r="A492" s="189"/>
      <c r="B492" s="189"/>
      <c r="C492" s="189"/>
      <c r="D492" s="189"/>
      <c r="E492" s="189"/>
      <c r="F492" s="189"/>
      <c r="G492" s="189"/>
      <c r="H492" s="189"/>
      <c r="I492" s="189"/>
      <c r="J492" s="189"/>
      <c r="K492" s="189"/>
      <c r="L492" s="189"/>
      <c r="M492" s="189"/>
      <c r="N492" s="189"/>
      <c r="O492" s="189"/>
      <c r="P492" s="189"/>
      <c r="Q492" s="189"/>
      <c r="R492" s="189"/>
      <c r="S492" s="189"/>
      <c r="T492" s="189"/>
      <c r="U492" s="189"/>
      <c r="V492" s="189"/>
      <c r="W492" s="189"/>
      <c r="X492" s="189"/>
      <c r="Y492" s="189"/>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c r="CN492" s="189"/>
      <c r="CO492" s="189"/>
      <c r="CP492" s="189"/>
      <c r="CQ492" s="189"/>
      <c r="CR492" s="189"/>
      <c r="CS492" s="189"/>
      <c r="CT492" s="189"/>
      <c r="CU492" s="189"/>
      <c r="CV492" s="189"/>
      <c r="CW492" s="189"/>
      <c r="CX492" s="189"/>
      <c r="CY492" s="189"/>
      <c r="CZ492" s="189"/>
      <c r="DA492" s="189"/>
      <c r="DB492" s="189"/>
      <c r="DC492" s="189"/>
      <c r="DD492" s="189"/>
      <c r="DE492" s="189"/>
      <c r="DF492" s="189"/>
      <c r="DG492" s="189"/>
      <c r="DH492" s="189"/>
      <c r="DI492" s="189"/>
      <c r="DJ492" s="189"/>
      <c r="DK492" s="189"/>
      <c r="DL492" s="189"/>
    </row>
    <row r="493" spans="1:116" ht="15.95" customHeight="1" x14ac:dyDescent="0.15">
      <c r="A493" s="189"/>
      <c r="B493" s="189"/>
      <c r="C493" s="189"/>
      <c r="D493" s="189"/>
      <c r="E493" s="189"/>
      <c r="F493" s="189"/>
      <c r="G493" s="189"/>
      <c r="H493" s="189"/>
      <c r="I493" s="189"/>
      <c r="J493" s="189"/>
      <c r="K493" s="189"/>
      <c r="L493" s="189"/>
      <c r="M493" s="189"/>
      <c r="N493" s="189"/>
      <c r="O493" s="189"/>
      <c r="P493" s="189"/>
      <c r="Q493" s="189"/>
      <c r="R493" s="189"/>
      <c r="S493" s="189"/>
      <c r="T493" s="189"/>
      <c r="U493" s="189"/>
      <c r="V493" s="189"/>
      <c r="W493" s="189"/>
      <c r="X493" s="189"/>
      <c r="Y493" s="189"/>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c r="CN493" s="189"/>
      <c r="CO493" s="189"/>
      <c r="CP493" s="189"/>
      <c r="CQ493" s="189"/>
      <c r="CR493" s="189"/>
      <c r="CS493" s="189"/>
      <c r="CT493" s="189"/>
      <c r="CU493" s="189"/>
      <c r="CV493" s="189"/>
      <c r="CW493" s="189"/>
      <c r="CX493" s="189"/>
      <c r="CY493" s="189"/>
      <c r="CZ493" s="189"/>
      <c r="DA493" s="189"/>
      <c r="DB493" s="189"/>
      <c r="DC493" s="189"/>
      <c r="DD493" s="189"/>
      <c r="DE493" s="189"/>
      <c r="DF493" s="189"/>
      <c r="DG493" s="189"/>
      <c r="DH493" s="189"/>
      <c r="DI493" s="189"/>
      <c r="DJ493" s="189"/>
      <c r="DK493" s="189"/>
      <c r="DL493" s="189"/>
    </row>
    <row r="494" spans="1:116" ht="15.95" customHeight="1" x14ac:dyDescent="0.15">
      <c r="A494" s="189"/>
      <c r="B494" s="189"/>
      <c r="C494" s="189"/>
      <c r="D494" s="189"/>
      <c r="E494" s="189"/>
      <c r="F494" s="189"/>
      <c r="G494" s="189"/>
      <c r="H494" s="189"/>
      <c r="I494" s="189"/>
      <c r="J494" s="189"/>
      <c r="K494" s="189"/>
      <c r="L494" s="189"/>
      <c r="M494" s="189"/>
      <c r="N494" s="189"/>
      <c r="O494" s="189"/>
      <c r="P494" s="189"/>
      <c r="Q494" s="189"/>
      <c r="R494" s="189"/>
      <c r="S494" s="189"/>
      <c r="T494" s="189"/>
      <c r="U494" s="189"/>
      <c r="V494" s="189"/>
      <c r="W494" s="189"/>
      <c r="X494" s="189"/>
      <c r="Y494" s="189"/>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c r="CN494" s="189"/>
      <c r="CO494" s="189"/>
      <c r="CP494" s="189"/>
      <c r="CQ494" s="189"/>
      <c r="CR494" s="189"/>
      <c r="CS494" s="189"/>
      <c r="CT494" s="189"/>
      <c r="CU494" s="189"/>
      <c r="CV494" s="189"/>
      <c r="CW494" s="189"/>
      <c r="CX494" s="189"/>
      <c r="CY494" s="189"/>
      <c r="CZ494" s="189"/>
      <c r="DA494" s="189"/>
      <c r="DB494" s="189"/>
      <c r="DC494" s="189"/>
      <c r="DD494" s="189"/>
      <c r="DE494" s="189"/>
      <c r="DF494" s="189"/>
      <c r="DG494" s="189"/>
      <c r="DH494" s="189"/>
      <c r="DI494" s="189"/>
      <c r="DJ494" s="189"/>
      <c r="DK494" s="189"/>
      <c r="DL494" s="189"/>
    </row>
    <row r="495" spans="1:116" ht="15.95" customHeight="1" x14ac:dyDescent="0.15">
      <c r="A495" s="189"/>
      <c r="B495" s="189"/>
      <c r="C495" s="189"/>
      <c r="D495" s="189"/>
      <c r="E495" s="189"/>
      <c r="F495" s="189"/>
      <c r="G495" s="189"/>
      <c r="H495" s="189"/>
      <c r="I495" s="189"/>
      <c r="J495" s="189"/>
      <c r="K495" s="189"/>
      <c r="L495" s="189"/>
      <c r="M495" s="189"/>
      <c r="N495" s="189"/>
      <c r="O495" s="189"/>
      <c r="P495" s="189"/>
      <c r="Q495" s="189"/>
      <c r="R495" s="189"/>
      <c r="S495" s="189"/>
      <c r="T495" s="189"/>
      <c r="U495" s="189"/>
      <c r="V495" s="189"/>
      <c r="W495" s="189"/>
      <c r="X495" s="189"/>
      <c r="Y495" s="189"/>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c r="CN495" s="189"/>
      <c r="CO495" s="189"/>
      <c r="CP495" s="189"/>
      <c r="CQ495" s="189"/>
      <c r="CR495" s="189"/>
      <c r="CS495" s="189"/>
      <c r="CT495" s="189"/>
      <c r="CU495" s="189"/>
      <c r="CV495" s="189"/>
      <c r="CW495" s="189"/>
      <c r="CX495" s="189"/>
      <c r="CY495" s="189"/>
      <c r="CZ495" s="189"/>
      <c r="DA495" s="189"/>
      <c r="DB495" s="189"/>
      <c r="DC495" s="189"/>
      <c r="DD495" s="189"/>
      <c r="DE495" s="189"/>
      <c r="DF495" s="189"/>
      <c r="DG495" s="189"/>
      <c r="DH495" s="189"/>
      <c r="DI495" s="189"/>
      <c r="DJ495" s="189"/>
      <c r="DK495" s="189"/>
      <c r="DL495" s="189"/>
    </row>
    <row r="496" spans="1:116" ht="15.95" customHeight="1" x14ac:dyDescent="0.15">
      <c r="A496" s="189"/>
      <c r="B496" s="189"/>
      <c r="C496" s="189"/>
      <c r="D496" s="189"/>
      <c r="E496" s="189"/>
      <c r="F496" s="189"/>
      <c r="G496" s="189"/>
      <c r="H496" s="189"/>
      <c r="I496" s="189"/>
      <c r="J496" s="189"/>
      <c r="K496" s="189"/>
      <c r="L496" s="189"/>
      <c r="M496" s="189"/>
      <c r="N496" s="189"/>
      <c r="O496" s="189"/>
      <c r="P496" s="189"/>
      <c r="Q496" s="189"/>
      <c r="R496" s="189"/>
      <c r="S496" s="189"/>
      <c r="T496" s="189"/>
      <c r="U496" s="189"/>
      <c r="V496" s="189"/>
      <c r="W496" s="189"/>
      <c r="X496" s="189"/>
      <c r="Y496" s="189"/>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c r="CN496" s="189"/>
      <c r="CO496" s="189"/>
      <c r="CP496" s="189"/>
      <c r="CQ496" s="189"/>
      <c r="CR496" s="189"/>
      <c r="CS496" s="189"/>
      <c r="CT496" s="189"/>
      <c r="CU496" s="189"/>
      <c r="CV496" s="189"/>
      <c r="CW496" s="189"/>
      <c r="CX496" s="189"/>
      <c r="CY496" s="189"/>
      <c r="CZ496" s="189"/>
      <c r="DA496" s="189"/>
      <c r="DB496" s="189"/>
      <c r="DC496" s="189"/>
      <c r="DD496" s="189"/>
      <c r="DE496" s="189"/>
      <c r="DF496" s="189"/>
      <c r="DG496" s="189"/>
      <c r="DH496" s="189"/>
      <c r="DI496" s="189"/>
      <c r="DJ496" s="189"/>
      <c r="DK496" s="189"/>
      <c r="DL496" s="189"/>
    </row>
    <row r="497" spans="1:116" ht="15.95" customHeight="1" x14ac:dyDescent="0.15">
      <c r="A497" s="189"/>
      <c r="B497" s="189"/>
      <c r="C497" s="189"/>
      <c r="D497" s="189"/>
      <c r="E497" s="189"/>
      <c r="F497" s="189"/>
      <c r="G497" s="189"/>
      <c r="H497" s="189"/>
      <c r="I497" s="189"/>
      <c r="J497" s="189"/>
      <c r="K497" s="189"/>
      <c r="L497" s="189"/>
      <c r="M497" s="189"/>
      <c r="N497" s="189"/>
      <c r="O497" s="189"/>
      <c r="P497" s="189"/>
      <c r="Q497" s="189"/>
      <c r="R497" s="189"/>
      <c r="S497" s="189"/>
      <c r="T497" s="189"/>
      <c r="U497" s="189"/>
      <c r="V497" s="189"/>
      <c r="W497" s="189"/>
      <c r="X497" s="189"/>
      <c r="Y497" s="189"/>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c r="CN497" s="189"/>
      <c r="CO497" s="189"/>
      <c r="CP497" s="189"/>
      <c r="CQ497" s="189"/>
      <c r="CR497" s="189"/>
      <c r="CS497" s="189"/>
      <c r="CT497" s="189"/>
      <c r="CU497" s="189"/>
      <c r="CV497" s="189"/>
      <c r="CW497" s="189"/>
      <c r="CX497" s="189"/>
      <c r="CY497" s="189"/>
      <c r="CZ497" s="189"/>
      <c r="DA497" s="189"/>
      <c r="DB497" s="189"/>
      <c r="DC497" s="189"/>
      <c r="DD497" s="189"/>
      <c r="DE497" s="189"/>
      <c r="DF497" s="189"/>
      <c r="DG497" s="189"/>
      <c r="DH497" s="189"/>
      <c r="DI497" s="189"/>
      <c r="DJ497" s="189"/>
      <c r="DK497" s="189"/>
      <c r="DL497" s="189"/>
    </row>
    <row r="498" spans="1:116" ht="15.95" customHeight="1" x14ac:dyDescent="0.15">
      <c r="A498" s="189"/>
      <c r="B498" s="189"/>
      <c r="C498" s="189"/>
      <c r="D498" s="189"/>
      <c r="E498" s="189"/>
      <c r="F498" s="189"/>
      <c r="G498" s="189"/>
      <c r="H498" s="189"/>
      <c r="I498" s="189"/>
      <c r="J498" s="189"/>
      <c r="K498" s="189"/>
      <c r="L498" s="189"/>
      <c r="M498" s="189"/>
      <c r="N498" s="189"/>
      <c r="O498" s="189"/>
      <c r="P498" s="189"/>
      <c r="Q498" s="189"/>
      <c r="R498" s="189"/>
      <c r="S498" s="189"/>
      <c r="T498" s="189"/>
      <c r="U498" s="189"/>
      <c r="V498" s="189"/>
      <c r="W498" s="189"/>
      <c r="X498" s="189"/>
      <c r="Y498" s="189"/>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c r="CN498" s="189"/>
      <c r="CO498" s="189"/>
      <c r="CP498" s="189"/>
      <c r="CQ498" s="189"/>
      <c r="CR498" s="189"/>
      <c r="CS498" s="189"/>
      <c r="CT498" s="189"/>
      <c r="CU498" s="189"/>
      <c r="CV498" s="189"/>
      <c r="CW498" s="189"/>
      <c r="CX498" s="189"/>
      <c r="CY498" s="189"/>
      <c r="CZ498" s="189"/>
      <c r="DA498" s="189"/>
      <c r="DB498" s="189"/>
      <c r="DC498" s="189"/>
      <c r="DD498" s="189"/>
      <c r="DE498" s="189"/>
      <c r="DF498" s="189"/>
      <c r="DG498" s="189"/>
      <c r="DH498" s="189"/>
      <c r="DI498" s="189"/>
      <c r="DJ498" s="189"/>
      <c r="DK498" s="189"/>
      <c r="DL498" s="189"/>
    </row>
    <row r="499" spans="1:116" ht="15.95" customHeight="1" x14ac:dyDescent="0.15">
      <c r="A499" s="189"/>
      <c r="B499" s="189"/>
      <c r="C499" s="189"/>
      <c r="D499" s="189"/>
      <c r="E499" s="189"/>
      <c r="F499" s="189"/>
      <c r="G499" s="189"/>
      <c r="H499" s="189"/>
      <c r="I499" s="189"/>
      <c r="J499" s="189"/>
      <c r="K499" s="189"/>
      <c r="L499" s="189"/>
      <c r="M499" s="189"/>
      <c r="N499" s="189"/>
      <c r="O499" s="189"/>
      <c r="P499" s="189"/>
      <c r="Q499" s="189"/>
      <c r="R499" s="189"/>
      <c r="S499" s="189"/>
      <c r="T499" s="189"/>
      <c r="U499" s="189"/>
      <c r="V499" s="189"/>
      <c r="W499" s="189"/>
      <c r="X499" s="189"/>
      <c r="Y499" s="189"/>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c r="CN499" s="189"/>
      <c r="CO499" s="189"/>
      <c r="CP499" s="189"/>
      <c r="CQ499" s="189"/>
      <c r="CR499" s="189"/>
      <c r="CS499" s="189"/>
      <c r="CT499" s="189"/>
      <c r="CU499" s="189"/>
      <c r="CV499" s="189"/>
      <c r="CW499" s="189"/>
      <c r="CX499" s="189"/>
      <c r="CY499" s="189"/>
      <c r="CZ499" s="189"/>
      <c r="DA499" s="189"/>
      <c r="DB499" s="189"/>
      <c r="DC499" s="189"/>
      <c r="DD499" s="189"/>
      <c r="DE499" s="189"/>
      <c r="DF499" s="189"/>
      <c r="DG499" s="189"/>
      <c r="DH499" s="189"/>
      <c r="DI499" s="189"/>
      <c r="DJ499" s="189"/>
      <c r="DK499" s="189"/>
      <c r="DL499" s="189"/>
    </row>
    <row r="500" spans="1:116" ht="15.95" customHeight="1" x14ac:dyDescent="0.15">
      <c r="A500" s="189"/>
      <c r="B500" s="189"/>
      <c r="C500" s="189"/>
      <c r="D500" s="189"/>
      <c r="E500" s="189"/>
      <c r="F500" s="189"/>
      <c r="G500" s="189"/>
      <c r="H500" s="189"/>
      <c r="I500" s="189"/>
      <c r="J500" s="189"/>
      <c r="K500" s="189"/>
      <c r="L500" s="189"/>
      <c r="M500" s="189"/>
      <c r="N500" s="189"/>
      <c r="O500" s="189"/>
      <c r="P500" s="189"/>
      <c r="Q500" s="189"/>
      <c r="R500" s="189"/>
      <c r="S500" s="189"/>
      <c r="T500" s="189"/>
      <c r="U500" s="189"/>
      <c r="V500" s="189"/>
      <c r="W500" s="189"/>
      <c r="X500" s="189"/>
      <c r="Y500" s="189"/>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c r="CN500" s="189"/>
      <c r="CO500" s="189"/>
      <c r="CP500" s="189"/>
      <c r="CQ500" s="189"/>
      <c r="CR500" s="189"/>
      <c r="CS500" s="189"/>
      <c r="CT500" s="189"/>
      <c r="CU500" s="189"/>
      <c r="CV500" s="189"/>
      <c r="CW500" s="189"/>
      <c r="CX500" s="189"/>
      <c r="CY500" s="189"/>
      <c r="CZ500" s="189"/>
      <c r="DA500" s="189"/>
      <c r="DB500" s="189"/>
      <c r="DC500" s="189"/>
      <c r="DD500" s="189"/>
      <c r="DE500" s="189"/>
      <c r="DF500" s="189"/>
      <c r="DG500" s="189"/>
      <c r="DH500" s="189"/>
      <c r="DI500" s="189"/>
      <c r="DJ500" s="189"/>
      <c r="DK500" s="189"/>
      <c r="DL500" s="189"/>
    </row>
    <row r="501" spans="1:116" ht="15.95" customHeight="1" x14ac:dyDescent="0.15">
      <c r="A501" s="189"/>
      <c r="B501" s="189"/>
      <c r="C501" s="189"/>
      <c r="D501" s="189"/>
      <c r="E501" s="189"/>
      <c r="F501" s="189"/>
      <c r="G501" s="189"/>
      <c r="H501" s="189"/>
      <c r="I501" s="189"/>
      <c r="J501" s="189"/>
      <c r="K501" s="189"/>
      <c r="L501" s="189"/>
      <c r="M501" s="189"/>
      <c r="N501" s="189"/>
      <c r="O501" s="189"/>
      <c r="P501" s="189"/>
      <c r="Q501" s="189"/>
      <c r="R501" s="189"/>
      <c r="S501" s="189"/>
      <c r="T501" s="189"/>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row>
    <row r="502" spans="1:116" ht="15.95" customHeight="1" x14ac:dyDescent="0.15">
      <c r="A502" s="189"/>
      <c r="B502" s="189"/>
      <c r="C502" s="189"/>
      <c r="D502" s="189"/>
      <c r="E502" s="189"/>
      <c r="F502" s="189"/>
      <c r="G502" s="189"/>
      <c r="H502" s="189"/>
      <c r="I502" s="189"/>
      <c r="J502" s="189"/>
      <c r="K502" s="189"/>
      <c r="L502" s="189"/>
      <c r="M502" s="189"/>
      <c r="N502" s="189"/>
      <c r="O502" s="189"/>
      <c r="P502" s="189"/>
      <c r="Q502" s="189"/>
      <c r="R502" s="189"/>
      <c r="S502" s="189"/>
      <c r="T502" s="189"/>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row>
    <row r="503" spans="1:116" ht="15.95" customHeight="1" x14ac:dyDescent="0.15">
      <c r="A503" s="189"/>
      <c r="B503" s="189"/>
      <c r="C503" s="189"/>
      <c r="D503" s="189"/>
      <c r="E503" s="189"/>
      <c r="F503" s="189"/>
      <c r="G503" s="189"/>
      <c r="H503" s="189"/>
      <c r="I503" s="189"/>
      <c r="J503" s="189"/>
      <c r="K503" s="189"/>
      <c r="L503" s="189"/>
      <c r="M503" s="189"/>
      <c r="N503" s="189"/>
      <c r="O503" s="189"/>
      <c r="P503" s="189"/>
      <c r="Q503" s="189"/>
      <c r="R503" s="189"/>
      <c r="S503" s="189"/>
      <c r="T503" s="189"/>
      <c r="U503" s="189"/>
      <c r="V503" s="189"/>
      <c r="W503" s="189"/>
      <c r="X503" s="189"/>
      <c r="Y503" s="189"/>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c r="CN503" s="189"/>
      <c r="CO503" s="189"/>
      <c r="CP503" s="189"/>
      <c r="CQ503" s="189"/>
      <c r="CR503" s="189"/>
      <c r="CS503" s="189"/>
      <c r="CT503" s="189"/>
      <c r="CU503" s="189"/>
      <c r="CV503" s="189"/>
      <c r="CW503" s="189"/>
      <c r="CX503" s="189"/>
      <c r="CY503" s="189"/>
      <c r="CZ503" s="189"/>
      <c r="DA503" s="189"/>
      <c r="DB503" s="189"/>
      <c r="DC503" s="189"/>
      <c r="DD503" s="189"/>
      <c r="DE503" s="189"/>
      <c r="DF503" s="189"/>
      <c r="DG503" s="189"/>
      <c r="DH503" s="189"/>
      <c r="DI503" s="189"/>
      <c r="DJ503" s="189"/>
      <c r="DK503" s="189"/>
      <c r="DL503" s="189"/>
    </row>
    <row r="504" spans="1:116" ht="15.95" customHeight="1" x14ac:dyDescent="0.15">
      <c r="A504" s="189"/>
      <c r="B504" s="189"/>
      <c r="C504" s="189"/>
      <c r="D504" s="189"/>
      <c r="E504" s="189"/>
      <c r="F504" s="189"/>
      <c r="G504" s="189"/>
      <c r="H504" s="189"/>
      <c r="I504" s="189"/>
      <c r="J504" s="189"/>
      <c r="K504" s="189"/>
      <c r="L504" s="189"/>
      <c r="M504" s="189"/>
      <c r="N504" s="189"/>
      <c r="O504" s="189"/>
      <c r="P504" s="189"/>
      <c r="Q504" s="189"/>
      <c r="R504" s="189"/>
      <c r="S504" s="189"/>
      <c r="T504" s="189"/>
      <c r="U504" s="189"/>
      <c r="V504" s="189"/>
      <c r="W504" s="189"/>
      <c r="X504" s="189"/>
      <c r="Y504" s="189"/>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c r="CN504" s="189"/>
      <c r="CO504" s="189"/>
      <c r="CP504" s="189"/>
      <c r="CQ504" s="189"/>
      <c r="CR504" s="189"/>
      <c r="CS504" s="189"/>
      <c r="CT504" s="189"/>
      <c r="CU504" s="189"/>
      <c r="CV504" s="189"/>
      <c r="CW504" s="189"/>
      <c r="CX504" s="189"/>
      <c r="CY504" s="189"/>
      <c r="CZ504" s="189"/>
      <c r="DA504" s="189"/>
      <c r="DB504" s="189"/>
      <c r="DC504" s="189"/>
      <c r="DD504" s="189"/>
      <c r="DE504" s="189"/>
      <c r="DF504" s="189"/>
      <c r="DG504" s="189"/>
      <c r="DH504" s="189"/>
      <c r="DI504" s="189"/>
      <c r="DJ504" s="189"/>
      <c r="DK504" s="189"/>
      <c r="DL504" s="189"/>
    </row>
    <row r="505" spans="1:116" ht="15.95" customHeight="1" x14ac:dyDescent="0.15">
      <c r="A505" s="189"/>
      <c r="B505" s="189"/>
      <c r="C505" s="189"/>
      <c r="D505" s="189"/>
      <c r="E505" s="189"/>
      <c r="F505" s="189"/>
      <c r="G505" s="189"/>
      <c r="H505" s="189"/>
      <c r="I505" s="189"/>
      <c r="J505" s="189"/>
      <c r="K505" s="189"/>
      <c r="L505" s="189"/>
      <c r="M505" s="189"/>
      <c r="N505" s="189"/>
      <c r="O505" s="189"/>
      <c r="P505" s="189"/>
      <c r="Q505" s="189"/>
      <c r="R505" s="189"/>
      <c r="S505" s="189"/>
      <c r="T505" s="189"/>
      <c r="U505" s="189"/>
      <c r="V505" s="189"/>
      <c r="W505" s="189"/>
      <c r="X505" s="189"/>
      <c r="Y505" s="189"/>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c r="CN505" s="189"/>
      <c r="CO505" s="189"/>
      <c r="CP505" s="189"/>
      <c r="CQ505" s="189"/>
      <c r="CR505" s="189"/>
      <c r="CS505" s="189"/>
      <c r="CT505" s="189"/>
      <c r="CU505" s="189"/>
      <c r="CV505" s="189"/>
      <c r="CW505" s="189"/>
      <c r="CX505" s="189"/>
      <c r="CY505" s="189"/>
      <c r="CZ505" s="189"/>
      <c r="DA505" s="189"/>
      <c r="DB505" s="189"/>
      <c r="DC505" s="189"/>
      <c r="DD505" s="189"/>
      <c r="DE505" s="189"/>
      <c r="DF505" s="189"/>
      <c r="DG505" s="189"/>
      <c r="DH505" s="189"/>
      <c r="DI505" s="189"/>
      <c r="DJ505" s="189"/>
      <c r="DK505" s="189"/>
      <c r="DL505" s="189"/>
    </row>
    <row r="506" spans="1:116" ht="15.95" customHeight="1" x14ac:dyDescent="0.15">
      <c r="A506" s="189"/>
      <c r="B506" s="189"/>
      <c r="C506" s="189"/>
      <c r="D506" s="189"/>
      <c r="E506" s="189"/>
      <c r="F506" s="189"/>
      <c r="G506" s="189"/>
      <c r="H506" s="189"/>
      <c r="I506" s="189"/>
      <c r="J506" s="189"/>
      <c r="K506" s="189"/>
      <c r="L506" s="189"/>
      <c r="M506" s="189"/>
      <c r="N506" s="189"/>
      <c r="O506" s="189"/>
      <c r="P506" s="189"/>
      <c r="Q506" s="189"/>
      <c r="R506" s="189"/>
      <c r="S506" s="189"/>
      <c r="T506" s="189"/>
      <c r="U506" s="189"/>
      <c r="V506" s="189"/>
      <c r="W506" s="189"/>
      <c r="X506" s="189"/>
      <c r="Y506" s="189"/>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c r="CN506" s="189"/>
      <c r="CO506" s="189"/>
      <c r="CP506" s="189"/>
      <c r="CQ506" s="189"/>
      <c r="CR506" s="189"/>
      <c r="CS506" s="189"/>
      <c r="CT506" s="189"/>
      <c r="CU506" s="189"/>
      <c r="CV506" s="189"/>
      <c r="CW506" s="189"/>
      <c r="CX506" s="189"/>
      <c r="CY506" s="189"/>
      <c r="CZ506" s="189"/>
      <c r="DA506" s="189"/>
      <c r="DB506" s="189"/>
      <c r="DC506" s="189"/>
      <c r="DD506" s="189"/>
      <c r="DE506" s="189"/>
      <c r="DF506" s="189"/>
      <c r="DG506" s="189"/>
      <c r="DH506" s="189"/>
      <c r="DI506" s="189"/>
      <c r="DJ506" s="189"/>
      <c r="DK506" s="189"/>
      <c r="DL506" s="189"/>
    </row>
    <row r="507" spans="1:116" ht="15.95" customHeight="1" x14ac:dyDescent="0.15">
      <c r="A507" s="189"/>
      <c r="B507" s="189"/>
      <c r="C507" s="189"/>
      <c r="D507" s="189"/>
      <c r="E507" s="189"/>
      <c r="F507" s="189"/>
      <c r="G507" s="189"/>
      <c r="H507" s="189"/>
      <c r="I507" s="189"/>
      <c r="J507" s="189"/>
      <c r="K507" s="189"/>
      <c r="L507" s="189"/>
      <c r="M507" s="189"/>
      <c r="N507" s="189"/>
      <c r="O507" s="189"/>
      <c r="P507" s="189"/>
      <c r="Q507" s="189"/>
      <c r="R507" s="189"/>
      <c r="S507" s="189"/>
      <c r="T507" s="189"/>
      <c r="U507" s="189"/>
      <c r="V507" s="189"/>
      <c r="W507" s="189"/>
      <c r="X507" s="189"/>
      <c r="Y507" s="189"/>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c r="CN507" s="189"/>
      <c r="CO507" s="189"/>
      <c r="CP507" s="189"/>
      <c r="CQ507" s="189"/>
      <c r="CR507" s="189"/>
      <c r="CS507" s="189"/>
      <c r="CT507" s="189"/>
      <c r="CU507" s="189"/>
      <c r="CV507" s="189"/>
      <c r="CW507" s="189"/>
      <c r="CX507" s="189"/>
      <c r="CY507" s="189"/>
      <c r="CZ507" s="189"/>
      <c r="DA507" s="189"/>
      <c r="DB507" s="189"/>
      <c r="DC507" s="189"/>
      <c r="DD507" s="189"/>
      <c r="DE507" s="189"/>
      <c r="DF507" s="189"/>
      <c r="DG507" s="189"/>
      <c r="DH507" s="189"/>
      <c r="DI507" s="189"/>
      <c r="DJ507" s="189"/>
      <c r="DK507" s="189"/>
      <c r="DL507" s="189"/>
    </row>
    <row r="508" spans="1:116" ht="15.95" customHeight="1" x14ac:dyDescent="0.15">
      <c r="A508" s="189"/>
      <c r="B508" s="189"/>
      <c r="C508" s="189"/>
      <c r="D508" s="189"/>
      <c r="E508" s="189"/>
      <c r="F508" s="189"/>
      <c r="G508" s="189"/>
      <c r="H508" s="189"/>
      <c r="I508" s="189"/>
      <c r="J508" s="189"/>
      <c r="K508" s="189"/>
      <c r="L508" s="189"/>
      <c r="M508" s="189"/>
      <c r="N508" s="189"/>
      <c r="O508" s="189"/>
      <c r="P508" s="189"/>
      <c r="Q508" s="189"/>
      <c r="R508" s="189"/>
      <c r="S508" s="189"/>
      <c r="T508" s="189"/>
      <c r="U508" s="189"/>
      <c r="V508" s="189"/>
      <c r="W508" s="189"/>
      <c r="X508" s="189"/>
      <c r="Y508" s="189"/>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c r="CN508" s="189"/>
      <c r="CO508" s="189"/>
      <c r="CP508" s="189"/>
      <c r="CQ508" s="189"/>
      <c r="CR508" s="189"/>
      <c r="CS508" s="189"/>
      <c r="CT508" s="189"/>
      <c r="CU508" s="189"/>
      <c r="CV508" s="189"/>
      <c r="CW508" s="189"/>
      <c r="CX508" s="189"/>
      <c r="CY508" s="189"/>
      <c r="CZ508" s="189"/>
      <c r="DA508" s="189"/>
      <c r="DB508" s="189"/>
      <c r="DC508" s="189"/>
      <c r="DD508" s="189"/>
      <c r="DE508" s="189"/>
      <c r="DF508" s="189"/>
      <c r="DG508" s="189"/>
      <c r="DH508" s="189"/>
      <c r="DI508" s="189"/>
      <c r="DJ508" s="189"/>
      <c r="DK508" s="189"/>
      <c r="DL508" s="189"/>
    </row>
    <row r="509" spans="1:116" ht="15.95" customHeight="1" x14ac:dyDescent="0.15">
      <c r="A509" s="189"/>
      <c r="B509" s="189"/>
      <c r="C509" s="189"/>
      <c r="D509" s="189"/>
      <c r="E509" s="189"/>
      <c r="F509" s="189"/>
      <c r="G509" s="189"/>
      <c r="H509" s="189"/>
      <c r="I509" s="189"/>
      <c r="J509" s="189"/>
      <c r="K509" s="189"/>
      <c r="L509" s="189"/>
      <c r="M509" s="189"/>
      <c r="N509" s="189"/>
      <c r="O509" s="189"/>
      <c r="P509" s="189"/>
      <c r="Q509" s="189"/>
      <c r="R509" s="189"/>
      <c r="S509" s="189"/>
      <c r="T509" s="189"/>
      <c r="U509" s="189"/>
      <c r="V509" s="189"/>
      <c r="W509" s="189"/>
      <c r="X509" s="189"/>
      <c r="Y509" s="189"/>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c r="CN509" s="189"/>
      <c r="CO509" s="189"/>
      <c r="CP509" s="189"/>
      <c r="CQ509" s="189"/>
      <c r="CR509" s="189"/>
      <c r="CS509" s="189"/>
      <c r="CT509" s="189"/>
      <c r="CU509" s="189"/>
      <c r="CV509" s="189"/>
      <c r="CW509" s="189"/>
      <c r="CX509" s="189"/>
      <c r="CY509" s="189"/>
      <c r="CZ509" s="189"/>
      <c r="DA509" s="189"/>
      <c r="DB509" s="189"/>
      <c r="DC509" s="189"/>
      <c r="DD509" s="189"/>
      <c r="DE509" s="189"/>
      <c r="DF509" s="189"/>
      <c r="DG509" s="189"/>
      <c r="DH509" s="189"/>
      <c r="DI509" s="189"/>
      <c r="DJ509" s="189"/>
      <c r="DK509" s="189"/>
      <c r="DL509" s="189"/>
    </row>
    <row r="510" spans="1:116" ht="15.95" customHeight="1" x14ac:dyDescent="0.15">
      <c r="A510" s="189"/>
      <c r="B510" s="189"/>
      <c r="C510" s="189"/>
      <c r="D510" s="189"/>
      <c r="E510" s="189"/>
      <c r="F510" s="189"/>
      <c r="G510" s="189"/>
      <c r="H510" s="189"/>
      <c r="I510" s="189"/>
      <c r="J510" s="189"/>
      <c r="K510" s="189"/>
      <c r="L510" s="189"/>
      <c r="M510" s="189"/>
      <c r="N510" s="189"/>
      <c r="O510" s="189"/>
      <c r="P510" s="189"/>
      <c r="Q510" s="189"/>
      <c r="R510" s="189"/>
      <c r="S510" s="189"/>
      <c r="T510" s="189"/>
      <c r="U510" s="189"/>
      <c r="V510" s="189"/>
      <c r="W510" s="189"/>
      <c r="X510" s="189"/>
      <c r="Y510" s="189"/>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c r="CN510" s="189"/>
      <c r="CO510" s="189"/>
      <c r="CP510" s="189"/>
      <c r="CQ510" s="189"/>
      <c r="CR510" s="189"/>
      <c r="CS510" s="189"/>
      <c r="CT510" s="189"/>
      <c r="CU510" s="189"/>
      <c r="CV510" s="189"/>
      <c r="CW510" s="189"/>
      <c r="CX510" s="189"/>
      <c r="CY510" s="189"/>
      <c r="CZ510" s="189"/>
      <c r="DA510" s="189"/>
      <c r="DB510" s="189"/>
      <c r="DC510" s="189"/>
      <c r="DD510" s="189"/>
      <c r="DE510" s="189"/>
      <c r="DF510" s="189"/>
      <c r="DG510" s="189"/>
      <c r="DH510" s="189"/>
      <c r="DI510" s="189"/>
      <c r="DJ510" s="189"/>
      <c r="DK510" s="189"/>
      <c r="DL510" s="189"/>
    </row>
    <row r="511" spans="1:116" ht="15.95" customHeight="1" x14ac:dyDescent="0.15">
      <c r="A511" s="189"/>
      <c r="B511" s="189"/>
      <c r="C511" s="189"/>
      <c r="D511" s="189"/>
      <c r="E511" s="189"/>
      <c r="F511" s="189"/>
      <c r="G511" s="189"/>
      <c r="H511" s="189"/>
      <c r="I511" s="189"/>
      <c r="J511" s="189"/>
      <c r="K511" s="189"/>
      <c r="L511" s="189"/>
      <c r="M511" s="189"/>
      <c r="N511" s="189"/>
      <c r="O511" s="189"/>
      <c r="P511" s="189"/>
      <c r="Q511" s="189"/>
      <c r="R511" s="189"/>
      <c r="S511" s="189"/>
      <c r="T511" s="189"/>
      <c r="U511" s="189"/>
      <c r="V511" s="189"/>
      <c r="W511" s="189"/>
      <c r="X511" s="189"/>
      <c r="Y511" s="189"/>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c r="CN511" s="189"/>
      <c r="CO511" s="189"/>
      <c r="CP511" s="189"/>
      <c r="CQ511" s="189"/>
      <c r="CR511" s="189"/>
      <c r="CS511" s="189"/>
      <c r="CT511" s="189"/>
      <c r="CU511" s="189"/>
      <c r="CV511" s="189"/>
      <c r="CW511" s="189"/>
      <c r="CX511" s="189"/>
      <c r="CY511" s="189"/>
      <c r="CZ511" s="189"/>
      <c r="DA511" s="189"/>
      <c r="DB511" s="189"/>
      <c r="DC511" s="189"/>
      <c r="DD511" s="189"/>
      <c r="DE511" s="189"/>
      <c r="DF511" s="189"/>
      <c r="DG511" s="189"/>
      <c r="DH511" s="189"/>
      <c r="DI511" s="189"/>
      <c r="DJ511" s="189"/>
      <c r="DK511" s="189"/>
      <c r="DL511" s="189"/>
    </row>
    <row r="512" spans="1:116" ht="15.95" customHeight="1" x14ac:dyDescent="0.15">
      <c r="A512" s="189"/>
      <c r="B512" s="189"/>
      <c r="C512" s="189"/>
      <c r="D512" s="189"/>
      <c r="E512" s="189"/>
      <c r="F512" s="189"/>
      <c r="G512" s="189"/>
      <c r="H512" s="189"/>
      <c r="I512" s="189"/>
      <c r="J512" s="189"/>
      <c r="K512" s="189"/>
      <c r="L512" s="189"/>
      <c r="M512" s="189"/>
      <c r="N512" s="18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c r="CN512" s="189"/>
      <c r="CO512" s="189"/>
      <c r="CP512" s="189"/>
      <c r="CQ512" s="189"/>
      <c r="CR512" s="189"/>
      <c r="CS512" s="189"/>
      <c r="CT512" s="189"/>
      <c r="CU512" s="189"/>
      <c r="CV512" s="189"/>
      <c r="CW512" s="189"/>
      <c r="CX512" s="189"/>
      <c r="CY512" s="189"/>
      <c r="CZ512" s="189"/>
      <c r="DA512" s="189"/>
      <c r="DB512" s="189"/>
      <c r="DC512" s="189"/>
      <c r="DD512" s="189"/>
      <c r="DE512" s="189"/>
      <c r="DF512" s="189"/>
      <c r="DG512" s="189"/>
      <c r="DH512" s="189"/>
      <c r="DI512" s="189"/>
      <c r="DJ512" s="189"/>
      <c r="DK512" s="189"/>
      <c r="DL512" s="189"/>
    </row>
    <row r="513" spans="1:116" ht="15.95" customHeight="1" x14ac:dyDescent="0.15">
      <c r="A513" s="189"/>
      <c r="B513" s="189"/>
      <c r="C513" s="189"/>
      <c r="D513" s="189"/>
      <c r="E513" s="189"/>
      <c r="F513" s="189"/>
      <c r="G513" s="189"/>
      <c r="H513" s="189"/>
      <c r="I513" s="189"/>
      <c r="J513" s="189"/>
      <c r="K513" s="189"/>
      <c r="L513" s="189"/>
      <c r="M513" s="189"/>
      <c r="N513" s="18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c r="CN513" s="189"/>
      <c r="CO513" s="189"/>
      <c r="CP513" s="189"/>
      <c r="CQ513" s="189"/>
      <c r="CR513" s="189"/>
      <c r="CS513" s="189"/>
      <c r="CT513" s="189"/>
      <c r="CU513" s="189"/>
      <c r="CV513" s="189"/>
      <c r="CW513" s="189"/>
      <c r="CX513" s="189"/>
      <c r="CY513" s="189"/>
      <c r="CZ513" s="189"/>
      <c r="DA513" s="189"/>
      <c r="DB513" s="189"/>
      <c r="DC513" s="189"/>
      <c r="DD513" s="189"/>
      <c r="DE513" s="189"/>
      <c r="DF513" s="189"/>
      <c r="DG513" s="189"/>
      <c r="DH513" s="189"/>
      <c r="DI513" s="189"/>
      <c r="DJ513" s="189"/>
      <c r="DK513" s="189"/>
      <c r="DL513" s="189"/>
    </row>
    <row r="514" spans="1:116" ht="15.95" customHeight="1" x14ac:dyDescent="0.15">
      <c r="A514" s="189"/>
      <c r="B514" s="189"/>
      <c r="C514" s="189"/>
      <c r="D514" s="189"/>
      <c r="E514" s="189"/>
      <c r="F514" s="189"/>
      <c r="G514" s="189"/>
      <c r="H514" s="189"/>
      <c r="I514" s="189"/>
      <c r="J514" s="189"/>
      <c r="K514" s="189"/>
      <c r="L514" s="189"/>
      <c r="M514" s="189"/>
      <c r="N514" s="189"/>
      <c r="O514" s="189"/>
      <c r="P514" s="189"/>
      <c r="Q514" s="189"/>
      <c r="R514" s="189"/>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c r="CN514" s="189"/>
      <c r="CO514" s="189"/>
      <c r="CP514" s="189"/>
      <c r="CQ514" s="189"/>
      <c r="CR514" s="189"/>
      <c r="CS514" s="189"/>
      <c r="CT514" s="189"/>
      <c r="CU514" s="189"/>
      <c r="CV514" s="189"/>
      <c r="CW514" s="189"/>
      <c r="CX514" s="189"/>
      <c r="CY514" s="189"/>
      <c r="CZ514" s="189"/>
      <c r="DA514" s="189"/>
      <c r="DB514" s="189"/>
      <c r="DC514" s="189"/>
      <c r="DD514" s="189"/>
      <c r="DE514" s="189"/>
      <c r="DF514" s="189"/>
      <c r="DG514" s="189"/>
      <c r="DH514" s="189"/>
      <c r="DI514" s="189"/>
      <c r="DJ514" s="189"/>
      <c r="DK514" s="189"/>
      <c r="DL514" s="189"/>
    </row>
    <row r="515" spans="1:116" ht="15.95" customHeight="1" x14ac:dyDescent="0.15">
      <c r="A515" s="189"/>
      <c r="B515" s="189"/>
      <c r="C515" s="189"/>
      <c r="D515" s="189"/>
      <c r="E515" s="189"/>
      <c r="F515" s="189"/>
      <c r="G515" s="189"/>
      <c r="H515" s="189"/>
      <c r="I515" s="189"/>
      <c r="J515" s="189"/>
      <c r="K515" s="189"/>
      <c r="L515" s="189"/>
      <c r="M515" s="189"/>
      <c r="N515" s="189"/>
      <c r="O515" s="189"/>
      <c r="P515" s="189"/>
      <c r="Q515" s="189"/>
      <c r="R515" s="189"/>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c r="CN515" s="189"/>
      <c r="CO515" s="189"/>
      <c r="CP515" s="189"/>
      <c r="CQ515" s="189"/>
      <c r="CR515" s="189"/>
      <c r="CS515" s="189"/>
      <c r="CT515" s="189"/>
      <c r="CU515" s="189"/>
      <c r="CV515" s="189"/>
      <c r="CW515" s="189"/>
      <c r="CX515" s="189"/>
      <c r="CY515" s="189"/>
      <c r="CZ515" s="189"/>
      <c r="DA515" s="189"/>
      <c r="DB515" s="189"/>
      <c r="DC515" s="189"/>
      <c r="DD515" s="189"/>
      <c r="DE515" s="189"/>
      <c r="DF515" s="189"/>
      <c r="DG515" s="189"/>
      <c r="DH515" s="189"/>
      <c r="DI515" s="189"/>
      <c r="DJ515" s="189"/>
      <c r="DK515" s="189"/>
      <c r="DL515" s="189"/>
    </row>
    <row r="516" spans="1:116" ht="15.95" customHeight="1" x14ac:dyDescent="0.15">
      <c r="A516" s="189"/>
      <c r="B516" s="189"/>
      <c r="C516" s="189"/>
      <c r="D516" s="189"/>
      <c r="E516" s="189"/>
      <c r="F516" s="189"/>
      <c r="G516" s="189"/>
      <c r="H516" s="189"/>
      <c r="I516" s="189"/>
      <c r="J516" s="189"/>
      <c r="K516" s="189"/>
      <c r="L516" s="189"/>
      <c r="M516" s="189"/>
      <c r="N516" s="18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c r="CN516" s="189"/>
      <c r="CO516" s="189"/>
      <c r="CP516" s="189"/>
      <c r="CQ516" s="189"/>
      <c r="CR516" s="189"/>
      <c r="CS516" s="189"/>
      <c r="CT516" s="189"/>
      <c r="CU516" s="189"/>
      <c r="CV516" s="189"/>
      <c r="CW516" s="189"/>
      <c r="CX516" s="189"/>
      <c r="CY516" s="189"/>
      <c r="CZ516" s="189"/>
      <c r="DA516" s="189"/>
      <c r="DB516" s="189"/>
      <c r="DC516" s="189"/>
      <c r="DD516" s="189"/>
      <c r="DE516" s="189"/>
      <c r="DF516" s="189"/>
      <c r="DG516" s="189"/>
      <c r="DH516" s="189"/>
      <c r="DI516" s="189"/>
      <c r="DJ516" s="189"/>
      <c r="DK516" s="189"/>
      <c r="DL516" s="189"/>
    </row>
    <row r="517" spans="1:116" ht="15.95" customHeight="1" x14ac:dyDescent="0.15">
      <c r="A517" s="189"/>
      <c r="B517" s="189"/>
      <c r="C517" s="189"/>
      <c r="D517" s="189"/>
      <c r="E517" s="189"/>
      <c r="F517" s="189"/>
      <c r="G517" s="189"/>
      <c r="H517" s="189"/>
      <c r="I517" s="189"/>
      <c r="J517" s="189"/>
      <c r="K517" s="189"/>
      <c r="L517" s="189"/>
      <c r="M517" s="189"/>
      <c r="N517" s="189"/>
      <c r="O517" s="189"/>
      <c r="P517" s="189"/>
      <c r="Q517" s="189"/>
      <c r="R517" s="189"/>
      <c r="S517" s="189"/>
      <c r="T517" s="189"/>
      <c r="U517" s="189"/>
      <c r="V517" s="189"/>
      <c r="W517" s="189"/>
      <c r="X517" s="189"/>
      <c r="Y517" s="189"/>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c r="CN517" s="189"/>
      <c r="CO517" s="189"/>
      <c r="CP517" s="189"/>
      <c r="CQ517" s="189"/>
      <c r="CR517" s="189"/>
      <c r="CS517" s="189"/>
      <c r="CT517" s="189"/>
      <c r="CU517" s="189"/>
      <c r="CV517" s="189"/>
      <c r="CW517" s="189"/>
      <c r="CX517" s="189"/>
      <c r="CY517" s="189"/>
      <c r="CZ517" s="189"/>
      <c r="DA517" s="189"/>
      <c r="DB517" s="189"/>
      <c r="DC517" s="189"/>
      <c r="DD517" s="189"/>
      <c r="DE517" s="189"/>
      <c r="DF517" s="189"/>
      <c r="DG517" s="189"/>
      <c r="DH517" s="189"/>
      <c r="DI517" s="189"/>
      <c r="DJ517" s="189"/>
      <c r="DK517" s="189"/>
      <c r="DL517" s="189"/>
    </row>
    <row r="518" spans="1:116" ht="15.95" customHeight="1" x14ac:dyDescent="0.15">
      <c r="A518" s="189"/>
      <c r="B518" s="189"/>
      <c r="C518" s="189"/>
      <c r="D518" s="189"/>
      <c r="E518" s="189"/>
      <c r="F518" s="189"/>
      <c r="G518" s="189"/>
      <c r="H518" s="189"/>
      <c r="I518" s="189"/>
      <c r="J518" s="189"/>
      <c r="K518" s="189"/>
      <c r="L518" s="189"/>
      <c r="M518" s="189"/>
      <c r="N518" s="18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c r="CN518" s="189"/>
      <c r="CO518" s="189"/>
      <c r="CP518" s="189"/>
      <c r="CQ518" s="189"/>
      <c r="CR518" s="189"/>
      <c r="CS518" s="189"/>
      <c r="CT518" s="189"/>
      <c r="CU518" s="189"/>
      <c r="CV518" s="189"/>
      <c r="CW518" s="189"/>
      <c r="CX518" s="189"/>
      <c r="CY518" s="189"/>
      <c r="CZ518" s="189"/>
      <c r="DA518" s="189"/>
      <c r="DB518" s="189"/>
      <c r="DC518" s="189"/>
      <c r="DD518" s="189"/>
      <c r="DE518" s="189"/>
      <c r="DF518" s="189"/>
      <c r="DG518" s="189"/>
      <c r="DH518" s="189"/>
      <c r="DI518" s="189"/>
      <c r="DJ518" s="189"/>
      <c r="DK518" s="189"/>
      <c r="DL518" s="189"/>
    </row>
    <row r="519" spans="1:116" ht="15.95" customHeight="1" x14ac:dyDescent="0.15">
      <c r="A519" s="189"/>
      <c r="B519" s="189"/>
      <c r="C519" s="189"/>
      <c r="D519" s="189"/>
      <c r="E519" s="189"/>
      <c r="F519" s="189"/>
      <c r="G519" s="189"/>
      <c r="H519" s="189"/>
      <c r="I519" s="189"/>
      <c r="J519" s="189"/>
      <c r="K519" s="189"/>
      <c r="L519" s="189"/>
      <c r="M519" s="189"/>
      <c r="N519" s="18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c r="CN519" s="189"/>
      <c r="CO519" s="189"/>
      <c r="CP519" s="189"/>
      <c r="CQ519" s="189"/>
      <c r="CR519" s="189"/>
      <c r="CS519" s="189"/>
      <c r="CT519" s="189"/>
      <c r="CU519" s="189"/>
      <c r="CV519" s="189"/>
      <c r="CW519" s="189"/>
      <c r="CX519" s="189"/>
      <c r="CY519" s="189"/>
      <c r="CZ519" s="189"/>
      <c r="DA519" s="189"/>
      <c r="DB519" s="189"/>
      <c r="DC519" s="189"/>
      <c r="DD519" s="189"/>
      <c r="DE519" s="189"/>
      <c r="DF519" s="189"/>
      <c r="DG519" s="189"/>
      <c r="DH519" s="189"/>
      <c r="DI519" s="189"/>
      <c r="DJ519" s="189"/>
      <c r="DK519" s="189"/>
      <c r="DL519" s="189"/>
    </row>
    <row r="520" spans="1:116" ht="15.95" customHeight="1" x14ac:dyDescent="0.15">
      <c r="A520" s="189"/>
      <c r="B520" s="189"/>
      <c r="C520" s="189"/>
      <c r="D520" s="189"/>
      <c r="E520" s="189"/>
      <c r="F520" s="189"/>
      <c r="G520" s="189"/>
      <c r="H520" s="189"/>
      <c r="I520" s="189"/>
      <c r="J520" s="189"/>
      <c r="K520" s="189"/>
      <c r="L520" s="189"/>
      <c r="M520" s="189"/>
      <c r="N520" s="189"/>
      <c r="O520" s="189"/>
      <c r="P520" s="189"/>
      <c r="Q520" s="189"/>
      <c r="R520" s="189"/>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c r="CN520" s="189"/>
      <c r="CO520" s="189"/>
      <c r="CP520" s="189"/>
      <c r="CQ520" s="189"/>
      <c r="CR520" s="189"/>
      <c r="CS520" s="189"/>
      <c r="CT520" s="189"/>
      <c r="CU520" s="189"/>
      <c r="CV520" s="189"/>
      <c r="CW520" s="189"/>
      <c r="CX520" s="189"/>
      <c r="CY520" s="189"/>
      <c r="CZ520" s="189"/>
      <c r="DA520" s="189"/>
      <c r="DB520" s="189"/>
      <c r="DC520" s="189"/>
      <c r="DD520" s="189"/>
      <c r="DE520" s="189"/>
      <c r="DF520" s="189"/>
      <c r="DG520" s="189"/>
      <c r="DH520" s="189"/>
      <c r="DI520" s="189"/>
      <c r="DJ520" s="189"/>
      <c r="DK520" s="189"/>
      <c r="DL520" s="189"/>
    </row>
    <row r="521" spans="1:116" ht="15.95" customHeight="1" x14ac:dyDescent="0.15">
      <c r="A521" s="189"/>
      <c r="B521" s="189"/>
      <c r="C521" s="189"/>
      <c r="D521" s="189"/>
      <c r="E521" s="189"/>
      <c r="F521" s="189"/>
      <c r="G521" s="189"/>
      <c r="H521" s="189"/>
      <c r="I521" s="189"/>
      <c r="J521" s="189"/>
      <c r="K521" s="189"/>
      <c r="L521" s="189"/>
      <c r="M521" s="189"/>
      <c r="N521" s="189"/>
      <c r="O521" s="189"/>
      <c r="P521" s="189"/>
      <c r="Q521" s="189"/>
      <c r="R521" s="189"/>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c r="CN521" s="189"/>
      <c r="CO521" s="189"/>
      <c r="CP521" s="189"/>
      <c r="CQ521" s="189"/>
      <c r="CR521" s="189"/>
      <c r="CS521" s="189"/>
      <c r="CT521" s="189"/>
      <c r="CU521" s="189"/>
      <c r="CV521" s="189"/>
      <c r="CW521" s="189"/>
      <c r="CX521" s="189"/>
      <c r="CY521" s="189"/>
      <c r="CZ521" s="189"/>
      <c r="DA521" s="189"/>
      <c r="DB521" s="189"/>
      <c r="DC521" s="189"/>
      <c r="DD521" s="189"/>
      <c r="DE521" s="189"/>
      <c r="DF521" s="189"/>
      <c r="DG521" s="189"/>
      <c r="DH521" s="189"/>
      <c r="DI521" s="189"/>
      <c r="DJ521" s="189"/>
      <c r="DK521" s="189"/>
      <c r="DL521" s="189"/>
    </row>
    <row r="522" spans="1:116" ht="15.95" customHeight="1" x14ac:dyDescent="0.15">
      <c r="A522" s="189"/>
      <c r="B522" s="189"/>
      <c r="C522" s="189"/>
      <c r="D522" s="189"/>
      <c r="E522" s="189"/>
      <c r="F522" s="189"/>
      <c r="G522" s="189"/>
      <c r="H522" s="189"/>
      <c r="I522" s="189"/>
      <c r="J522" s="189"/>
      <c r="K522" s="189"/>
      <c r="L522" s="189"/>
      <c r="M522" s="189"/>
      <c r="N522" s="18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c r="CN522" s="189"/>
      <c r="CO522" s="189"/>
      <c r="CP522" s="189"/>
      <c r="CQ522" s="189"/>
      <c r="CR522" s="189"/>
      <c r="CS522" s="189"/>
      <c r="CT522" s="189"/>
      <c r="CU522" s="189"/>
      <c r="CV522" s="189"/>
      <c r="CW522" s="189"/>
      <c r="CX522" s="189"/>
      <c r="CY522" s="189"/>
      <c r="CZ522" s="189"/>
      <c r="DA522" s="189"/>
      <c r="DB522" s="189"/>
      <c r="DC522" s="189"/>
      <c r="DD522" s="189"/>
      <c r="DE522" s="189"/>
      <c r="DF522" s="189"/>
      <c r="DG522" s="189"/>
      <c r="DH522" s="189"/>
      <c r="DI522" s="189"/>
      <c r="DJ522" s="189"/>
      <c r="DK522" s="189"/>
      <c r="DL522" s="189"/>
    </row>
    <row r="523" spans="1:116" ht="15.95" customHeight="1" x14ac:dyDescent="0.15">
      <c r="A523" s="189"/>
      <c r="B523" s="189"/>
      <c r="C523" s="189"/>
      <c r="D523" s="189"/>
      <c r="E523" s="189"/>
      <c r="F523" s="189"/>
      <c r="G523" s="189"/>
      <c r="H523" s="189"/>
      <c r="I523" s="189"/>
      <c r="J523" s="189"/>
      <c r="K523" s="189"/>
      <c r="L523" s="189"/>
      <c r="M523" s="189"/>
      <c r="N523" s="189"/>
      <c r="O523" s="189"/>
      <c r="P523" s="189"/>
      <c r="Q523" s="189"/>
      <c r="R523" s="189"/>
      <c r="S523" s="189"/>
      <c r="T523" s="189"/>
      <c r="U523" s="189"/>
      <c r="V523" s="189"/>
      <c r="W523" s="189"/>
      <c r="X523" s="189"/>
      <c r="Y523" s="189"/>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c r="CN523" s="189"/>
      <c r="CO523" s="189"/>
      <c r="CP523" s="189"/>
      <c r="CQ523" s="189"/>
      <c r="CR523" s="189"/>
      <c r="CS523" s="189"/>
      <c r="CT523" s="189"/>
      <c r="CU523" s="189"/>
      <c r="CV523" s="189"/>
      <c r="CW523" s="189"/>
      <c r="CX523" s="189"/>
      <c r="CY523" s="189"/>
      <c r="CZ523" s="189"/>
      <c r="DA523" s="189"/>
      <c r="DB523" s="189"/>
      <c r="DC523" s="189"/>
      <c r="DD523" s="189"/>
      <c r="DE523" s="189"/>
      <c r="DF523" s="189"/>
      <c r="DG523" s="189"/>
      <c r="DH523" s="189"/>
      <c r="DI523" s="189"/>
      <c r="DJ523" s="189"/>
      <c r="DK523" s="189"/>
      <c r="DL523" s="189"/>
    </row>
    <row r="524" spans="1:116" ht="15.95" customHeight="1" x14ac:dyDescent="0.15">
      <c r="A524" s="189"/>
      <c r="B524" s="189"/>
      <c r="C524" s="189"/>
      <c r="D524" s="189"/>
      <c r="E524" s="189"/>
      <c r="F524" s="189"/>
      <c r="G524" s="189"/>
      <c r="H524" s="189"/>
      <c r="I524" s="189"/>
      <c r="J524" s="189"/>
      <c r="K524" s="189"/>
      <c r="L524" s="189"/>
      <c r="M524" s="189"/>
      <c r="N524" s="189"/>
      <c r="O524" s="189"/>
      <c r="P524" s="189"/>
      <c r="Q524" s="189"/>
      <c r="R524" s="189"/>
      <c r="S524" s="189"/>
      <c r="T524" s="189"/>
      <c r="U524" s="189"/>
      <c r="V524" s="189"/>
      <c r="W524" s="189"/>
      <c r="X524" s="189"/>
      <c r="Y524" s="189"/>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c r="CN524" s="189"/>
      <c r="CO524" s="189"/>
      <c r="CP524" s="189"/>
      <c r="CQ524" s="189"/>
      <c r="CR524" s="189"/>
      <c r="CS524" s="189"/>
      <c r="CT524" s="189"/>
      <c r="CU524" s="189"/>
      <c r="CV524" s="189"/>
      <c r="CW524" s="189"/>
      <c r="CX524" s="189"/>
      <c r="CY524" s="189"/>
      <c r="CZ524" s="189"/>
      <c r="DA524" s="189"/>
      <c r="DB524" s="189"/>
      <c r="DC524" s="189"/>
      <c r="DD524" s="189"/>
      <c r="DE524" s="189"/>
      <c r="DF524" s="189"/>
      <c r="DG524" s="189"/>
      <c r="DH524" s="189"/>
      <c r="DI524" s="189"/>
      <c r="DJ524" s="189"/>
      <c r="DK524" s="189"/>
      <c r="DL524" s="189"/>
    </row>
    <row r="525" spans="1:116" ht="15.95" customHeight="1" x14ac:dyDescent="0.15">
      <c r="A525" s="189"/>
      <c r="B525" s="189"/>
      <c r="C525" s="189"/>
      <c r="D525" s="189"/>
      <c r="E525" s="189"/>
      <c r="F525" s="189"/>
      <c r="G525" s="189"/>
      <c r="H525" s="189"/>
      <c r="I525" s="189"/>
      <c r="J525" s="189"/>
      <c r="K525" s="189"/>
      <c r="L525" s="189"/>
      <c r="M525" s="189"/>
      <c r="N525" s="189"/>
      <c r="O525" s="189"/>
      <c r="P525" s="189"/>
      <c r="Q525" s="189"/>
      <c r="R525" s="189"/>
      <c r="S525" s="189"/>
      <c r="T525" s="189"/>
      <c r="U525" s="189"/>
      <c r="V525" s="189"/>
      <c r="W525" s="189"/>
      <c r="X525" s="189"/>
      <c r="Y525" s="189"/>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c r="CN525" s="189"/>
      <c r="CO525" s="189"/>
      <c r="CP525" s="189"/>
      <c r="CQ525" s="189"/>
      <c r="CR525" s="189"/>
      <c r="CS525" s="189"/>
      <c r="CT525" s="189"/>
      <c r="CU525" s="189"/>
      <c r="CV525" s="189"/>
      <c r="CW525" s="189"/>
      <c r="CX525" s="189"/>
      <c r="CY525" s="189"/>
      <c r="CZ525" s="189"/>
      <c r="DA525" s="189"/>
      <c r="DB525" s="189"/>
      <c r="DC525" s="189"/>
      <c r="DD525" s="189"/>
      <c r="DE525" s="189"/>
      <c r="DF525" s="189"/>
      <c r="DG525" s="189"/>
      <c r="DH525" s="189"/>
      <c r="DI525" s="189"/>
      <c r="DJ525" s="189"/>
      <c r="DK525" s="189"/>
      <c r="DL525" s="189"/>
    </row>
    <row r="526" spans="1:116" ht="15.95" customHeight="1" x14ac:dyDescent="0.15">
      <c r="A526" s="189"/>
      <c r="B526" s="189"/>
      <c r="C526" s="189"/>
      <c r="D526" s="189"/>
      <c r="E526" s="189"/>
      <c r="F526" s="189"/>
      <c r="G526" s="189"/>
      <c r="H526" s="189"/>
      <c r="I526" s="189"/>
      <c r="J526" s="189"/>
      <c r="K526" s="189"/>
      <c r="L526" s="189"/>
      <c r="M526" s="189"/>
      <c r="N526" s="189"/>
      <c r="O526" s="189"/>
      <c r="P526" s="189"/>
      <c r="Q526" s="189"/>
      <c r="R526" s="189"/>
      <c r="S526" s="189"/>
      <c r="T526" s="189"/>
      <c r="U526" s="189"/>
      <c r="V526" s="189"/>
      <c r="W526" s="189"/>
      <c r="X526" s="189"/>
      <c r="Y526" s="189"/>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c r="CN526" s="189"/>
      <c r="CO526" s="189"/>
      <c r="CP526" s="189"/>
      <c r="CQ526" s="189"/>
      <c r="CR526" s="189"/>
      <c r="CS526" s="189"/>
      <c r="CT526" s="189"/>
      <c r="CU526" s="189"/>
      <c r="CV526" s="189"/>
      <c r="CW526" s="189"/>
      <c r="CX526" s="189"/>
      <c r="CY526" s="189"/>
      <c r="CZ526" s="189"/>
      <c r="DA526" s="189"/>
      <c r="DB526" s="189"/>
      <c r="DC526" s="189"/>
      <c r="DD526" s="189"/>
      <c r="DE526" s="189"/>
      <c r="DF526" s="189"/>
      <c r="DG526" s="189"/>
      <c r="DH526" s="189"/>
      <c r="DI526" s="189"/>
      <c r="DJ526" s="189"/>
      <c r="DK526" s="189"/>
      <c r="DL526" s="189"/>
    </row>
    <row r="527" spans="1:116" ht="15.95" customHeight="1" x14ac:dyDescent="0.15">
      <c r="A527" s="189"/>
      <c r="B527" s="189"/>
      <c r="C527" s="189"/>
      <c r="D527" s="189"/>
      <c r="E527" s="189"/>
      <c r="F527" s="189"/>
      <c r="G527" s="189"/>
      <c r="H527" s="189"/>
      <c r="I527" s="189"/>
      <c r="J527" s="189"/>
      <c r="K527" s="189"/>
      <c r="L527" s="189"/>
      <c r="M527" s="189"/>
      <c r="N527" s="189"/>
      <c r="O527" s="189"/>
      <c r="P527" s="189"/>
      <c r="Q527" s="189"/>
      <c r="R527" s="189"/>
      <c r="S527" s="189"/>
      <c r="T527" s="189"/>
      <c r="U527" s="189"/>
      <c r="V527" s="189"/>
      <c r="W527" s="189"/>
      <c r="X527" s="189"/>
      <c r="Y527" s="189"/>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c r="CN527" s="189"/>
      <c r="CO527" s="189"/>
      <c r="CP527" s="189"/>
      <c r="CQ527" s="189"/>
      <c r="CR527" s="189"/>
      <c r="CS527" s="189"/>
      <c r="CT527" s="189"/>
      <c r="CU527" s="189"/>
      <c r="CV527" s="189"/>
      <c r="CW527" s="189"/>
      <c r="CX527" s="189"/>
      <c r="CY527" s="189"/>
      <c r="CZ527" s="189"/>
      <c r="DA527" s="189"/>
      <c r="DB527" s="189"/>
      <c r="DC527" s="189"/>
      <c r="DD527" s="189"/>
      <c r="DE527" s="189"/>
      <c r="DF527" s="189"/>
      <c r="DG527" s="189"/>
      <c r="DH527" s="189"/>
      <c r="DI527" s="189"/>
      <c r="DJ527" s="189"/>
      <c r="DK527" s="189"/>
      <c r="DL527" s="189"/>
    </row>
    <row r="528" spans="1:116" ht="15.95" customHeight="1" x14ac:dyDescent="0.15">
      <c r="A528" s="189"/>
      <c r="B528" s="189"/>
      <c r="C528" s="189"/>
      <c r="D528" s="189"/>
      <c r="E528" s="189"/>
      <c r="F528" s="189"/>
      <c r="G528" s="189"/>
      <c r="H528" s="189"/>
      <c r="I528" s="189"/>
      <c r="J528" s="189"/>
      <c r="K528" s="189"/>
      <c r="L528" s="189"/>
      <c r="M528" s="189"/>
      <c r="N528" s="189"/>
      <c r="O528" s="189"/>
      <c r="P528" s="189"/>
      <c r="Q528" s="189"/>
      <c r="R528" s="189"/>
      <c r="S528" s="189"/>
      <c r="T528" s="189"/>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row>
    <row r="529" spans="1:116" ht="15.95" customHeight="1" x14ac:dyDescent="0.15">
      <c r="A529" s="189"/>
      <c r="B529" s="189"/>
      <c r="C529" s="189"/>
      <c r="D529" s="189"/>
      <c r="E529" s="189"/>
      <c r="F529" s="189"/>
      <c r="G529" s="189"/>
      <c r="H529" s="189"/>
      <c r="I529" s="189"/>
      <c r="J529" s="189"/>
      <c r="K529" s="189"/>
      <c r="L529" s="189"/>
      <c r="M529" s="189"/>
      <c r="N529" s="189"/>
      <c r="O529" s="189"/>
      <c r="P529" s="189"/>
      <c r="Q529" s="189"/>
      <c r="R529" s="189"/>
      <c r="S529" s="189"/>
      <c r="T529" s="189"/>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row>
    <row r="530" spans="1:116" ht="15.95" customHeight="1" x14ac:dyDescent="0.15">
      <c r="A530" s="189"/>
      <c r="B530" s="189"/>
      <c r="C530" s="189"/>
      <c r="D530" s="189"/>
      <c r="E530" s="189"/>
      <c r="F530" s="189"/>
      <c r="G530" s="189"/>
      <c r="H530" s="189"/>
      <c r="I530" s="189"/>
      <c r="J530" s="189"/>
      <c r="K530" s="189"/>
      <c r="L530" s="189"/>
      <c r="M530" s="189"/>
      <c r="N530" s="189"/>
      <c r="O530" s="189"/>
      <c r="P530" s="189"/>
      <c r="Q530" s="189"/>
      <c r="R530" s="189"/>
      <c r="S530" s="189"/>
      <c r="T530" s="189"/>
      <c r="U530" s="189"/>
      <c r="V530" s="189"/>
      <c r="W530" s="189"/>
      <c r="X530" s="189"/>
      <c r="Y530" s="189"/>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c r="CN530" s="189"/>
      <c r="CO530" s="189"/>
      <c r="CP530" s="189"/>
      <c r="CQ530" s="189"/>
      <c r="CR530" s="189"/>
      <c r="CS530" s="189"/>
      <c r="CT530" s="189"/>
      <c r="CU530" s="189"/>
      <c r="CV530" s="189"/>
      <c r="CW530" s="189"/>
      <c r="CX530" s="189"/>
      <c r="CY530" s="189"/>
      <c r="CZ530" s="189"/>
      <c r="DA530" s="189"/>
      <c r="DB530" s="189"/>
      <c r="DC530" s="189"/>
      <c r="DD530" s="189"/>
      <c r="DE530" s="189"/>
      <c r="DF530" s="189"/>
      <c r="DG530" s="189"/>
      <c r="DH530" s="189"/>
      <c r="DI530" s="189"/>
      <c r="DJ530" s="189"/>
      <c r="DK530" s="189"/>
      <c r="DL530" s="189"/>
    </row>
    <row r="531" spans="1:116" ht="15.95" customHeight="1" x14ac:dyDescent="0.15">
      <c r="A531" s="189"/>
      <c r="B531" s="189"/>
      <c r="C531" s="189"/>
      <c r="D531" s="189"/>
      <c r="E531" s="189"/>
      <c r="F531" s="189"/>
      <c r="G531" s="189"/>
      <c r="H531" s="189"/>
      <c r="I531" s="189"/>
      <c r="J531" s="189"/>
      <c r="K531" s="189"/>
      <c r="L531" s="189"/>
      <c r="M531" s="189"/>
      <c r="N531" s="189"/>
      <c r="O531" s="189"/>
      <c r="P531" s="189"/>
      <c r="Q531" s="189"/>
      <c r="R531" s="189"/>
      <c r="S531" s="189"/>
      <c r="T531" s="189"/>
      <c r="U531" s="189"/>
      <c r="V531" s="189"/>
      <c r="W531" s="189"/>
      <c r="X531" s="189"/>
      <c r="Y531" s="189"/>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c r="CN531" s="189"/>
      <c r="CO531" s="189"/>
      <c r="CP531" s="189"/>
      <c r="CQ531" s="189"/>
      <c r="CR531" s="189"/>
      <c r="CS531" s="189"/>
      <c r="CT531" s="189"/>
      <c r="CU531" s="189"/>
      <c r="CV531" s="189"/>
      <c r="CW531" s="189"/>
      <c r="CX531" s="189"/>
      <c r="CY531" s="189"/>
      <c r="CZ531" s="189"/>
      <c r="DA531" s="189"/>
      <c r="DB531" s="189"/>
      <c r="DC531" s="189"/>
      <c r="DD531" s="189"/>
      <c r="DE531" s="189"/>
      <c r="DF531" s="189"/>
      <c r="DG531" s="189"/>
      <c r="DH531" s="189"/>
      <c r="DI531" s="189"/>
      <c r="DJ531" s="189"/>
      <c r="DK531" s="189"/>
      <c r="DL531" s="189"/>
    </row>
    <row r="532" spans="1:116" ht="15.95" customHeight="1" x14ac:dyDescent="0.15">
      <c r="A532" s="189"/>
      <c r="B532" s="189"/>
      <c r="C532" s="189"/>
      <c r="D532" s="189"/>
      <c r="E532" s="189"/>
      <c r="F532" s="189"/>
      <c r="G532" s="189"/>
      <c r="H532" s="189"/>
      <c r="I532" s="189"/>
      <c r="J532" s="189"/>
      <c r="K532" s="189"/>
      <c r="L532" s="189"/>
      <c r="M532" s="189"/>
      <c r="N532" s="189"/>
      <c r="O532" s="189"/>
      <c r="P532" s="189"/>
      <c r="Q532" s="189"/>
      <c r="R532" s="189"/>
      <c r="S532" s="189"/>
      <c r="T532" s="189"/>
      <c r="U532" s="189"/>
      <c r="V532" s="189"/>
      <c r="W532" s="189"/>
      <c r="X532" s="189"/>
      <c r="Y532" s="189"/>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c r="CN532" s="189"/>
      <c r="CO532" s="189"/>
      <c r="CP532" s="189"/>
      <c r="CQ532" s="189"/>
      <c r="CR532" s="189"/>
      <c r="CS532" s="189"/>
      <c r="CT532" s="189"/>
      <c r="CU532" s="189"/>
      <c r="CV532" s="189"/>
      <c r="CW532" s="189"/>
      <c r="CX532" s="189"/>
      <c r="CY532" s="189"/>
      <c r="CZ532" s="189"/>
      <c r="DA532" s="189"/>
      <c r="DB532" s="189"/>
      <c r="DC532" s="189"/>
      <c r="DD532" s="189"/>
      <c r="DE532" s="189"/>
      <c r="DF532" s="189"/>
      <c r="DG532" s="189"/>
      <c r="DH532" s="189"/>
      <c r="DI532" s="189"/>
      <c r="DJ532" s="189"/>
      <c r="DK532" s="189"/>
      <c r="DL532" s="189"/>
    </row>
    <row r="533" spans="1:116" ht="15.95" customHeight="1" x14ac:dyDescent="0.15">
      <c r="A533" s="189"/>
      <c r="B533" s="189"/>
      <c r="C533" s="189"/>
      <c r="D533" s="189"/>
      <c r="E533" s="189"/>
      <c r="F533" s="189"/>
      <c r="G533" s="189"/>
      <c r="H533" s="189"/>
      <c r="I533" s="189"/>
      <c r="J533" s="189"/>
      <c r="K533" s="189"/>
      <c r="L533" s="189"/>
      <c r="M533" s="189"/>
      <c r="N533" s="189"/>
      <c r="O533" s="189"/>
      <c r="P533" s="189"/>
      <c r="Q533" s="189"/>
      <c r="R533" s="189"/>
      <c r="S533" s="189"/>
      <c r="T533" s="189"/>
      <c r="U533" s="189"/>
      <c r="V533" s="189"/>
      <c r="W533" s="189"/>
      <c r="X533" s="189"/>
      <c r="Y533" s="189"/>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c r="CN533" s="189"/>
      <c r="CO533" s="189"/>
      <c r="CP533" s="189"/>
      <c r="CQ533" s="189"/>
      <c r="CR533" s="189"/>
      <c r="CS533" s="189"/>
      <c r="CT533" s="189"/>
      <c r="CU533" s="189"/>
      <c r="CV533" s="189"/>
      <c r="CW533" s="189"/>
      <c r="CX533" s="189"/>
      <c r="CY533" s="189"/>
      <c r="CZ533" s="189"/>
      <c r="DA533" s="189"/>
      <c r="DB533" s="189"/>
      <c r="DC533" s="189"/>
      <c r="DD533" s="189"/>
      <c r="DE533" s="189"/>
      <c r="DF533" s="189"/>
      <c r="DG533" s="189"/>
      <c r="DH533" s="189"/>
      <c r="DI533" s="189"/>
      <c r="DJ533" s="189"/>
      <c r="DK533" s="189"/>
      <c r="DL533" s="189"/>
    </row>
    <row r="534" spans="1:116" ht="15.95" customHeight="1" x14ac:dyDescent="0.15">
      <c r="A534" s="189"/>
      <c r="B534" s="189"/>
      <c r="C534" s="189"/>
      <c r="D534" s="189"/>
      <c r="E534" s="189"/>
      <c r="F534" s="189"/>
      <c r="G534" s="189"/>
      <c r="H534" s="189"/>
      <c r="I534" s="189"/>
      <c r="J534" s="189"/>
      <c r="K534" s="189"/>
      <c r="L534" s="189"/>
      <c r="M534" s="189"/>
      <c r="N534" s="189"/>
      <c r="O534" s="189"/>
      <c r="P534" s="189"/>
      <c r="Q534" s="189"/>
      <c r="R534" s="189"/>
      <c r="S534" s="189"/>
      <c r="T534" s="189"/>
      <c r="U534" s="189"/>
      <c r="V534" s="189"/>
      <c r="W534" s="189"/>
      <c r="X534" s="189"/>
      <c r="Y534" s="189"/>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c r="CN534" s="189"/>
      <c r="CO534" s="189"/>
      <c r="CP534" s="189"/>
      <c r="CQ534" s="189"/>
      <c r="CR534" s="189"/>
      <c r="CS534" s="189"/>
      <c r="CT534" s="189"/>
      <c r="CU534" s="189"/>
      <c r="CV534" s="189"/>
      <c r="CW534" s="189"/>
      <c r="CX534" s="189"/>
      <c r="CY534" s="189"/>
      <c r="CZ534" s="189"/>
      <c r="DA534" s="189"/>
      <c r="DB534" s="189"/>
      <c r="DC534" s="189"/>
      <c r="DD534" s="189"/>
      <c r="DE534" s="189"/>
      <c r="DF534" s="189"/>
      <c r="DG534" s="189"/>
      <c r="DH534" s="189"/>
      <c r="DI534" s="189"/>
      <c r="DJ534" s="189"/>
      <c r="DK534" s="189"/>
      <c r="DL534" s="189"/>
    </row>
    <row r="535" spans="1:116" ht="15.95" customHeight="1" x14ac:dyDescent="0.15">
      <c r="A535" s="189"/>
      <c r="B535" s="189"/>
      <c r="C535" s="189"/>
      <c r="D535" s="189"/>
      <c r="E535" s="189"/>
      <c r="F535" s="189"/>
      <c r="G535" s="189"/>
      <c r="H535" s="189"/>
      <c r="I535" s="189"/>
      <c r="J535" s="189"/>
      <c r="K535" s="189"/>
      <c r="L535" s="189"/>
      <c r="M535" s="189"/>
      <c r="N535" s="189"/>
      <c r="O535" s="189"/>
      <c r="P535" s="189"/>
      <c r="Q535" s="189"/>
      <c r="R535" s="189"/>
      <c r="S535" s="189"/>
      <c r="T535" s="189"/>
      <c r="U535" s="189"/>
      <c r="V535" s="189"/>
      <c r="W535" s="189"/>
      <c r="X535" s="189"/>
      <c r="Y535" s="189"/>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c r="CN535" s="189"/>
      <c r="CO535" s="189"/>
      <c r="CP535" s="189"/>
      <c r="CQ535" s="189"/>
      <c r="CR535" s="189"/>
      <c r="CS535" s="189"/>
      <c r="CT535" s="189"/>
      <c r="CU535" s="189"/>
      <c r="CV535" s="189"/>
      <c r="CW535" s="189"/>
      <c r="CX535" s="189"/>
      <c r="CY535" s="189"/>
      <c r="CZ535" s="189"/>
      <c r="DA535" s="189"/>
      <c r="DB535" s="189"/>
      <c r="DC535" s="189"/>
      <c r="DD535" s="189"/>
      <c r="DE535" s="189"/>
      <c r="DF535" s="189"/>
      <c r="DG535" s="189"/>
      <c r="DH535" s="189"/>
      <c r="DI535" s="189"/>
      <c r="DJ535" s="189"/>
      <c r="DK535" s="189"/>
      <c r="DL535" s="189"/>
    </row>
    <row r="536" spans="1:116" ht="15.95" customHeight="1" x14ac:dyDescent="0.15">
      <c r="A536" s="189"/>
      <c r="B536" s="189"/>
      <c r="C536" s="189"/>
      <c r="D536" s="189"/>
      <c r="E536" s="189"/>
      <c r="F536" s="189"/>
      <c r="G536" s="189"/>
      <c r="H536" s="189"/>
      <c r="I536" s="189"/>
      <c r="J536" s="189"/>
      <c r="K536" s="189"/>
      <c r="L536" s="189"/>
      <c r="M536" s="189"/>
      <c r="N536" s="189"/>
      <c r="O536" s="189"/>
      <c r="P536" s="189"/>
      <c r="Q536" s="189"/>
      <c r="R536" s="189"/>
      <c r="S536" s="189"/>
      <c r="T536" s="189"/>
      <c r="U536" s="189"/>
      <c r="V536" s="189"/>
      <c r="W536" s="189"/>
      <c r="X536" s="189"/>
      <c r="Y536" s="189"/>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c r="CN536" s="189"/>
      <c r="CO536" s="189"/>
      <c r="CP536" s="189"/>
      <c r="CQ536" s="189"/>
      <c r="CR536" s="189"/>
      <c r="CS536" s="189"/>
      <c r="CT536" s="189"/>
      <c r="CU536" s="189"/>
      <c r="CV536" s="189"/>
      <c r="CW536" s="189"/>
      <c r="CX536" s="189"/>
      <c r="CY536" s="189"/>
      <c r="CZ536" s="189"/>
      <c r="DA536" s="189"/>
      <c r="DB536" s="189"/>
      <c r="DC536" s="189"/>
      <c r="DD536" s="189"/>
      <c r="DE536" s="189"/>
      <c r="DF536" s="189"/>
      <c r="DG536" s="189"/>
      <c r="DH536" s="189"/>
      <c r="DI536" s="189"/>
      <c r="DJ536" s="189"/>
      <c r="DK536" s="189"/>
      <c r="DL536" s="189"/>
    </row>
    <row r="537" spans="1:116" ht="15.95" customHeight="1" x14ac:dyDescent="0.15">
      <c r="A537" s="189"/>
      <c r="B537" s="189"/>
      <c r="C537" s="189"/>
      <c r="D537" s="189"/>
      <c r="E537" s="189"/>
      <c r="F537" s="189"/>
      <c r="G537" s="189"/>
      <c r="H537" s="189"/>
      <c r="I537" s="189"/>
      <c r="J537" s="189"/>
      <c r="K537" s="189"/>
      <c r="L537" s="189"/>
      <c r="M537" s="189"/>
      <c r="N537" s="189"/>
      <c r="O537" s="189"/>
      <c r="P537" s="189"/>
      <c r="Q537" s="189"/>
      <c r="R537" s="189"/>
      <c r="S537" s="189"/>
      <c r="T537" s="189"/>
      <c r="U537" s="189"/>
      <c r="V537" s="189"/>
      <c r="W537" s="189"/>
      <c r="X537" s="189"/>
      <c r="Y537" s="189"/>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c r="CN537" s="189"/>
      <c r="CO537" s="189"/>
      <c r="CP537" s="189"/>
      <c r="CQ537" s="189"/>
      <c r="CR537" s="189"/>
      <c r="CS537" s="189"/>
      <c r="CT537" s="189"/>
      <c r="CU537" s="189"/>
      <c r="CV537" s="189"/>
      <c r="CW537" s="189"/>
      <c r="CX537" s="189"/>
      <c r="CY537" s="189"/>
      <c r="CZ537" s="189"/>
      <c r="DA537" s="189"/>
      <c r="DB537" s="189"/>
      <c r="DC537" s="189"/>
      <c r="DD537" s="189"/>
      <c r="DE537" s="189"/>
      <c r="DF537" s="189"/>
      <c r="DG537" s="189"/>
      <c r="DH537" s="189"/>
      <c r="DI537" s="189"/>
      <c r="DJ537" s="189"/>
      <c r="DK537" s="189"/>
      <c r="DL537" s="189"/>
    </row>
    <row r="538" spans="1:116" ht="15.95" customHeight="1" x14ac:dyDescent="0.15">
      <c r="A538" s="189"/>
      <c r="B538" s="189"/>
      <c r="C538" s="189"/>
      <c r="D538" s="189"/>
      <c r="E538" s="189"/>
      <c r="F538" s="189"/>
      <c r="G538" s="189"/>
      <c r="H538" s="189"/>
      <c r="I538" s="189"/>
      <c r="J538" s="189"/>
      <c r="K538" s="189"/>
      <c r="L538" s="189"/>
      <c r="M538" s="189"/>
      <c r="N538" s="189"/>
      <c r="O538" s="189"/>
      <c r="P538" s="189"/>
      <c r="Q538" s="189"/>
      <c r="R538" s="189"/>
      <c r="S538" s="189"/>
      <c r="T538" s="189"/>
      <c r="U538" s="189"/>
      <c r="V538" s="189"/>
      <c r="W538" s="189"/>
      <c r="X538" s="189"/>
      <c r="Y538" s="189"/>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c r="CN538" s="189"/>
      <c r="CO538" s="189"/>
      <c r="CP538" s="189"/>
      <c r="CQ538" s="189"/>
      <c r="CR538" s="189"/>
      <c r="CS538" s="189"/>
      <c r="CT538" s="189"/>
      <c r="CU538" s="189"/>
      <c r="CV538" s="189"/>
      <c r="CW538" s="189"/>
      <c r="CX538" s="189"/>
      <c r="CY538" s="189"/>
      <c r="CZ538" s="189"/>
      <c r="DA538" s="189"/>
      <c r="DB538" s="189"/>
      <c r="DC538" s="189"/>
      <c r="DD538" s="189"/>
      <c r="DE538" s="189"/>
      <c r="DF538" s="189"/>
      <c r="DG538" s="189"/>
      <c r="DH538" s="189"/>
      <c r="DI538" s="189"/>
      <c r="DJ538" s="189"/>
      <c r="DK538" s="189"/>
      <c r="DL538" s="189"/>
    </row>
    <row r="539" spans="1:116" ht="15.95" customHeight="1" x14ac:dyDescent="0.15">
      <c r="A539" s="189"/>
      <c r="B539" s="189"/>
      <c r="C539" s="189"/>
      <c r="D539" s="189"/>
      <c r="E539" s="189"/>
      <c r="F539" s="189"/>
      <c r="G539" s="189"/>
      <c r="H539" s="189"/>
      <c r="I539" s="189"/>
      <c r="J539" s="189"/>
      <c r="K539" s="189"/>
      <c r="L539" s="189"/>
      <c r="M539" s="189"/>
      <c r="N539" s="189"/>
      <c r="O539" s="189"/>
      <c r="P539" s="189"/>
      <c r="Q539" s="189"/>
      <c r="R539" s="189"/>
      <c r="S539" s="189"/>
      <c r="T539" s="189"/>
      <c r="U539" s="189"/>
      <c r="V539" s="189"/>
      <c r="W539" s="189"/>
      <c r="X539" s="189"/>
      <c r="Y539" s="189"/>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c r="CN539" s="189"/>
      <c r="CO539" s="189"/>
      <c r="CP539" s="189"/>
      <c r="CQ539" s="189"/>
      <c r="CR539" s="189"/>
      <c r="CS539" s="189"/>
      <c r="CT539" s="189"/>
      <c r="CU539" s="189"/>
      <c r="CV539" s="189"/>
      <c r="CW539" s="189"/>
      <c r="CX539" s="189"/>
      <c r="CY539" s="189"/>
      <c r="CZ539" s="189"/>
      <c r="DA539" s="189"/>
      <c r="DB539" s="189"/>
      <c r="DC539" s="189"/>
      <c r="DD539" s="189"/>
      <c r="DE539" s="189"/>
      <c r="DF539" s="189"/>
      <c r="DG539" s="189"/>
      <c r="DH539" s="189"/>
      <c r="DI539" s="189"/>
      <c r="DJ539" s="189"/>
      <c r="DK539" s="189"/>
      <c r="DL539" s="189"/>
    </row>
    <row r="540" spans="1:116" ht="15.95" customHeight="1" x14ac:dyDescent="0.15">
      <c r="A540" s="189"/>
      <c r="B540" s="189"/>
      <c r="C540" s="189"/>
      <c r="D540" s="189"/>
      <c r="E540" s="189"/>
      <c r="F540" s="189"/>
      <c r="G540" s="189"/>
      <c r="H540" s="189"/>
      <c r="I540" s="189"/>
      <c r="J540" s="189"/>
      <c r="K540" s="189"/>
      <c r="L540" s="189"/>
      <c r="M540" s="189"/>
      <c r="N540" s="189"/>
      <c r="O540" s="189"/>
      <c r="P540" s="189"/>
      <c r="Q540" s="189"/>
      <c r="R540" s="189"/>
      <c r="S540" s="189"/>
      <c r="T540" s="189"/>
      <c r="U540" s="189"/>
      <c r="V540" s="189"/>
      <c r="W540" s="189"/>
      <c r="X540" s="189"/>
      <c r="Y540" s="189"/>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c r="CN540" s="189"/>
      <c r="CO540" s="189"/>
      <c r="CP540" s="189"/>
      <c r="CQ540" s="189"/>
      <c r="CR540" s="189"/>
      <c r="CS540" s="189"/>
      <c r="CT540" s="189"/>
      <c r="CU540" s="189"/>
      <c r="CV540" s="189"/>
      <c r="CW540" s="189"/>
      <c r="CX540" s="189"/>
      <c r="CY540" s="189"/>
      <c r="CZ540" s="189"/>
      <c r="DA540" s="189"/>
      <c r="DB540" s="189"/>
      <c r="DC540" s="189"/>
      <c r="DD540" s="189"/>
      <c r="DE540" s="189"/>
      <c r="DF540" s="189"/>
      <c r="DG540" s="189"/>
      <c r="DH540" s="189"/>
      <c r="DI540" s="189"/>
      <c r="DJ540" s="189"/>
      <c r="DK540" s="189"/>
      <c r="DL540" s="189"/>
    </row>
    <row r="541" spans="1:116" ht="15.95" customHeight="1" x14ac:dyDescent="0.15">
      <c r="A541" s="189"/>
      <c r="B541" s="189"/>
      <c r="C541" s="189"/>
      <c r="D541" s="189"/>
      <c r="E541" s="189"/>
      <c r="F541" s="189"/>
      <c r="G541" s="189"/>
      <c r="H541" s="189"/>
      <c r="I541" s="189"/>
      <c r="J541" s="189"/>
      <c r="K541" s="189"/>
      <c r="L541" s="189"/>
      <c r="M541" s="189"/>
      <c r="N541" s="189"/>
      <c r="O541" s="189"/>
      <c r="P541" s="189"/>
      <c r="Q541" s="189"/>
      <c r="R541" s="189"/>
      <c r="S541" s="189"/>
      <c r="T541" s="189"/>
      <c r="U541" s="189"/>
      <c r="V541" s="189"/>
      <c r="W541" s="189"/>
      <c r="X541" s="189"/>
      <c r="Y541" s="189"/>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c r="CN541" s="189"/>
      <c r="CO541" s="189"/>
      <c r="CP541" s="189"/>
      <c r="CQ541" s="189"/>
      <c r="CR541" s="189"/>
      <c r="CS541" s="189"/>
      <c r="CT541" s="189"/>
      <c r="CU541" s="189"/>
      <c r="CV541" s="189"/>
      <c r="CW541" s="189"/>
      <c r="CX541" s="189"/>
      <c r="CY541" s="189"/>
      <c r="CZ541" s="189"/>
      <c r="DA541" s="189"/>
      <c r="DB541" s="189"/>
      <c r="DC541" s="189"/>
      <c r="DD541" s="189"/>
      <c r="DE541" s="189"/>
      <c r="DF541" s="189"/>
      <c r="DG541" s="189"/>
      <c r="DH541" s="189"/>
      <c r="DI541" s="189"/>
      <c r="DJ541" s="189"/>
      <c r="DK541" s="189"/>
      <c r="DL541" s="189"/>
    </row>
    <row r="542" spans="1:116" ht="15.95" customHeight="1" x14ac:dyDescent="0.15">
      <c r="A542" s="189"/>
      <c r="B542" s="189"/>
      <c r="C542" s="189"/>
      <c r="D542" s="189"/>
      <c r="E542" s="189"/>
      <c r="F542" s="189"/>
      <c r="G542" s="189"/>
      <c r="H542" s="189"/>
      <c r="I542" s="189"/>
      <c r="J542" s="189"/>
      <c r="K542" s="189"/>
      <c r="L542" s="189"/>
      <c r="M542" s="189"/>
      <c r="N542" s="189"/>
      <c r="O542" s="189"/>
      <c r="P542" s="189"/>
      <c r="Q542" s="189"/>
      <c r="R542" s="189"/>
      <c r="S542" s="189"/>
      <c r="T542" s="189"/>
      <c r="U542" s="189"/>
      <c r="V542" s="189"/>
      <c r="W542" s="189"/>
      <c r="X542" s="189"/>
      <c r="Y542" s="189"/>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c r="CN542" s="189"/>
      <c r="CO542" s="189"/>
      <c r="CP542" s="189"/>
      <c r="CQ542" s="189"/>
      <c r="CR542" s="189"/>
      <c r="CS542" s="189"/>
      <c r="CT542" s="189"/>
      <c r="CU542" s="189"/>
      <c r="CV542" s="189"/>
      <c r="CW542" s="189"/>
      <c r="CX542" s="189"/>
      <c r="CY542" s="189"/>
      <c r="CZ542" s="189"/>
      <c r="DA542" s="189"/>
      <c r="DB542" s="189"/>
      <c r="DC542" s="189"/>
      <c r="DD542" s="189"/>
      <c r="DE542" s="189"/>
      <c r="DF542" s="189"/>
      <c r="DG542" s="189"/>
      <c r="DH542" s="189"/>
      <c r="DI542" s="189"/>
      <c r="DJ542" s="189"/>
      <c r="DK542" s="189"/>
      <c r="DL542" s="189"/>
    </row>
    <row r="543" spans="1:116" ht="15.95" customHeight="1" x14ac:dyDescent="0.15">
      <c r="A543" s="189"/>
      <c r="B543" s="189"/>
      <c r="C543" s="189"/>
      <c r="D543" s="189"/>
      <c r="E543" s="189"/>
      <c r="F543" s="189"/>
      <c r="G543" s="189"/>
      <c r="H543" s="189"/>
      <c r="I543" s="189"/>
      <c r="J543" s="189"/>
      <c r="K543" s="189"/>
      <c r="L543" s="189"/>
      <c r="M543" s="189"/>
      <c r="N543" s="189"/>
      <c r="O543" s="189"/>
      <c r="P543" s="189"/>
      <c r="Q543" s="189"/>
      <c r="R543" s="189"/>
      <c r="S543" s="189"/>
      <c r="T543" s="189"/>
      <c r="U543" s="189"/>
      <c r="V543" s="189"/>
      <c r="W543" s="189"/>
      <c r="X543" s="189"/>
      <c r="Y543" s="189"/>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c r="CN543" s="189"/>
      <c r="CO543" s="189"/>
      <c r="CP543" s="189"/>
      <c r="CQ543" s="189"/>
      <c r="CR543" s="189"/>
      <c r="CS543" s="189"/>
      <c r="CT543" s="189"/>
      <c r="CU543" s="189"/>
      <c r="CV543" s="189"/>
      <c r="CW543" s="189"/>
      <c r="CX543" s="189"/>
      <c r="CY543" s="189"/>
      <c r="CZ543" s="189"/>
      <c r="DA543" s="189"/>
      <c r="DB543" s="189"/>
      <c r="DC543" s="189"/>
      <c r="DD543" s="189"/>
      <c r="DE543" s="189"/>
      <c r="DF543" s="189"/>
      <c r="DG543" s="189"/>
      <c r="DH543" s="189"/>
      <c r="DI543" s="189"/>
      <c r="DJ543" s="189"/>
      <c r="DK543" s="189"/>
      <c r="DL543" s="189"/>
    </row>
    <row r="544" spans="1:116" ht="15.95" customHeight="1" x14ac:dyDescent="0.15">
      <c r="A544" s="189"/>
      <c r="B544" s="189"/>
      <c r="C544" s="189"/>
      <c r="D544" s="189"/>
      <c r="E544" s="189"/>
      <c r="F544" s="189"/>
      <c r="G544" s="189"/>
      <c r="H544" s="189"/>
      <c r="I544" s="189"/>
      <c r="J544" s="189"/>
      <c r="K544" s="189"/>
      <c r="L544" s="189"/>
      <c r="M544" s="189"/>
      <c r="N544" s="189"/>
      <c r="O544" s="189"/>
      <c r="P544" s="189"/>
      <c r="Q544" s="189"/>
      <c r="R544" s="189"/>
      <c r="S544" s="189"/>
      <c r="T544" s="189"/>
      <c r="U544" s="189"/>
      <c r="V544" s="189"/>
      <c r="W544" s="189"/>
      <c r="X544" s="189"/>
      <c r="Y544" s="189"/>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c r="CN544" s="189"/>
      <c r="CO544" s="189"/>
      <c r="CP544" s="189"/>
      <c r="CQ544" s="189"/>
      <c r="CR544" s="189"/>
      <c r="CS544" s="189"/>
      <c r="CT544" s="189"/>
      <c r="CU544" s="189"/>
      <c r="CV544" s="189"/>
      <c r="CW544" s="189"/>
      <c r="CX544" s="189"/>
      <c r="CY544" s="189"/>
      <c r="CZ544" s="189"/>
      <c r="DA544" s="189"/>
      <c r="DB544" s="189"/>
      <c r="DC544" s="189"/>
      <c r="DD544" s="189"/>
      <c r="DE544" s="189"/>
      <c r="DF544" s="189"/>
      <c r="DG544" s="189"/>
      <c r="DH544" s="189"/>
      <c r="DI544" s="189"/>
      <c r="DJ544" s="189"/>
      <c r="DK544" s="189"/>
      <c r="DL544" s="189"/>
    </row>
    <row r="545" spans="1:116" ht="15.95" customHeight="1" x14ac:dyDescent="0.15">
      <c r="A545" s="189"/>
      <c r="B545" s="189"/>
      <c r="C545" s="189"/>
      <c r="D545" s="189"/>
      <c r="E545" s="189"/>
      <c r="F545" s="189"/>
      <c r="G545" s="189"/>
      <c r="H545" s="189"/>
      <c r="I545" s="189"/>
      <c r="J545" s="189"/>
      <c r="K545" s="189"/>
      <c r="L545" s="189"/>
      <c r="M545" s="189"/>
      <c r="N545" s="189"/>
      <c r="O545" s="189"/>
      <c r="P545" s="189"/>
      <c r="Q545" s="189"/>
      <c r="R545" s="189"/>
      <c r="S545" s="189"/>
      <c r="T545" s="189"/>
      <c r="U545" s="189"/>
      <c r="V545" s="189"/>
      <c r="W545" s="189"/>
      <c r="X545" s="189"/>
      <c r="Y545" s="189"/>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c r="CN545" s="189"/>
      <c r="CO545" s="189"/>
      <c r="CP545" s="189"/>
      <c r="CQ545" s="189"/>
      <c r="CR545" s="189"/>
      <c r="CS545" s="189"/>
      <c r="CT545" s="189"/>
      <c r="CU545" s="189"/>
      <c r="CV545" s="189"/>
      <c r="CW545" s="189"/>
      <c r="CX545" s="189"/>
      <c r="CY545" s="189"/>
      <c r="CZ545" s="189"/>
      <c r="DA545" s="189"/>
      <c r="DB545" s="189"/>
      <c r="DC545" s="189"/>
      <c r="DD545" s="189"/>
      <c r="DE545" s="189"/>
      <c r="DF545" s="189"/>
      <c r="DG545" s="189"/>
      <c r="DH545" s="189"/>
      <c r="DI545" s="189"/>
      <c r="DJ545" s="189"/>
      <c r="DK545" s="189"/>
      <c r="DL545" s="189"/>
    </row>
    <row r="546" spans="1:116" ht="15.95" customHeight="1" x14ac:dyDescent="0.15">
      <c r="A546" s="189"/>
      <c r="B546" s="189"/>
      <c r="C546" s="189"/>
      <c r="D546" s="189"/>
      <c r="E546" s="189"/>
      <c r="F546" s="189"/>
      <c r="G546" s="189"/>
      <c r="H546" s="189"/>
      <c r="I546" s="189"/>
      <c r="J546" s="189"/>
      <c r="K546" s="189"/>
      <c r="L546" s="189"/>
      <c r="M546" s="189"/>
      <c r="N546" s="189"/>
      <c r="O546" s="189"/>
      <c r="P546" s="189"/>
      <c r="Q546" s="189"/>
      <c r="R546" s="189"/>
      <c r="S546" s="189"/>
      <c r="T546" s="189"/>
      <c r="U546" s="189"/>
      <c r="V546" s="189"/>
      <c r="W546" s="189"/>
      <c r="X546" s="189"/>
      <c r="Y546" s="189"/>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c r="CN546" s="189"/>
      <c r="CO546" s="189"/>
      <c r="CP546" s="189"/>
      <c r="CQ546" s="189"/>
      <c r="CR546" s="189"/>
      <c r="CS546" s="189"/>
      <c r="CT546" s="189"/>
      <c r="CU546" s="189"/>
      <c r="CV546" s="189"/>
      <c r="CW546" s="189"/>
      <c r="CX546" s="189"/>
      <c r="CY546" s="189"/>
      <c r="CZ546" s="189"/>
      <c r="DA546" s="189"/>
      <c r="DB546" s="189"/>
      <c r="DC546" s="189"/>
      <c r="DD546" s="189"/>
      <c r="DE546" s="189"/>
      <c r="DF546" s="189"/>
      <c r="DG546" s="189"/>
      <c r="DH546" s="189"/>
      <c r="DI546" s="189"/>
      <c r="DJ546" s="189"/>
      <c r="DK546" s="189"/>
      <c r="DL546" s="189"/>
    </row>
    <row r="547" spans="1:116" ht="15.95" customHeight="1" x14ac:dyDescent="0.15">
      <c r="A547" s="189"/>
      <c r="B547" s="189"/>
      <c r="C547" s="189"/>
      <c r="D547" s="189"/>
      <c r="E547" s="189"/>
      <c r="F547" s="189"/>
      <c r="G547" s="189"/>
      <c r="H547" s="189"/>
      <c r="I547" s="189"/>
      <c r="J547" s="189"/>
      <c r="K547" s="189"/>
      <c r="L547" s="189"/>
      <c r="M547" s="189"/>
      <c r="N547" s="189"/>
      <c r="O547" s="189"/>
      <c r="P547" s="189"/>
      <c r="Q547" s="189"/>
      <c r="R547" s="189"/>
      <c r="S547" s="189"/>
      <c r="T547" s="189"/>
      <c r="U547" s="189"/>
      <c r="V547" s="189"/>
      <c r="W547" s="189"/>
      <c r="X547" s="189"/>
      <c r="Y547" s="189"/>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c r="CN547" s="189"/>
      <c r="CO547" s="189"/>
      <c r="CP547" s="189"/>
      <c r="CQ547" s="189"/>
      <c r="CR547" s="189"/>
      <c r="CS547" s="189"/>
      <c r="CT547" s="189"/>
      <c r="CU547" s="189"/>
      <c r="CV547" s="189"/>
      <c r="CW547" s="189"/>
      <c r="CX547" s="189"/>
      <c r="CY547" s="189"/>
      <c r="CZ547" s="189"/>
      <c r="DA547" s="189"/>
      <c r="DB547" s="189"/>
      <c r="DC547" s="189"/>
      <c r="DD547" s="189"/>
      <c r="DE547" s="189"/>
      <c r="DF547" s="189"/>
      <c r="DG547" s="189"/>
      <c r="DH547" s="189"/>
      <c r="DI547" s="189"/>
      <c r="DJ547" s="189"/>
      <c r="DK547" s="189"/>
      <c r="DL547" s="189"/>
    </row>
    <row r="548" spans="1:116" ht="15.95" customHeight="1" x14ac:dyDescent="0.15">
      <c r="A548" s="189"/>
      <c r="B548" s="189"/>
      <c r="C548" s="189"/>
      <c r="D548" s="189"/>
      <c r="E548" s="189"/>
      <c r="F548" s="189"/>
      <c r="G548" s="189"/>
      <c r="H548" s="189"/>
      <c r="I548" s="189"/>
      <c r="J548" s="189"/>
      <c r="K548" s="189"/>
      <c r="L548" s="189"/>
      <c r="M548" s="189"/>
      <c r="N548" s="189"/>
      <c r="O548" s="189"/>
      <c r="P548" s="189"/>
      <c r="Q548" s="189"/>
      <c r="R548" s="189"/>
      <c r="S548" s="189"/>
      <c r="T548" s="189"/>
      <c r="U548" s="189"/>
      <c r="V548" s="189"/>
      <c r="W548" s="189"/>
      <c r="X548" s="189"/>
      <c r="Y548" s="189"/>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c r="CN548" s="189"/>
      <c r="CO548" s="189"/>
      <c r="CP548" s="189"/>
      <c r="CQ548" s="189"/>
      <c r="CR548" s="189"/>
      <c r="CS548" s="189"/>
      <c r="CT548" s="189"/>
      <c r="CU548" s="189"/>
      <c r="CV548" s="189"/>
      <c r="CW548" s="189"/>
      <c r="CX548" s="189"/>
      <c r="CY548" s="189"/>
      <c r="CZ548" s="189"/>
      <c r="DA548" s="189"/>
      <c r="DB548" s="189"/>
      <c r="DC548" s="189"/>
      <c r="DD548" s="189"/>
      <c r="DE548" s="189"/>
      <c r="DF548" s="189"/>
      <c r="DG548" s="189"/>
      <c r="DH548" s="189"/>
      <c r="DI548" s="189"/>
      <c r="DJ548" s="189"/>
      <c r="DK548" s="189"/>
      <c r="DL548" s="189"/>
    </row>
    <row r="549" spans="1:116" ht="15.95" customHeight="1" x14ac:dyDescent="0.15">
      <c r="A549" s="189"/>
      <c r="B549" s="189"/>
      <c r="C549" s="189"/>
      <c r="D549" s="189"/>
      <c r="E549" s="189"/>
      <c r="F549" s="189"/>
      <c r="G549" s="189"/>
      <c r="H549" s="189"/>
      <c r="I549" s="189"/>
      <c r="J549" s="189"/>
      <c r="K549" s="189"/>
      <c r="L549" s="189"/>
      <c r="M549" s="189"/>
      <c r="N549" s="189"/>
      <c r="O549" s="189"/>
      <c r="P549" s="189"/>
      <c r="Q549" s="189"/>
      <c r="R549" s="189"/>
      <c r="S549" s="189"/>
      <c r="T549" s="189"/>
      <c r="U549" s="189"/>
      <c r="V549" s="189"/>
      <c r="W549" s="189"/>
      <c r="X549" s="189"/>
      <c r="Y549" s="189"/>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c r="CN549" s="189"/>
      <c r="CO549" s="189"/>
      <c r="CP549" s="189"/>
      <c r="CQ549" s="189"/>
      <c r="CR549" s="189"/>
      <c r="CS549" s="189"/>
      <c r="CT549" s="189"/>
      <c r="CU549" s="189"/>
      <c r="CV549" s="189"/>
      <c r="CW549" s="189"/>
      <c r="CX549" s="189"/>
      <c r="CY549" s="189"/>
      <c r="CZ549" s="189"/>
      <c r="DA549" s="189"/>
      <c r="DB549" s="189"/>
      <c r="DC549" s="189"/>
      <c r="DD549" s="189"/>
      <c r="DE549" s="189"/>
      <c r="DF549" s="189"/>
      <c r="DG549" s="189"/>
      <c r="DH549" s="189"/>
      <c r="DI549" s="189"/>
      <c r="DJ549" s="189"/>
      <c r="DK549" s="189"/>
      <c r="DL549" s="189"/>
    </row>
    <row r="550" spans="1:116" ht="15.95" customHeight="1" x14ac:dyDescent="0.15">
      <c r="A550" s="189"/>
      <c r="B550" s="189"/>
      <c r="C550" s="189"/>
      <c r="D550" s="189"/>
      <c r="E550" s="189"/>
      <c r="F550" s="189"/>
      <c r="G550" s="189"/>
      <c r="H550" s="189"/>
      <c r="I550" s="189"/>
      <c r="J550" s="189"/>
      <c r="K550" s="189"/>
      <c r="L550" s="189"/>
      <c r="M550" s="189"/>
      <c r="N550" s="189"/>
      <c r="O550" s="189"/>
      <c r="P550" s="189"/>
      <c r="Q550" s="189"/>
      <c r="R550" s="189"/>
      <c r="S550" s="189"/>
      <c r="T550" s="189"/>
      <c r="U550" s="189"/>
      <c r="V550" s="189"/>
      <c r="W550" s="189"/>
      <c r="X550" s="189"/>
      <c r="Y550" s="189"/>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c r="CN550" s="189"/>
      <c r="CO550" s="189"/>
      <c r="CP550" s="189"/>
      <c r="CQ550" s="189"/>
      <c r="CR550" s="189"/>
      <c r="CS550" s="189"/>
      <c r="CT550" s="189"/>
      <c r="CU550" s="189"/>
      <c r="CV550" s="189"/>
      <c r="CW550" s="189"/>
      <c r="CX550" s="189"/>
      <c r="CY550" s="189"/>
      <c r="CZ550" s="189"/>
      <c r="DA550" s="189"/>
      <c r="DB550" s="189"/>
      <c r="DC550" s="189"/>
      <c r="DD550" s="189"/>
      <c r="DE550" s="189"/>
      <c r="DF550" s="189"/>
      <c r="DG550" s="189"/>
      <c r="DH550" s="189"/>
      <c r="DI550" s="189"/>
      <c r="DJ550" s="189"/>
      <c r="DK550" s="189"/>
      <c r="DL550" s="189"/>
    </row>
    <row r="551" spans="1:116" ht="15.95" customHeight="1" x14ac:dyDescent="0.15">
      <c r="A551" s="189"/>
      <c r="B551" s="189"/>
      <c r="C551" s="189"/>
      <c r="D551" s="189"/>
      <c r="E551" s="189"/>
      <c r="F551" s="189"/>
      <c r="G551" s="189"/>
      <c r="H551" s="189"/>
      <c r="I551" s="189"/>
      <c r="J551" s="189"/>
      <c r="K551" s="189"/>
      <c r="L551" s="189"/>
      <c r="M551" s="189"/>
      <c r="N551" s="189"/>
      <c r="O551" s="189"/>
      <c r="P551" s="189"/>
      <c r="Q551" s="189"/>
      <c r="R551" s="189"/>
      <c r="S551" s="189"/>
      <c r="T551" s="189"/>
      <c r="U551" s="189"/>
      <c r="V551" s="189"/>
      <c r="W551" s="189"/>
      <c r="X551" s="189"/>
      <c r="Y551" s="189"/>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c r="CN551" s="189"/>
      <c r="CO551" s="189"/>
      <c r="CP551" s="189"/>
      <c r="CQ551" s="189"/>
      <c r="CR551" s="189"/>
      <c r="CS551" s="189"/>
      <c r="CT551" s="189"/>
      <c r="CU551" s="189"/>
      <c r="CV551" s="189"/>
      <c r="CW551" s="189"/>
      <c r="CX551" s="189"/>
      <c r="CY551" s="189"/>
      <c r="CZ551" s="189"/>
      <c r="DA551" s="189"/>
      <c r="DB551" s="189"/>
      <c r="DC551" s="189"/>
      <c r="DD551" s="189"/>
      <c r="DE551" s="189"/>
      <c r="DF551" s="189"/>
      <c r="DG551" s="189"/>
      <c r="DH551" s="189"/>
      <c r="DI551" s="189"/>
      <c r="DJ551" s="189"/>
      <c r="DK551" s="189"/>
      <c r="DL551" s="189"/>
    </row>
    <row r="552" spans="1:116" ht="15.95" customHeight="1" x14ac:dyDescent="0.15">
      <c r="A552" s="189"/>
      <c r="B552" s="189"/>
      <c r="C552" s="189"/>
      <c r="D552" s="189"/>
      <c r="E552" s="189"/>
      <c r="F552" s="189"/>
      <c r="G552" s="189"/>
      <c r="H552" s="189"/>
      <c r="I552" s="189"/>
      <c r="J552" s="189"/>
      <c r="K552" s="189"/>
      <c r="L552" s="189"/>
      <c r="M552" s="189"/>
      <c r="N552" s="189"/>
      <c r="O552" s="189"/>
      <c r="P552" s="189"/>
      <c r="Q552" s="189"/>
      <c r="R552" s="189"/>
      <c r="S552" s="189"/>
      <c r="T552" s="189"/>
      <c r="U552" s="189"/>
      <c r="V552" s="189"/>
      <c r="W552" s="189"/>
      <c r="X552" s="189"/>
      <c r="Y552" s="189"/>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c r="CN552" s="189"/>
      <c r="CO552" s="189"/>
      <c r="CP552" s="189"/>
      <c r="CQ552" s="189"/>
      <c r="CR552" s="189"/>
      <c r="CS552" s="189"/>
      <c r="CT552" s="189"/>
      <c r="CU552" s="189"/>
      <c r="CV552" s="189"/>
      <c r="CW552" s="189"/>
      <c r="CX552" s="189"/>
      <c r="CY552" s="189"/>
      <c r="CZ552" s="189"/>
      <c r="DA552" s="189"/>
      <c r="DB552" s="189"/>
      <c r="DC552" s="189"/>
      <c r="DD552" s="189"/>
      <c r="DE552" s="189"/>
      <c r="DF552" s="189"/>
      <c r="DG552" s="189"/>
      <c r="DH552" s="189"/>
      <c r="DI552" s="189"/>
      <c r="DJ552" s="189"/>
      <c r="DK552" s="189"/>
      <c r="DL552" s="189"/>
    </row>
    <row r="553" spans="1:116" ht="15.95" customHeight="1" x14ac:dyDescent="0.15">
      <c r="A553" s="189"/>
      <c r="B553" s="189"/>
      <c r="C553" s="189"/>
      <c r="D553" s="189"/>
      <c r="E553" s="189"/>
      <c r="F553" s="189"/>
      <c r="G553" s="189"/>
      <c r="H553" s="189"/>
      <c r="I553" s="189"/>
      <c r="J553" s="189"/>
      <c r="K553" s="189"/>
      <c r="L553" s="189"/>
      <c r="M553" s="189"/>
      <c r="N553" s="189"/>
      <c r="O553" s="189"/>
      <c r="P553" s="189"/>
      <c r="Q553" s="189"/>
      <c r="R553" s="189"/>
      <c r="S553" s="189"/>
      <c r="T553" s="189"/>
      <c r="U553" s="189"/>
      <c r="V553" s="189"/>
      <c r="W553" s="189"/>
      <c r="X553" s="189"/>
      <c r="Y553" s="189"/>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c r="CN553" s="189"/>
      <c r="CO553" s="189"/>
      <c r="CP553" s="189"/>
      <c r="CQ553" s="189"/>
      <c r="CR553" s="189"/>
      <c r="CS553" s="189"/>
      <c r="CT553" s="189"/>
      <c r="CU553" s="189"/>
      <c r="CV553" s="189"/>
      <c r="CW553" s="189"/>
      <c r="CX553" s="189"/>
      <c r="CY553" s="189"/>
      <c r="CZ553" s="189"/>
      <c r="DA553" s="189"/>
      <c r="DB553" s="189"/>
      <c r="DC553" s="189"/>
      <c r="DD553" s="189"/>
      <c r="DE553" s="189"/>
      <c r="DF553" s="189"/>
      <c r="DG553" s="189"/>
      <c r="DH553" s="189"/>
      <c r="DI553" s="189"/>
      <c r="DJ553" s="189"/>
      <c r="DK553" s="189"/>
      <c r="DL553" s="189"/>
    </row>
    <row r="554" spans="1:116" ht="15.95" customHeight="1" x14ac:dyDescent="0.15">
      <c r="A554" s="189"/>
      <c r="B554" s="189"/>
      <c r="C554" s="189"/>
      <c r="D554" s="189"/>
      <c r="E554" s="189"/>
      <c r="F554" s="189"/>
      <c r="G554" s="189"/>
      <c r="H554" s="189"/>
      <c r="I554" s="189"/>
      <c r="J554" s="189"/>
      <c r="K554" s="189"/>
      <c r="L554" s="189"/>
      <c r="M554" s="189"/>
      <c r="N554" s="189"/>
      <c r="O554" s="189"/>
      <c r="P554" s="189"/>
      <c r="Q554" s="189"/>
      <c r="R554" s="189"/>
      <c r="S554" s="189"/>
      <c r="T554" s="189"/>
      <c r="U554" s="189"/>
      <c r="V554" s="189"/>
      <c r="W554" s="189"/>
      <c r="X554" s="189"/>
      <c r="Y554" s="189"/>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c r="CN554" s="189"/>
      <c r="CO554" s="189"/>
      <c r="CP554" s="189"/>
      <c r="CQ554" s="189"/>
      <c r="CR554" s="189"/>
      <c r="CS554" s="189"/>
      <c r="CT554" s="189"/>
      <c r="CU554" s="189"/>
      <c r="CV554" s="189"/>
      <c r="CW554" s="189"/>
      <c r="CX554" s="189"/>
      <c r="CY554" s="189"/>
      <c r="CZ554" s="189"/>
      <c r="DA554" s="189"/>
      <c r="DB554" s="189"/>
      <c r="DC554" s="189"/>
      <c r="DD554" s="189"/>
      <c r="DE554" s="189"/>
      <c r="DF554" s="189"/>
      <c r="DG554" s="189"/>
      <c r="DH554" s="189"/>
      <c r="DI554" s="189"/>
      <c r="DJ554" s="189"/>
      <c r="DK554" s="189"/>
      <c r="DL554" s="189"/>
    </row>
    <row r="555" spans="1:116" ht="15.95" customHeight="1" x14ac:dyDescent="0.15">
      <c r="A555" s="189"/>
      <c r="B555" s="189"/>
      <c r="C555" s="189"/>
      <c r="D555" s="189"/>
      <c r="E555" s="189"/>
      <c r="F555" s="189"/>
      <c r="G555" s="189"/>
      <c r="H555" s="189"/>
      <c r="I555" s="189"/>
      <c r="J555" s="189"/>
      <c r="K555" s="189"/>
      <c r="L555" s="189"/>
      <c r="M555" s="189"/>
      <c r="N555" s="189"/>
      <c r="O555" s="189"/>
      <c r="P555" s="189"/>
      <c r="Q555" s="189"/>
      <c r="R555" s="189"/>
      <c r="S555" s="189"/>
      <c r="T555" s="189"/>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row>
    <row r="556" spans="1:116" ht="15.95" customHeight="1" x14ac:dyDescent="0.15">
      <c r="A556" s="189"/>
      <c r="B556" s="189"/>
      <c r="C556" s="189"/>
      <c r="D556" s="189"/>
      <c r="E556" s="189"/>
      <c r="F556" s="189"/>
      <c r="G556" s="189"/>
      <c r="H556" s="189"/>
      <c r="I556" s="189"/>
      <c r="J556" s="189"/>
      <c r="K556" s="189"/>
      <c r="L556" s="189"/>
      <c r="M556" s="189"/>
      <c r="N556" s="189"/>
      <c r="O556" s="189"/>
      <c r="P556" s="189"/>
      <c r="Q556" s="189"/>
      <c r="R556" s="189"/>
      <c r="S556" s="189"/>
      <c r="T556" s="189"/>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row>
    <row r="557" spans="1:116" ht="15.95" customHeight="1" x14ac:dyDescent="0.15">
      <c r="A557" s="189"/>
      <c r="B557" s="189"/>
      <c r="C557" s="189"/>
      <c r="D557" s="189"/>
      <c r="E557" s="189"/>
      <c r="F557" s="189"/>
      <c r="G557" s="189"/>
      <c r="H557" s="189"/>
      <c r="I557" s="189"/>
      <c r="J557" s="189"/>
      <c r="K557" s="189"/>
      <c r="L557" s="189"/>
      <c r="M557" s="189"/>
      <c r="N557" s="189"/>
      <c r="O557" s="189"/>
      <c r="P557" s="189"/>
      <c r="Q557" s="189"/>
      <c r="R557" s="189"/>
      <c r="S557" s="189"/>
      <c r="T557" s="189"/>
      <c r="U557" s="189"/>
      <c r="V557" s="189"/>
      <c r="W557" s="189"/>
      <c r="X557" s="189"/>
      <c r="Y557" s="189"/>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c r="CN557" s="189"/>
      <c r="CO557" s="189"/>
      <c r="CP557" s="189"/>
      <c r="CQ557" s="189"/>
      <c r="CR557" s="189"/>
      <c r="CS557" s="189"/>
      <c r="CT557" s="189"/>
      <c r="CU557" s="189"/>
      <c r="CV557" s="189"/>
      <c r="CW557" s="189"/>
      <c r="CX557" s="189"/>
      <c r="CY557" s="189"/>
      <c r="CZ557" s="189"/>
      <c r="DA557" s="189"/>
      <c r="DB557" s="189"/>
      <c r="DC557" s="189"/>
      <c r="DD557" s="189"/>
      <c r="DE557" s="189"/>
      <c r="DF557" s="189"/>
      <c r="DG557" s="189"/>
      <c r="DH557" s="189"/>
      <c r="DI557" s="189"/>
      <c r="DJ557" s="189"/>
      <c r="DK557" s="189"/>
      <c r="DL557" s="189"/>
    </row>
    <row r="558" spans="1:116" ht="15.95" customHeight="1" x14ac:dyDescent="0.15">
      <c r="A558" s="189"/>
      <c r="B558" s="189"/>
      <c r="C558" s="189"/>
      <c r="D558" s="189"/>
      <c r="E558" s="189"/>
      <c r="F558" s="189"/>
      <c r="G558" s="189"/>
      <c r="H558" s="189"/>
      <c r="I558" s="189"/>
      <c r="J558" s="189"/>
      <c r="K558" s="189"/>
      <c r="L558" s="189"/>
      <c r="M558" s="189"/>
      <c r="N558" s="189"/>
      <c r="O558" s="189"/>
      <c r="P558" s="189"/>
      <c r="Q558" s="189"/>
      <c r="R558" s="189"/>
      <c r="S558" s="189"/>
      <c r="T558" s="189"/>
      <c r="U558" s="189"/>
      <c r="V558" s="189"/>
      <c r="W558" s="189"/>
      <c r="X558" s="189"/>
      <c r="Y558" s="189"/>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c r="CN558" s="189"/>
      <c r="CO558" s="189"/>
      <c r="CP558" s="189"/>
      <c r="CQ558" s="189"/>
      <c r="CR558" s="189"/>
      <c r="CS558" s="189"/>
      <c r="CT558" s="189"/>
      <c r="CU558" s="189"/>
      <c r="CV558" s="189"/>
      <c r="CW558" s="189"/>
      <c r="CX558" s="189"/>
      <c r="CY558" s="189"/>
      <c r="CZ558" s="189"/>
      <c r="DA558" s="189"/>
      <c r="DB558" s="189"/>
      <c r="DC558" s="189"/>
      <c r="DD558" s="189"/>
      <c r="DE558" s="189"/>
      <c r="DF558" s="189"/>
      <c r="DG558" s="189"/>
      <c r="DH558" s="189"/>
      <c r="DI558" s="189"/>
      <c r="DJ558" s="189"/>
      <c r="DK558" s="189"/>
      <c r="DL558" s="189"/>
    </row>
    <row r="559" spans="1:116" ht="15.95" customHeight="1" x14ac:dyDescent="0.15">
      <c r="A559" s="189"/>
      <c r="B559" s="189"/>
      <c r="C559" s="189"/>
      <c r="D559" s="189"/>
      <c r="E559" s="189"/>
      <c r="F559" s="189"/>
      <c r="G559" s="189"/>
      <c r="H559" s="189"/>
      <c r="I559" s="189"/>
      <c r="J559" s="189"/>
      <c r="K559" s="189"/>
      <c r="L559" s="189"/>
      <c r="M559" s="189"/>
      <c r="N559" s="189"/>
      <c r="O559" s="189"/>
      <c r="P559" s="189"/>
      <c r="Q559" s="189"/>
      <c r="R559" s="189"/>
      <c r="S559" s="189"/>
      <c r="T559" s="189"/>
      <c r="U559" s="189"/>
      <c r="V559" s="189"/>
      <c r="W559" s="189"/>
      <c r="X559" s="189"/>
      <c r="Y559" s="189"/>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c r="CN559" s="189"/>
      <c r="CO559" s="189"/>
      <c r="CP559" s="189"/>
      <c r="CQ559" s="189"/>
      <c r="CR559" s="189"/>
      <c r="CS559" s="189"/>
      <c r="CT559" s="189"/>
      <c r="CU559" s="189"/>
      <c r="CV559" s="189"/>
      <c r="CW559" s="189"/>
      <c r="CX559" s="189"/>
      <c r="CY559" s="189"/>
      <c r="CZ559" s="189"/>
      <c r="DA559" s="189"/>
      <c r="DB559" s="189"/>
      <c r="DC559" s="189"/>
      <c r="DD559" s="189"/>
      <c r="DE559" s="189"/>
      <c r="DF559" s="189"/>
      <c r="DG559" s="189"/>
      <c r="DH559" s="189"/>
      <c r="DI559" s="189"/>
      <c r="DJ559" s="189"/>
      <c r="DK559" s="189"/>
      <c r="DL559" s="189"/>
    </row>
    <row r="560" spans="1:116" ht="15.95" customHeight="1" x14ac:dyDescent="0.15">
      <c r="A560" s="189"/>
      <c r="B560" s="189"/>
      <c r="C560" s="189"/>
      <c r="D560" s="189"/>
      <c r="E560" s="189"/>
      <c r="F560" s="189"/>
      <c r="G560" s="189"/>
      <c r="H560" s="189"/>
      <c r="I560" s="189"/>
      <c r="J560" s="189"/>
      <c r="K560" s="189"/>
      <c r="L560" s="189"/>
      <c r="M560" s="189"/>
      <c r="N560" s="189"/>
      <c r="O560" s="189"/>
      <c r="P560" s="189"/>
      <c r="Q560" s="189"/>
      <c r="R560" s="189"/>
      <c r="S560" s="189"/>
      <c r="T560" s="189"/>
      <c r="U560" s="189"/>
      <c r="V560" s="189"/>
      <c r="W560" s="189"/>
      <c r="X560" s="189"/>
      <c r="Y560" s="189"/>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c r="CN560" s="189"/>
      <c r="CO560" s="189"/>
      <c r="CP560" s="189"/>
      <c r="CQ560" s="189"/>
      <c r="CR560" s="189"/>
      <c r="CS560" s="189"/>
      <c r="CT560" s="189"/>
      <c r="CU560" s="189"/>
      <c r="CV560" s="189"/>
      <c r="CW560" s="189"/>
      <c r="CX560" s="189"/>
      <c r="CY560" s="189"/>
      <c r="CZ560" s="189"/>
      <c r="DA560" s="189"/>
      <c r="DB560" s="189"/>
      <c r="DC560" s="189"/>
      <c r="DD560" s="189"/>
      <c r="DE560" s="189"/>
      <c r="DF560" s="189"/>
      <c r="DG560" s="189"/>
      <c r="DH560" s="189"/>
      <c r="DI560" s="189"/>
      <c r="DJ560" s="189"/>
      <c r="DK560" s="189"/>
      <c r="DL560" s="189"/>
    </row>
    <row r="561" spans="1:116" ht="15.95" customHeight="1" x14ac:dyDescent="0.15">
      <c r="A561" s="189"/>
      <c r="B561" s="189"/>
      <c r="C561" s="189"/>
      <c r="D561" s="189"/>
      <c r="E561" s="189"/>
      <c r="F561" s="189"/>
      <c r="G561" s="189"/>
      <c r="H561" s="189"/>
      <c r="I561" s="189"/>
      <c r="J561" s="189"/>
      <c r="K561" s="189"/>
      <c r="L561" s="189"/>
      <c r="M561" s="189"/>
      <c r="N561" s="189"/>
      <c r="O561" s="189"/>
      <c r="P561" s="189"/>
      <c r="Q561" s="189"/>
      <c r="R561" s="189"/>
      <c r="S561" s="189"/>
      <c r="T561" s="189"/>
      <c r="U561" s="189"/>
      <c r="V561" s="189"/>
      <c r="W561" s="189"/>
      <c r="X561" s="189"/>
      <c r="Y561" s="189"/>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c r="CN561" s="189"/>
      <c r="CO561" s="189"/>
      <c r="CP561" s="189"/>
      <c r="CQ561" s="189"/>
      <c r="CR561" s="189"/>
      <c r="CS561" s="189"/>
      <c r="CT561" s="189"/>
      <c r="CU561" s="189"/>
      <c r="CV561" s="189"/>
      <c r="CW561" s="189"/>
      <c r="CX561" s="189"/>
      <c r="CY561" s="189"/>
      <c r="CZ561" s="189"/>
      <c r="DA561" s="189"/>
      <c r="DB561" s="189"/>
      <c r="DC561" s="189"/>
      <c r="DD561" s="189"/>
      <c r="DE561" s="189"/>
      <c r="DF561" s="189"/>
      <c r="DG561" s="189"/>
      <c r="DH561" s="189"/>
      <c r="DI561" s="189"/>
      <c r="DJ561" s="189"/>
      <c r="DK561" s="189"/>
      <c r="DL561" s="189"/>
    </row>
    <row r="562" spans="1:116" ht="15.95" customHeight="1" x14ac:dyDescent="0.15">
      <c r="A562" s="189"/>
      <c r="B562" s="189"/>
      <c r="C562" s="189"/>
      <c r="D562" s="189"/>
      <c r="E562" s="189"/>
      <c r="F562" s="189"/>
      <c r="G562" s="189"/>
      <c r="H562" s="189"/>
      <c r="I562" s="189"/>
      <c r="J562" s="189"/>
      <c r="K562" s="189"/>
      <c r="L562" s="189"/>
      <c r="M562" s="189"/>
      <c r="N562" s="189"/>
      <c r="O562" s="189"/>
      <c r="P562" s="189"/>
      <c r="Q562" s="189"/>
      <c r="R562" s="189"/>
      <c r="S562" s="189"/>
      <c r="T562" s="189"/>
      <c r="U562" s="189"/>
      <c r="V562" s="189"/>
      <c r="W562" s="189"/>
      <c r="X562" s="189"/>
      <c r="Y562" s="189"/>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c r="CN562" s="189"/>
      <c r="CO562" s="189"/>
      <c r="CP562" s="189"/>
      <c r="CQ562" s="189"/>
      <c r="CR562" s="189"/>
      <c r="CS562" s="189"/>
      <c r="CT562" s="189"/>
      <c r="CU562" s="189"/>
      <c r="CV562" s="189"/>
      <c r="CW562" s="189"/>
      <c r="CX562" s="189"/>
      <c r="CY562" s="189"/>
      <c r="CZ562" s="189"/>
      <c r="DA562" s="189"/>
      <c r="DB562" s="189"/>
      <c r="DC562" s="189"/>
      <c r="DD562" s="189"/>
      <c r="DE562" s="189"/>
      <c r="DF562" s="189"/>
      <c r="DG562" s="189"/>
      <c r="DH562" s="189"/>
      <c r="DI562" s="189"/>
      <c r="DJ562" s="189"/>
      <c r="DK562" s="189"/>
      <c r="DL562" s="189"/>
    </row>
    <row r="563" spans="1:116" ht="15.95" customHeight="1" x14ac:dyDescent="0.15">
      <c r="A563" s="189"/>
      <c r="B563" s="189"/>
      <c r="C563" s="189"/>
      <c r="D563" s="189"/>
      <c r="E563" s="189"/>
      <c r="F563" s="189"/>
      <c r="G563" s="189"/>
      <c r="H563" s="189"/>
      <c r="I563" s="189"/>
      <c r="J563" s="189"/>
      <c r="K563" s="189"/>
      <c r="L563" s="189"/>
      <c r="M563" s="189"/>
      <c r="N563" s="189"/>
      <c r="O563" s="189"/>
      <c r="P563" s="189"/>
      <c r="Q563" s="189"/>
      <c r="R563" s="189"/>
      <c r="S563" s="189"/>
      <c r="T563" s="189"/>
      <c r="U563" s="189"/>
      <c r="V563" s="189"/>
      <c r="W563" s="189"/>
      <c r="X563" s="189"/>
      <c r="Y563" s="189"/>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c r="CN563" s="189"/>
      <c r="CO563" s="189"/>
      <c r="CP563" s="189"/>
      <c r="CQ563" s="189"/>
      <c r="CR563" s="189"/>
      <c r="CS563" s="189"/>
      <c r="CT563" s="189"/>
      <c r="CU563" s="189"/>
      <c r="CV563" s="189"/>
      <c r="CW563" s="189"/>
      <c r="CX563" s="189"/>
      <c r="CY563" s="189"/>
      <c r="CZ563" s="189"/>
      <c r="DA563" s="189"/>
      <c r="DB563" s="189"/>
      <c r="DC563" s="189"/>
      <c r="DD563" s="189"/>
      <c r="DE563" s="189"/>
      <c r="DF563" s="189"/>
      <c r="DG563" s="189"/>
      <c r="DH563" s="189"/>
      <c r="DI563" s="189"/>
      <c r="DJ563" s="189"/>
      <c r="DK563" s="189"/>
      <c r="DL563" s="189"/>
    </row>
    <row r="564" spans="1:116" ht="15.95" customHeight="1" x14ac:dyDescent="0.15">
      <c r="A564" s="189"/>
      <c r="B564" s="189"/>
      <c r="C564" s="189"/>
      <c r="D564" s="189"/>
      <c r="E564" s="189"/>
      <c r="F564" s="189"/>
      <c r="G564" s="189"/>
      <c r="H564" s="189"/>
      <c r="I564" s="189"/>
      <c r="J564" s="189"/>
      <c r="K564" s="189"/>
      <c r="L564" s="189"/>
      <c r="M564" s="189"/>
      <c r="N564" s="189"/>
      <c r="O564" s="189"/>
      <c r="P564" s="189"/>
      <c r="Q564" s="189"/>
      <c r="R564" s="189"/>
      <c r="S564" s="189"/>
      <c r="T564" s="189"/>
      <c r="U564" s="189"/>
      <c r="V564" s="189"/>
      <c r="W564" s="189"/>
      <c r="X564" s="189"/>
      <c r="Y564" s="189"/>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c r="CN564" s="189"/>
      <c r="CO564" s="189"/>
      <c r="CP564" s="189"/>
      <c r="CQ564" s="189"/>
      <c r="CR564" s="189"/>
      <c r="CS564" s="189"/>
      <c r="CT564" s="189"/>
      <c r="CU564" s="189"/>
      <c r="CV564" s="189"/>
      <c r="CW564" s="189"/>
      <c r="CX564" s="189"/>
      <c r="CY564" s="189"/>
      <c r="CZ564" s="189"/>
      <c r="DA564" s="189"/>
      <c r="DB564" s="189"/>
      <c r="DC564" s="189"/>
      <c r="DD564" s="189"/>
      <c r="DE564" s="189"/>
      <c r="DF564" s="189"/>
      <c r="DG564" s="189"/>
      <c r="DH564" s="189"/>
      <c r="DI564" s="189"/>
      <c r="DJ564" s="189"/>
      <c r="DK564" s="189"/>
      <c r="DL564" s="189"/>
    </row>
    <row r="565" spans="1:116" ht="15.95" customHeight="1" x14ac:dyDescent="0.15">
      <c r="A565" s="189"/>
      <c r="B565" s="189"/>
      <c r="C565" s="189"/>
      <c r="D565" s="189"/>
      <c r="E565" s="189"/>
      <c r="F565" s="189"/>
      <c r="G565" s="189"/>
      <c r="H565" s="189"/>
      <c r="I565" s="189"/>
      <c r="J565" s="189"/>
      <c r="K565" s="189"/>
      <c r="L565" s="189"/>
      <c r="M565" s="189"/>
      <c r="N565" s="189"/>
      <c r="O565" s="189"/>
      <c r="P565" s="189"/>
      <c r="Q565" s="189"/>
      <c r="R565" s="189"/>
      <c r="S565" s="189"/>
      <c r="T565" s="189"/>
      <c r="U565" s="189"/>
      <c r="V565" s="189"/>
      <c r="W565" s="189"/>
      <c r="X565" s="189"/>
      <c r="Y565" s="189"/>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c r="CN565" s="189"/>
      <c r="CO565" s="189"/>
      <c r="CP565" s="189"/>
      <c r="CQ565" s="189"/>
      <c r="CR565" s="189"/>
      <c r="CS565" s="189"/>
      <c r="CT565" s="189"/>
      <c r="CU565" s="189"/>
      <c r="CV565" s="189"/>
      <c r="CW565" s="189"/>
      <c r="CX565" s="189"/>
      <c r="CY565" s="189"/>
      <c r="CZ565" s="189"/>
      <c r="DA565" s="189"/>
      <c r="DB565" s="189"/>
      <c r="DC565" s="189"/>
      <c r="DD565" s="189"/>
      <c r="DE565" s="189"/>
      <c r="DF565" s="189"/>
      <c r="DG565" s="189"/>
      <c r="DH565" s="189"/>
      <c r="DI565" s="189"/>
      <c r="DJ565" s="189"/>
      <c r="DK565" s="189"/>
      <c r="DL565" s="189"/>
    </row>
    <row r="566" spans="1:116" ht="15.95" customHeight="1" x14ac:dyDescent="0.15">
      <c r="A566" s="189"/>
      <c r="B566" s="189"/>
      <c r="C566" s="189"/>
      <c r="D566" s="189"/>
      <c r="E566" s="189"/>
      <c r="F566" s="189"/>
      <c r="G566" s="189"/>
      <c r="H566" s="189"/>
      <c r="I566" s="189"/>
      <c r="J566" s="189"/>
      <c r="K566" s="189"/>
      <c r="L566" s="189"/>
      <c r="M566" s="189"/>
      <c r="N566" s="189"/>
      <c r="O566" s="189"/>
      <c r="P566" s="189"/>
      <c r="Q566" s="189"/>
      <c r="R566" s="189"/>
      <c r="S566" s="189"/>
      <c r="T566" s="189"/>
      <c r="U566" s="189"/>
      <c r="V566" s="189"/>
      <c r="W566" s="189"/>
      <c r="X566" s="189"/>
      <c r="Y566" s="189"/>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c r="CN566" s="189"/>
      <c r="CO566" s="189"/>
      <c r="CP566" s="189"/>
      <c r="CQ566" s="189"/>
      <c r="CR566" s="189"/>
      <c r="CS566" s="189"/>
      <c r="CT566" s="189"/>
      <c r="CU566" s="189"/>
      <c r="CV566" s="189"/>
      <c r="CW566" s="189"/>
      <c r="CX566" s="189"/>
      <c r="CY566" s="189"/>
      <c r="CZ566" s="189"/>
      <c r="DA566" s="189"/>
      <c r="DB566" s="189"/>
      <c r="DC566" s="189"/>
      <c r="DD566" s="189"/>
      <c r="DE566" s="189"/>
      <c r="DF566" s="189"/>
      <c r="DG566" s="189"/>
      <c r="DH566" s="189"/>
      <c r="DI566" s="189"/>
      <c r="DJ566" s="189"/>
      <c r="DK566" s="189"/>
      <c r="DL566" s="189"/>
    </row>
    <row r="567" spans="1:116" ht="15.95" customHeight="1" x14ac:dyDescent="0.15">
      <c r="A567" s="189"/>
      <c r="B567" s="189"/>
      <c r="C567" s="189"/>
      <c r="D567" s="189"/>
      <c r="E567" s="189"/>
      <c r="F567" s="189"/>
      <c r="G567" s="189"/>
      <c r="H567" s="189"/>
      <c r="I567" s="189"/>
      <c r="J567" s="189"/>
      <c r="K567" s="189"/>
      <c r="L567" s="189"/>
      <c r="M567" s="189"/>
      <c r="N567" s="189"/>
      <c r="O567" s="189"/>
      <c r="P567" s="189"/>
      <c r="Q567" s="189"/>
      <c r="R567" s="189"/>
      <c r="S567" s="189"/>
      <c r="T567" s="189"/>
      <c r="U567" s="189"/>
      <c r="V567" s="189"/>
      <c r="W567" s="189"/>
      <c r="X567" s="189"/>
      <c r="Y567" s="189"/>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c r="CN567" s="189"/>
      <c r="CO567" s="189"/>
      <c r="CP567" s="189"/>
      <c r="CQ567" s="189"/>
      <c r="CR567" s="189"/>
      <c r="CS567" s="189"/>
      <c r="CT567" s="189"/>
      <c r="CU567" s="189"/>
      <c r="CV567" s="189"/>
      <c r="CW567" s="189"/>
      <c r="CX567" s="189"/>
      <c r="CY567" s="189"/>
      <c r="CZ567" s="189"/>
      <c r="DA567" s="189"/>
      <c r="DB567" s="189"/>
      <c r="DC567" s="189"/>
      <c r="DD567" s="189"/>
      <c r="DE567" s="189"/>
      <c r="DF567" s="189"/>
      <c r="DG567" s="189"/>
      <c r="DH567" s="189"/>
      <c r="DI567" s="189"/>
      <c r="DJ567" s="189"/>
      <c r="DK567" s="189"/>
      <c r="DL567" s="189"/>
    </row>
    <row r="568" spans="1:116" ht="15.95" customHeight="1" x14ac:dyDescent="0.15">
      <c r="A568" s="189"/>
      <c r="B568" s="189"/>
      <c r="C568" s="189"/>
      <c r="D568" s="189"/>
      <c r="E568" s="189"/>
      <c r="F568" s="189"/>
      <c r="G568" s="189"/>
      <c r="H568" s="189"/>
      <c r="I568" s="189"/>
      <c r="J568" s="189"/>
      <c r="K568" s="189"/>
      <c r="L568" s="189"/>
      <c r="M568" s="189"/>
      <c r="N568" s="189"/>
      <c r="O568" s="189"/>
      <c r="P568" s="189"/>
      <c r="Q568" s="189"/>
      <c r="R568" s="189"/>
      <c r="S568" s="189"/>
      <c r="T568" s="189"/>
      <c r="U568" s="189"/>
      <c r="V568" s="189"/>
      <c r="W568" s="189"/>
      <c r="X568" s="189"/>
      <c r="Y568" s="189"/>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c r="CN568" s="189"/>
      <c r="CO568" s="189"/>
      <c r="CP568" s="189"/>
      <c r="CQ568" s="189"/>
      <c r="CR568" s="189"/>
      <c r="CS568" s="189"/>
      <c r="CT568" s="189"/>
      <c r="CU568" s="189"/>
      <c r="CV568" s="189"/>
      <c r="CW568" s="189"/>
      <c r="CX568" s="189"/>
      <c r="CY568" s="189"/>
      <c r="CZ568" s="189"/>
      <c r="DA568" s="189"/>
      <c r="DB568" s="189"/>
      <c r="DC568" s="189"/>
      <c r="DD568" s="189"/>
      <c r="DE568" s="189"/>
      <c r="DF568" s="189"/>
      <c r="DG568" s="189"/>
      <c r="DH568" s="189"/>
      <c r="DI568" s="189"/>
      <c r="DJ568" s="189"/>
      <c r="DK568" s="189"/>
      <c r="DL568" s="189"/>
    </row>
    <row r="569" spans="1:116" ht="15.95" customHeight="1" x14ac:dyDescent="0.15">
      <c r="A569" s="189"/>
      <c r="B569" s="189"/>
      <c r="C569" s="189"/>
      <c r="D569" s="189"/>
      <c r="E569" s="189"/>
      <c r="F569" s="189"/>
      <c r="G569" s="189"/>
      <c r="H569" s="189"/>
      <c r="I569" s="189"/>
      <c r="J569" s="189"/>
      <c r="K569" s="189"/>
      <c r="L569" s="189"/>
      <c r="M569" s="189"/>
      <c r="N569" s="189"/>
      <c r="O569" s="189"/>
      <c r="P569" s="189"/>
      <c r="Q569" s="189"/>
      <c r="R569" s="189"/>
      <c r="S569" s="189"/>
      <c r="T569" s="189"/>
      <c r="U569" s="189"/>
      <c r="V569" s="189"/>
      <c r="W569" s="189"/>
      <c r="X569" s="189"/>
      <c r="Y569" s="189"/>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c r="CN569" s="189"/>
      <c r="CO569" s="189"/>
      <c r="CP569" s="189"/>
      <c r="CQ569" s="189"/>
      <c r="CR569" s="189"/>
      <c r="CS569" s="189"/>
      <c r="CT569" s="189"/>
      <c r="CU569" s="189"/>
      <c r="CV569" s="189"/>
      <c r="CW569" s="189"/>
      <c r="CX569" s="189"/>
      <c r="CY569" s="189"/>
      <c r="CZ569" s="189"/>
      <c r="DA569" s="189"/>
      <c r="DB569" s="189"/>
      <c r="DC569" s="189"/>
      <c r="DD569" s="189"/>
      <c r="DE569" s="189"/>
      <c r="DF569" s="189"/>
      <c r="DG569" s="189"/>
      <c r="DH569" s="189"/>
      <c r="DI569" s="189"/>
      <c r="DJ569" s="189"/>
      <c r="DK569" s="189"/>
      <c r="DL569" s="189"/>
    </row>
    <row r="570" spans="1:116" ht="15.95" customHeight="1" x14ac:dyDescent="0.15">
      <c r="A570" s="189"/>
      <c r="B570" s="189"/>
      <c r="C570" s="189"/>
      <c r="D570" s="189"/>
      <c r="E570" s="189"/>
      <c r="F570" s="189"/>
      <c r="G570" s="189"/>
      <c r="H570" s="189"/>
      <c r="I570" s="189"/>
      <c r="J570" s="189"/>
      <c r="K570" s="189"/>
      <c r="L570" s="189"/>
      <c r="M570" s="189"/>
      <c r="N570" s="189"/>
      <c r="O570" s="189"/>
      <c r="P570" s="189"/>
      <c r="Q570" s="189"/>
      <c r="R570" s="189"/>
      <c r="S570" s="189"/>
      <c r="T570" s="189"/>
      <c r="U570" s="189"/>
      <c r="V570" s="189"/>
      <c r="W570" s="189"/>
      <c r="X570" s="189"/>
      <c r="Y570" s="189"/>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c r="CN570" s="189"/>
      <c r="CO570" s="189"/>
      <c r="CP570" s="189"/>
      <c r="CQ570" s="189"/>
      <c r="CR570" s="189"/>
      <c r="CS570" s="189"/>
      <c r="CT570" s="189"/>
      <c r="CU570" s="189"/>
      <c r="CV570" s="189"/>
      <c r="CW570" s="189"/>
      <c r="CX570" s="189"/>
      <c r="CY570" s="189"/>
      <c r="CZ570" s="189"/>
      <c r="DA570" s="189"/>
      <c r="DB570" s="189"/>
      <c r="DC570" s="189"/>
      <c r="DD570" s="189"/>
      <c r="DE570" s="189"/>
      <c r="DF570" s="189"/>
      <c r="DG570" s="189"/>
      <c r="DH570" s="189"/>
      <c r="DI570" s="189"/>
      <c r="DJ570" s="189"/>
      <c r="DK570" s="189"/>
      <c r="DL570" s="189"/>
    </row>
    <row r="571" spans="1:116" ht="15.95" customHeight="1" x14ac:dyDescent="0.15">
      <c r="A571" s="189"/>
      <c r="B571" s="189"/>
      <c r="C571" s="189"/>
      <c r="D571" s="189"/>
      <c r="E571" s="189"/>
      <c r="F571" s="189"/>
      <c r="G571" s="189"/>
      <c r="H571" s="189"/>
      <c r="I571" s="189"/>
      <c r="J571" s="189"/>
      <c r="K571" s="189"/>
      <c r="L571" s="189"/>
      <c r="M571" s="189"/>
      <c r="N571" s="189"/>
      <c r="O571" s="189"/>
      <c r="P571" s="189"/>
      <c r="Q571" s="189"/>
      <c r="R571" s="189"/>
      <c r="S571" s="189"/>
      <c r="T571" s="189"/>
      <c r="U571" s="189"/>
      <c r="V571" s="189"/>
      <c r="W571" s="189"/>
      <c r="X571" s="189"/>
      <c r="Y571" s="189"/>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c r="CN571" s="189"/>
      <c r="CO571" s="189"/>
      <c r="CP571" s="189"/>
      <c r="CQ571" s="189"/>
      <c r="CR571" s="189"/>
      <c r="CS571" s="189"/>
      <c r="CT571" s="189"/>
      <c r="CU571" s="189"/>
      <c r="CV571" s="189"/>
      <c r="CW571" s="189"/>
      <c r="CX571" s="189"/>
      <c r="CY571" s="189"/>
      <c r="CZ571" s="189"/>
      <c r="DA571" s="189"/>
      <c r="DB571" s="189"/>
      <c r="DC571" s="189"/>
      <c r="DD571" s="189"/>
      <c r="DE571" s="189"/>
      <c r="DF571" s="189"/>
      <c r="DG571" s="189"/>
      <c r="DH571" s="189"/>
      <c r="DI571" s="189"/>
      <c r="DJ571" s="189"/>
      <c r="DK571" s="189"/>
      <c r="DL571" s="189"/>
    </row>
    <row r="572" spans="1:116" ht="15.95" customHeight="1" x14ac:dyDescent="0.15">
      <c r="A572" s="189"/>
      <c r="B572" s="189"/>
      <c r="C572" s="189"/>
      <c r="D572" s="189"/>
      <c r="E572" s="189"/>
      <c r="F572" s="189"/>
      <c r="G572" s="189"/>
      <c r="H572" s="189"/>
      <c r="I572" s="189"/>
      <c r="J572" s="189"/>
      <c r="K572" s="189"/>
      <c r="L572" s="189"/>
      <c r="M572" s="189"/>
      <c r="N572" s="189"/>
      <c r="O572" s="189"/>
      <c r="P572" s="189"/>
      <c r="Q572" s="189"/>
      <c r="R572" s="189"/>
      <c r="S572" s="189"/>
      <c r="T572" s="189"/>
      <c r="U572" s="189"/>
      <c r="V572" s="189"/>
      <c r="W572" s="189"/>
      <c r="X572" s="189"/>
      <c r="Y572" s="189"/>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c r="CN572" s="189"/>
      <c r="CO572" s="189"/>
      <c r="CP572" s="189"/>
      <c r="CQ572" s="189"/>
      <c r="CR572" s="189"/>
      <c r="CS572" s="189"/>
      <c r="CT572" s="189"/>
      <c r="CU572" s="189"/>
      <c r="CV572" s="189"/>
      <c r="CW572" s="189"/>
      <c r="CX572" s="189"/>
      <c r="CY572" s="189"/>
      <c r="CZ572" s="189"/>
      <c r="DA572" s="189"/>
      <c r="DB572" s="189"/>
      <c r="DC572" s="189"/>
      <c r="DD572" s="189"/>
      <c r="DE572" s="189"/>
      <c r="DF572" s="189"/>
      <c r="DG572" s="189"/>
      <c r="DH572" s="189"/>
      <c r="DI572" s="189"/>
      <c r="DJ572" s="189"/>
      <c r="DK572" s="189"/>
      <c r="DL572" s="189"/>
    </row>
    <row r="573" spans="1:116" ht="15.95" customHeight="1" x14ac:dyDescent="0.15">
      <c r="A573" s="189"/>
      <c r="B573" s="189"/>
      <c r="C573" s="189"/>
      <c r="D573" s="189"/>
      <c r="E573" s="189"/>
      <c r="F573" s="189"/>
      <c r="G573" s="189"/>
      <c r="H573" s="189"/>
      <c r="I573" s="189"/>
      <c r="J573" s="189"/>
      <c r="K573" s="189"/>
      <c r="L573" s="189"/>
      <c r="M573" s="189"/>
      <c r="N573" s="189"/>
      <c r="O573" s="189"/>
      <c r="P573" s="189"/>
      <c r="Q573" s="189"/>
      <c r="R573" s="189"/>
      <c r="S573" s="189"/>
      <c r="T573" s="189"/>
      <c r="U573" s="189"/>
      <c r="V573" s="189"/>
      <c r="W573" s="189"/>
      <c r="X573" s="189"/>
      <c r="Y573" s="189"/>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c r="CN573" s="189"/>
      <c r="CO573" s="189"/>
      <c r="CP573" s="189"/>
      <c r="CQ573" s="189"/>
      <c r="CR573" s="189"/>
      <c r="CS573" s="189"/>
      <c r="CT573" s="189"/>
      <c r="CU573" s="189"/>
      <c r="CV573" s="189"/>
      <c r="CW573" s="189"/>
      <c r="CX573" s="189"/>
      <c r="CY573" s="189"/>
      <c r="CZ573" s="189"/>
      <c r="DA573" s="189"/>
      <c r="DB573" s="189"/>
      <c r="DC573" s="189"/>
      <c r="DD573" s="189"/>
      <c r="DE573" s="189"/>
      <c r="DF573" s="189"/>
      <c r="DG573" s="189"/>
      <c r="DH573" s="189"/>
      <c r="DI573" s="189"/>
      <c r="DJ573" s="189"/>
      <c r="DK573" s="189"/>
      <c r="DL573" s="189"/>
    </row>
    <row r="574" spans="1:116" ht="15.95" customHeight="1" x14ac:dyDescent="0.15">
      <c r="A574" s="189"/>
      <c r="B574" s="189"/>
      <c r="C574" s="189"/>
      <c r="D574" s="189"/>
      <c r="E574" s="189"/>
      <c r="F574" s="189"/>
      <c r="G574" s="189"/>
      <c r="H574" s="189"/>
      <c r="I574" s="189"/>
      <c r="J574" s="189"/>
      <c r="K574" s="189"/>
      <c r="L574" s="189"/>
      <c r="M574" s="189"/>
      <c r="N574" s="189"/>
      <c r="O574" s="189"/>
      <c r="P574" s="189"/>
      <c r="Q574" s="189"/>
      <c r="R574" s="189"/>
      <c r="S574" s="189"/>
      <c r="T574" s="189"/>
      <c r="U574" s="189"/>
      <c r="V574" s="189"/>
      <c r="W574" s="189"/>
      <c r="X574" s="189"/>
      <c r="Y574" s="189"/>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c r="CN574" s="189"/>
      <c r="CO574" s="189"/>
      <c r="CP574" s="189"/>
      <c r="CQ574" s="189"/>
      <c r="CR574" s="189"/>
      <c r="CS574" s="189"/>
      <c r="CT574" s="189"/>
      <c r="CU574" s="189"/>
      <c r="CV574" s="189"/>
      <c r="CW574" s="189"/>
      <c r="CX574" s="189"/>
      <c r="CY574" s="189"/>
      <c r="CZ574" s="189"/>
      <c r="DA574" s="189"/>
      <c r="DB574" s="189"/>
      <c r="DC574" s="189"/>
      <c r="DD574" s="189"/>
      <c r="DE574" s="189"/>
      <c r="DF574" s="189"/>
      <c r="DG574" s="189"/>
      <c r="DH574" s="189"/>
      <c r="DI574" s="189"/>
      <c r="DJ574" s="189"/>
      <c r="DK574" s="189"/>
      <c r="DL574" s="189"/>
    </row>
    <row r="575" spans="1:116" ht="15.95" customHeight="1" x14ac:dyDescent="0.15">
      <c r="A575" s="189"/>
      <c r="B575" s="189"/>
      <c r="C575" s="189"/>
      <c r="D575" s="189"/>
      <c r="E575" s="189"/>
      <c r="F575" s="189"/>
      <c r="G575" s="189"/>
      <c r="H575" s="189"/>
      <c r="I575" s="189"/>
      <c r="J575" s="189"/>
      <c r="K575" s="189"/>
      <c r="L575" s="189"/>
      <c r="M575" s="189"/>
      <c r="N575" s="189"/>
      <c r="O575" s="189"/>
      <c r="P575" s="189"/>
      <c r="Q575" s="189"/>
      <c r="R575" s="189"/>
      <c r="S575" s="189"/>
      <c r="T575" s="189"/>
      <c r="U575" s="189"/>
      <c r="V575" s="189"/>
      <c r="W575" s="189"/>
      <c r="X575" s="189"/>
      <c r="Y575" s="189"/>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c r="CN575" s="189"/>
      <c r="CO575" s="189"/>
      <c r="CP575" s="189"/>
      <c r="CQ575" s="189"/>
      <c r="CR575" s="189"/>
      <c r="CS575" s="189"/>
      <c r="CT575" s="189"/>
      <c r="CU575" s="189"/>
      <c r="CV575" s="189"/>
      <c r="CW575" s="189"/>
      <c r="CX575" s="189"/>
      <c r="CY575" s="189"/>
      <c r="CZ575" s="189"/>
      <c r="DA575" s="189"/>
      <c r="DB575" s="189"/>
      <c r="DC575" s="189"/>
      <c r="DD575" s="189"/>
      <c r="DE575" s="189"/>
      <c r="DF575" s="189"/>
      <c r="DG575" s="189"/>
      <c r="DH575" s="189"/>
      <c r="DI575" s="189"/>
      <c r="DJ575" s="189"/>
      <c r="DK575" s="189"/>
      <c r="DL575" s="189"/>
    </row>
    <row r="576" spans="1:116" ht="15.95" customHeight="1" x14ac:dyDescent="0.15">
      <c r="A576" s="189"/>
      <c r="B576" s="189"/>
      <c r="C576" s="189"/>
      <c r="D576" s="189"/>
      <c r="E576" s="189"/>
      <c r="F576" s="189"/>
      <c r="G576" s="189"/>
      <c r="H576" s="189"/>
      <c r="I576" s="189"/>
      <c r="J576" s="189"/>
      <c r="K576" s="189"/>
      <c r="L576" s="189"/>
      <c r="M576" s="189"/>
      <c r="N576" s="189"/>
      <c r="O576" s="189"/>
      <c r="P576" s="189"/>
      <c r="Q576" s="189"/>
      <c r="R576" s="189"/>
      <c r="S576" s="189"/>
      <c r="T576" s="189"/>
      <c r="U576" s="189"/>
      <c r="V576" s="189"/>
      <c r="W576" s="189"/>
      <c r="X576" s="189"/>
      <c r="Y576" s="189"/>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c r="CN576" s="189"/>
      <c r="CO576" s="189"/>
      <c r="CP576" s="189"/>
      <c r="CQ576" s="189"/>
      <c r="CR576" s="189"/>
      <c r="CS576" s="189"/>
      <c r="CT576" s="189"/>
      <c r="CU576" s="189"/>
      <c r="CV576" s="189"/>
      <c r="CW576" s="189"/>
      <c r="CX576" s="189"/>
      <c r="CY576" s="189"/>
      <c r="CZ576" s="189"/>
      <c r="DA576" s="189"/>
      <c r="DB576" s="189"/>
      <c r="DC576" s="189"/>
      <c r="DD576" s="189"/>
      <c r="DE576" s="189"/>
      <c r="DF576" s="189"/>
      <c r="DG576" s="189"/>
      <c r="DH576" s="189"/>
      <c r="DI576" s="189"/>
      <c r="DJ576" s="189"/>
      <c r="DK576" s="189"/>
      <c r="DL576" s="189"/>
    </row>
    <row r="577" spans="1:116" ht="15.95" customHeight="1" x14ac:dyDescent="0.15">
      <c r="A577" s="189"/>
      <c r="B577" s="189"/>
      <c r="C577" s="189"/>
      <c r="D577" s="189"/>
      <c r="E577" s="189"/>
      <c r="F577" s="189"/>
      <c r="G577" s="189"/>
      <c r="H577" s="189"/>
      <c r="I577" s="189"/>
      <c r="J577" s="189"/>
      <c r="K577" s="189"/>
      <c r="L577" s="189"/>
      <c r="M577" s="189"/>
      <c r="N577" s="189"/>
      <c r="O577" s="189"/>
      <c r="P577" s="189"/>
      <c r="Q577" s="189"/>
      <c r="R577" s="189"/>
      <c r="S577" s="189"/>
      <c r="T577" s="189"/>
      <c r="U577" s="189"/>
      <c r="V577" s="189"/>
      <c r="W577" s="189"/>
      <c r="X577" s="189"/>
      <c r="Y577" s="189"/>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c r="CN577" s="189"/>
      <c r="CO577" s="189"/>
      <c r="CP577" s="189"/>
      <c r="CQ577" s="189"/>
      <c r="CR577" s="189"/>
      <c r="CS577" s="189"/>
      <c r="CT577" s="189"/>
      <c r="CU577" s="189"/>
      <c r="CV577" s="189"/>
      <c r="CW577" s="189"/>
      <c r="CX577" s="189"/>
      <c r="CY577" s="189"/>
      <c r="CZ577" s="189"/>
      <c r="DA577" s="189"/>
      <c r="DB577" s="189"/>
      <c r="DC577" s="189"/>
      <c r="DD577" s="189"/>
      <c r="DE577" s="189"/>
      <c r="DF577" s="189"/>
      <c r="DG577" s="189"/>
      <c r="DH577" s="189"/>
      <c r="DI577" s="189"/>
      <c r="DJ577" s="189"/>
      <c r="DK577" s="189"/>
      <c r="DL577" s="189"/>
    </row>
    <row r="578" spans="1:116" ht="15.95" customHeight="1" x14ac:dyDescent="0.15">
      <c r="A578" s="189"/>
      <c r="B578" s="189"/>
      <c r="C578" s="189"/>
      <c r="D578" s="189"/>
      <c r="E578" s="189"/>
      <c r="F578" s="189"/>
      <c r="G578" s="189"/>
      <c r="H578" s="189"/>
      <c r="I578" s="189"/>
      <c r="J578" s="189"/>
      <c r="K578" s="189"/>
      <c r="L578" s="189"/>
      <c r="M578" s="189"/>
      <c r="N578" s="189"/>
      <c r="O578" s="189"/>
      <c r="P578" s="189"/>
      <c r="Q578" s="189"/>
      <c r="R578" s="189"/>
      <c r="S578" s="189"/>
      <c r="T578" s="189"/>
      <c r="U578" s="189"/>
      <c r="V578" s="189"/>
      <c r="W578" s="189"/>
      <c r="X578" s="189"/>
      <c r="Y578" s="189"/>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c r="CN578" s="189"/>
      <c r="CO578" s="189"/>
      <c r="CP578" s="189"/>
      <c r="CQ578" s="189"/>
      <c r="CR578" s="189"/>
      <c r="CS578" s="189"/>
      <c r="CT578" s="189"/>
      <c r="CU578" s="189"/>
      <c r="CV578" s="189"/>
      <c r="CW578" s="189"/>
      <c r="CX578" s="189"/>
      <c r="CY578" s="189"/>
      <c r="CZ578" s="189"/>
      <c r="DA578" s="189"/>
      <c r="DB578" s="189"/>
      <c r="DC578" s="189"/>
      <c r="DD578" s="189"/>
      <c r="DE578" s="189"/>
      <c r="DF578" s="189"/>
      <c r="DG578" s="189"/>
      <c r="DH578" s="189"/>
      <c r="DI578" s="189"/>
      <c r="DJ578" s="189"/>
      <c r="DK578" s="189"/>
      <c r="DL578" s="189"/>
    </row>
    <row r="579" spans="1:116" ht="15.95" customHeight="1" x14ac:dyDescent="0.15">
      <c r="A579" s="189"/>
      <c r="B579" s="189"/>
      <c r="C579" s="189"/>
      <c r="D579" s="189"/>
      <c r="E579" s="189"/>
      <c r="F579" s="189"/>
      <c r="G579" s="189"/>
      <c r="H579" s="189"/>
      <c r="I579" s="189"/>
      <c r="J579" s="189"/>
      <c r="K579" s="189"/>
      <c r="L579" s="189"/>
      <c r="M579" s="189"/>
      <c r="N579" s="189"/>
      <c r="O579" s="189"/>
      <c r="P579" s="189"/>
      <c r="Q579" s="189"/>
      <c r="R579" s="189"/>
      <c r="S579" s="189"/>
      <c r="T579" s="189"/>
      <c r="U579" s="189"/>
      <c r="V579" s="189"/>
      <c r="W579" s="189"/>
      <c r="X579" s="189"/>
      <c r="Y579" s="189"/>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c r="CN579" s="189"/>
      <c r="CO579" s="189"/>
      <c r="CP579" s="189"/>
      <c r="CQ579" s="189"/>
      <c r="CR579" s="189"/>
      <c r="CS579" s="189"/>
      <c r="CT579" s="189"/>
      <c r="CU579" s="189"/>
      <c r="CV579" s="189"/>
      <c r="CW579" s="189"/>
      <c r="CX579" s="189"/>
      <c r="CY579" s="189"/>
      <c r="CZ579" s="189"/>
      <c r="DA579" s="189"/>
      <c r="DB579" s="189"/>
      <c r="DC579" s="189"/>
      <c r="DD579" s="189"/>
      <c r="DE579" s="189"/>
      <c r="DF579" s="189"/>
      <c r="DG579" s="189"/>
      <c r="DH579" s="189"/>
      <c r="DI579" s="189"/>
      <c r="DJ579" s="189"/>
      <c r="DK579" s="189"/>
      <c r="DL579" s="189"/>
    </row>
    <row r="580" spans="1:116" ht="15.95" customHeight="1" x14ac:dyDescent="0.15">
      <c r="A580" s="189"/>
      <c r="B580" s="189"/>
      <c r="C580" s="189"/>
      <c r="D580" s="189"/>
      <c r="E580" s="189"/>
      <c r="F580" s="189"/>
      <c r="G580" s="189"/>
      <c r="H580" s="189"/>
      <c r="I580" s="189"/>
      <c r="J580" s="189"/>
      <c r="K580" s="189"/>
      <c r="L580" s="189"/>
      <c r="M580" s="189"/>
      <c r="N580" s="189"/>
      <c r="O580" s="189"/>
      <c r="P580" s="189"/>
      <c r="Q580" s="189"/>
      <c r="R580" s="189"/>
      <c r="S580" s="189"/>
      <c r="T580" s="189"/>
      <c r="U580" s="189"/>
      <c r="V580" s="189"/>
      <c r="W580" s="189"/>
      <c r="X580" s="189"/>
      <c r="Y580" s="189"/>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c r="CN580" s="189"/>
      <c r="CO580" s="189"/>
      <c r="CP580" s="189"/>
      <c r="CQ580" s="189"/>
      <c r="CR580" s="189"/>
      <c r="CS580" s="189"/>
      <c r="CT580" s="189"/>
      <c r="CU580" s="189"/>
      <c r="CV580" s="189"/>
      <c r="CW580" s="189"/>
      <c r="CX580" s="189"/>
      <c r="CY580" s="189"/>
      <c r="CZ580" s="189"/>
      <c r="DA580" s="189"/>
      <c r="DB580" s="189"/>
      <c r="DC580" s="189"/>
      <c r="DD580" s="189"/>
      <c r="DE580" s="189"/>
      <c r="DF580" s="189"/>
      <c r="DG580" s="189"/>
      <c r="DH580" s="189"/>
      <c r="DI580" s="189"/>
      <c r="DJ580" s="189"/>
      <c r="DK580" s="189"/>
      <c r="DL580" s="189"/>
    </row>
    <row r="581" spans="1:116" ht="15.95" customHeight="1" x14ac:dyDescent="0.15">
      <c r="A581" s="189"/>
      <c r="B581" s="189"/>
      <c r="C581" s="189"/>
      <c r="D581" s="189"/>
      <c r="E581" s="189"/>
      <c r="F581" s="189"/>
      <c r="G581" s="189"/>
      <c r="H581" s="189"/>
      <c r="I581" s="189"/>
      <c r="J581" s="189"/>
      <c r="K581" s="189"/>
      <c r="L581" s="189"/>
      <c r="M581" s="189"/>
      <c r="N581" s="189"/>
      <c r="O581" s="189"/>
      <c r="P581" s="189"/>
      <c r="Q581" s="189"/>
      <c r="R581" s="189"/>
      <c r="S581" s="189"/>
      <c r="T581" s="189"/>
      <c r="U581" s="189"/>
      <c r="V581" s="189"/>
      <c r="W581" s="189"/>
      <c r="X581" s="189"/>
      <c r="Y581" s="189"/>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c r="CN581" s="189"/>
      <c r="CO581" s="189"/>
      <c r="CP581" s="189"/>
      <c r="CQ581" s="189"/>
      <c r="CR581" s="189"/>
      <c r="CS581" s="189"/>
      <c r="CT581" s="189"/>
      <c r="CU581" s="189"/>
      <c r="CV581" s="189"/>
      <c r="CW581" s="189"/>
      <c r="CX581" s="189"/>
      <c r="CY581" s="189"/>
      <c r="CZ581" s="189"/>
      <c r="DA581" s="189"/>
      <c r="DB581" s="189"/>
      <c r="DC581" s="189"/>
      <c r="DD581" s="189"/>
      <c r="DE581" s="189"/>
      <c r="DF581" s="189"/>
      <c r="DG581" s="189"/>
      <c r="DH581" s="189"/>
      <c r="DI581" s="189"/>
      <c r="DJ581" s="189"/>
      <c r="DK581" s="189"/>
      <c r="DL581" s="189"/>
    </row>
    <row r="582" spans="1:116" ht="15.95" customHeight="1" x14ac:dyDescent="0.15">
      <c r="A582" s="189"/>
      <c r="B582" s="189"/>
      <c r="C582" s="189"/>
      <c r="D582" s="189"/>
      <c r="E582" s="189"/>
      <c r="F582" s="189"/>
      <c r="G582" s="189"/>
      <c r="H582" s="189"/>
      <c r="I582" s="189"/>
      <c r="J582" s="189"/>
      <c r="K582" s="189"/>
      <c r="L582" s="189"/>
      <c r="M582" s="189"/>
      <c r="N582" s="189"/>
      <c r="O582" s="189"/>
      <c r="P582" s="189"/>
      <c r="Q582" s="189"/>
      <c r="R582" s="189"/>
      <c r="S582" s="189"/>
      <c r="T582" s="189"/>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row>
    <row r="583" spans="1:116" ht="15.95" customHeight="1" x14ac:dyDescent="0.15">
      <c r="A583" s="189"/>
      <c r="B583" s="189"/>
      <c r="C583" s="189"/>
      <c r="D583" s="189"/>
      <c r="E583" s="189"/>
      <c r="F583" s="189"/>
      <c r="G583" s="189"/>
      <c r="H583" s="189"/>
      <c r="I583" s="189"/>
      <c r="J583" s="189"/>
      <c r="K583" s="189"/>
      <c r="L583" s="189"/>
      <c r="M583" s="189"/>
      <c r="N583" s="189"/>
      <c r="O583" s="189"/>
      <c r="P583" s="189"/>
      <c r="Q583" s="189"/>
      <c r="R583" s="189"/>
      <c r="S583" s="189"/>
      <c r="T583" s="189"/>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row>
    <row r="584" spans="1:116" ht="15.95" customHeight="1" x14ac:dyDescent="0.15">
      <c r="A584" s="189"/>
      <c r="B584" s="189"/>
      <c r="C584" s="189"/>
      <c r="D584" s="189"/>
      <c r="E584" s="189"/>
      <c r="F584" s="189"/>
      <c r="G584" s="189"/>
      <c r="H584" s="189"/>
      <c r="I584" s="189"/>
      <c r="J584" s="189"/>
      <c r="K584" s="189"/>
      <c r="L584" s="189"/>
      <c r="M584" s="189"/>
      <c r="N584" s="189"/>
      <c r="O584" s="189"/>
      <c r="P584" s="189"/>
      <c r="Q584" s="189"/>
      <c r="R584" s="189"/>
      <c r="S584" s="189"/>
      <c r="T584" s="189"/>
      <c r="U584" s="189"/>
      <c r="V584" s="189"/>
      <c r="W584" s="189"/>
      <c r="X584" s="189"/>
      <c r="Y584" s="189"/>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c r="CN584" s="189"/>
      <c r="CO584" s="189"/>
      <c r="CP584" s="189"/>
      <c r="CQ584" s="189"/>
      <c r="CR584" s="189"/>
      <c r="CS584" s="189"/>
      <c r="CT584" s="189"/>
      <c r="CU584" s="189"/>
      <c r="CV584" s="189"/>
      <c r="CW584" s="189"/>
      <c r="CX584" s="189"/>
      <c r="CY584" s="189"/>
      <c r="CZ584" s="189"/>
      <c r="DA584" s="189"/>
      <c r="DB584" s="189"/>
      <c r="DC584" s="189"/>
      <c r="DD584" s="189"/>
      <c r="DE584" s="189"/>
      <c r="DF584" s="189"/>
      <c r="DG584" s="189"/>
      <c r="DH584" s="189"/>
      <c r="DI584" s="189"/>
      <c r="DJ584" s="189"/>
      <c r="DK584" s="189"/>
      <c r="DL584" s="189"/>
    </row>
    <row r="585" spans="1:116" ht="15.95" customHeight="1" x14ac:dyDescent="0.15">
      <c r="A585" s="189"/>
      <c r="B585" s="189"/>
      <c r="C585" s="189"/>
      <c r="D585" s="189"/>
      <c r="E585" s="189"/>
      <c r="F585" s="189"/>
      <c r="G585" s="189"/>
      <c r="H585" s="189"/>
      <c r="I585" s="189"/>
      <c r="J585" s="189"/>
      <c r="K585" s="189"/>
      <c r="L585" s="189"/>
      <c r="M585" s="189"/>
      <c r="N585" s="189"/>
      <c r="O585" s="189"/>
      <c r="P585" s="189"/>
      <c r="Q585" s="189"/>
      <c r="R585" s="189"/>
      <c r="S585" s="189"/>
      <c r="T585" s="189"/>
      <c r="U585" s="189"/>
      <c r="V585" s="189"/>
      <c r="W585" s="189"/>
      <c r="X585" s="189"/>
      <c r="Y585" s="189"/>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c r="CN585" s="189"/>
      <c r="CO585" s="189"/>
      <c r="CP585" s="189"/>
      <c r="CQ585" s="189"/>
      <c r="CR585" s="189"/>
      <c r="CS585" s="189"/>
      <c r="CT585" s="189"/>
      <c r="CU585" s="189"/>
      <c r="CV585" s="189"/>
      <c r="CW585" s="189"/>
      <c r="CX585" s="189"/>
      <c r="CY585" s="189"/>
      <c r="CZ585" s="189"/>
      <c r="DA585" s="189"/>
      <c r="DB585" s="189"/>
      <c r="DC585" s="189"/>
      <c r="DD585" s="189"/>
      <c r="DE585" s="189"/>
      <c r="DF585" s="189"/>
      <c r="DG585" s="189"/>
      <c r="DH585" s="189"/>
      <c r="DI585" s="189"/>
      <c r="DJ585" s="189"/>
      <c r="DK585" s="189"/>
      <c r="DL585" s="189"/>
    </row>
    <row r="586" spans="1:116" ht="15.95" customHeight="1" x14ac:dyDescent="0.15">
      <c r="A586" s="189"/>
      <c r="B586" s="189"/>
      <c r="C586" s="189"/>
      <c r="D586" s="189"/>
      <c r="E586" s="189"/>
      <c r="F586" s="189"/>
      <c r="G586" s="189"/>
      <c r="H586" s="189"/>
      <c r="I586" s="189"/>
      <c r="J586" s="189"/>
      <c r="K586" s="189"/>
      <c r="L586" s="189"/>
      <c r="M586" s="189"/>
      <c r="N586" s="189"/>
      <c r="O586" s="189"/>
      <c r="P586" s="189"/>
      <c r="Q586" s="189"/>
      <c r="R586" s="189"/>
      <c r="S586" s="189"/>
      <c r="T586" s="189"/>
      <c r="U586" s="189"/>
      <c r="V586" s="189"/>
      <c r="W586" s="189"/>
      <c r="X586" s="189"/>
      <c r="Y586" s="189"/>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c r="CN586" s="189"/>
      <c r="CO586" s="189"/>
      <c r="CP586" s="189"/>
      <c r="CQ586" s="189"/>
      <c r="CR586" s="189"/>
      <c r="CS586" s="189"/>
      <c r="CT586" s="189"/>
      <c r="CU586" s="189"/>
      <c r="CV586" s="189"/>
      <c r="CW586" s="189"/>
      <c r="CX586" s="189"/>
      <c r="CY586" s="189"/>
      <c r="CZ586" s="189"/>
      <c r="DA586" s="189"/>
      <c r="DB586" s="189"/>
      <c r="DC586" s="189"/>
      <c r="DD586" s="189"/>
      <c r="DE586" s="189"/>
      <c r="DF586" s="189"/>
      <c r="DG586" s="189"/>
      <c r="DH586" s="189"/>
      <c r="DI586" s="189"/>
      <c r="DJ586" s="189"/>
      <c r="DK586" s="189"/>
      <c r="DL586" s="189"/>
    </row>
    <row r="587" spans="1:116" ht="15.95" customHeight="1" x14ac:dyDescent="0.15">
      <c r="A587" s="189"/>
      <c r="B587" s="189"/>
      <c r="C587" s="189"/>
      <c r="D587" s="189"/>
      <c r="E587" s="189"/>
      <c r="F587" s="189"/>
      <c r="G587" s="189"/>
      <c r="H587" s="189"/>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c r="CN587" s="189"/>
      <c r="CO587" s="189"/>
      <c r="CP587" s="189"/>
      <c r="CQ587" s="189"/>
      <c r="CR587" s="189"/>
      <c r="CS587" s="189"/>
      <c r="CT587" s="189"/>
      <c r="CU587" s="189"/>
      <c r="CV587" s="189"/>
      <c r="CW587" s="189"/>
      <c r="CX587" s="189"/>
      <c r="CY587" s="189"/>
      <c r="CZ587" s="189"/>
      <c r="DA587" s="189"/>
      <c r="DB587" s="189"/>
      <c r="DC587" s="189"/>
      <c r="DD587" s="189"/>
      <c r="DE587" s="189"/>
      <c r="DF587" s="189"/>
      <c r="DG587" s="189"/>
      <c r="DH587" s="189"/>
      <c r="DI587" s="189"/>
      <c r="DJ587" s="189"/>
      <c r="DK587" s="189"/>
      <c r="DL587" s="189"/>
    </row>
    <row r="588" spans="1:116" ht="15.95" customHeight="1" x14ac:dyDescent="0.15">
      <c r="A588" s="189"/>
      <c r="B588" s="189"/>
      <c r="C588" s="189"/>
      <c r="D588" s="189"/>
      <c r="E588" s="189"/>
      <c r="F588" s="189"/>
      <c r="G588" s="189"/>
      <c r="H588" s="189"/>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c r="CN588" s="189"/>
      <c r="CO588" s="189"/>
      <c r="CP588" s="189"/>
      <c r="CQ588" s="189"/>
      <c r="CR588" s="189"/>
      <c r="CS588" s="189"/>
      <c r="CT588" s="189"/>
      <c r="CU588" s="189"/>
      <c r="CV588" s="189"/>
      <c r="CW588" s="189"/>
      <c r="CX588" s="189"/>
      <c r="CY588" s="189"/>
      <c r="CZ588" s="189"/>
      <c r="DA588" s="189"/>
      <c r="DB588" s="189"/>
      <c r="DC588" s="189"/>
      <c r="DD588" s="189"/>
      <c r="DE588" s="189"/>
      <c r="DF588" s="189"/>
      <c r="DG588" s="189"/>
      <c r="DH588" s="189"/>
      <c r="DI588" s="189"/>
      <c r="DJ588" s="189"/>
      <c r="DK588" s="189"/>
      <c r="DL588" s="189"/>
    </row>
    <row r="589" spans="1:116" ht="15.95" customHeight="1" x14ac:dyDescent="0.15">
      <c r="A589" s="189"/>
      <c r="B589" s="189"/>
      <c r="C589" s="189"/>
      <c r="D589" s="189"/>
      <c r="E589" s="189"/>
      <c r="F589" s="189"/>
      <c r="G589" s="189"/>
      <c r="H589" s="189"/>
      <c r="I589" s="189"/>
      <c r="J589" s="189"/>
      <c r="K589" s="189"/>
      <c r="L589" s="189"/>
      <c r="M589" s="189"/>
      <c r="N589" s="189"/>
      <c r="O589" s="189"/>
      <c r="P589" s="189"/>
      <c r="Q589" s="189"/>
      <c r="R589" s="189"/>
      <c r="S589" s="189"/>
      <c r="T589" s="189"/>
      <c r="U589" s="189"/>
      <c r="V589" s="189"/>
      <c r="W589" s="189"/>
      <c r="X589" s="189"/>
      <c r="Y589" s="189"/>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c r="CN589" s="189"/>
      <c r="CO589" s="189"/>
      <c r="CP589" s="189"/>
      <c r="CQ589" s="189"/>
      <c r="CR589" s="189"/>
      <c r="CS589" s="189"/>
      <c r="CT589" s="189"/>
      <c r="CU589" s="189"/>
      <c r="CV589" s="189"/>
      <c r="CW589" s="189"/>
      <c r="CX589" s="189"/>
      <c r="CY589" s="189"/>
      <c r="CZ589" s="189"/>
      <c r="DA589" s="189"/>
      <c r="DB589" s="189"/>
      <c r="DC589" s="189"/>
      <c r="DD589" s="189"/>
      <c r="DE589" s="189"/>
      <c r="DF589" s="189"/>
      <c r="DG589" s="189"/>
      <c r="DH589" s="189"/>
      <c r="DI589" s="189"/>
      <c r="DJ589" s="189"/>
      <c r="DK589" s="189"/>
      <c r="DL589" s="189"/>
    </row>
    <row r="590" spans="1:116" ht="15.95" customHeight="1" x14ac:dyDescent="0.15">
      <c r="A590" s="189"/>
      <c r="B590" s="189"/>
      <c r="C590" s="189"/>
      <c r="D590" s="189"/>
      <c r="E590" s="189"/>
      <c r="F590" s="189"/>
      <c r="G590" s="189"/>
      <c r="H590" s="189"/>
      <c r="I590" s="189"/>
      <c r="J590" s="189"/>
      <c r="K590" s="189"/>
      <c r="L590" s="189"/>
      <c r="M590" s="189"/>
      <c r="N590" s="189"/>
      <c r="O590" s="189"/>
      <c r="P590" s="189"/>
      <c r="Q590" s="189"/>
      <c r="R590" s="189"/>
      <c r="S590" s="189"/>
      <c r="T590" s="189"/>
      <c r="U590" s="189"/>
      <c r="V590" s="189"/>
      <c r="W590" s="189"/>
      <c r="X590" s="189"/>
      <c r="Y590" s="189"/>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c r="CN590" s="189"/>
      <c r="CO590" s="189"/>
      <c r="CP590" s="189"/>
      <c r="CQ590" s="189"/>
      <c r="CR590" s="189"/>
      <c r="CS590" s="189"/>
      <c r="CT590" s="189"/>
      <c r="CU590" s="189"/>
      <c r="CV590" s="189"/>
      <c r="CW590" s="189"/>
      <c r="CX590" s="189"/>
      <c r="CY590" s="189"/>
      <c r="CZ590" s="189"/>
      <c r="DA590" s="189"/>
      <c r="DB590" s="189"/>
      <c r="DC590" s="189"/>
      <c r="DD590" s="189"/>
      <c r="DE590" s="189"/>
      <c r="DF590" s="189"/>
      <c r="DG590" s="189"/>
      <c r="DH590" s="189"/>
      <c r="DI590" s="189"/>
      <c r="DJ590" s="189"/>
      <c r="DK590" s="189"/>
      <c r="DL590" s="189"/>
    </row>
    <row r="591" spans="1:116" ht="15.95" customHeight="1" x14ac:dyDescent="0.15">
      <c r="A591" s="189"/>
      <c r="B591" s="189"/>
      <c r="C591" s="189"/>
      <c r="D591" s="189"/>
      <c r="E591" s="189"/>
      <c r="F591" s="189"/>
      <c r="G591" s="189"/>
      <c r="H591" s="189"/>
      <c r="I591" s="189"/>
      <c r="J591" s="189"/>
      <c r="K591" s="189"/>
      <c r="L591" s="189"/>
      <c r="M591" s="189"/>
      <c r="N591" s="189"/>
      <c r="O591" s="189"/>
      <c r="P591" s="189"/>
      <c r="Q591" s="189"/>
      <c r="R591" s="189"/>
      <c r="S591" s="189"/>
      <c r="T591" s="189"/>
      <c r="U591" s="189"/>
      <c r="V591" s="189"/>
      <c r="W591" s="189"/>
      <c r="X591" s="189"/>
      <c r="Y591" s="189"/>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c r="CN591" s="189"/>
      <c r="CO591" s="189"/>
      <c r="CP591" s="189"/>
      <c r="CQ591" s="189"/>
      <c r="CR591" s="189"/>
      <c r="CS591" s="189"/>
      <c r="CT591" s="189"/>
      <c r="CU591" s="189"/>
      <c r="CV591" s="189"/>
      <c r="CW591" s="189"/>
      <c r="CX591" s="189"/>
      <c r="CY591" s="189"/>
      <c r="CZ591" s="189"/>
      <c r="DA591" s="189"/>
      <c r="DB591" s="189"/>
      <c r="DC591" s="189"/>
      <c r="DD591" s="189"/>
      <c r="DE591" s="189"/>
      <c r="DF591" s="189"/>
      <c r="DG591" s="189"/>
      <c r="DH591" s="189"/>
      <c r="DI591" s="189"/>
      <c r="DJ591" s="189"/>
      <c r="DK591" s="189"/>
      <c r="DL591" s="189"/>
    </row>
    <row r="592" spans="1:116" ht="15.95" customHeight="1" x14ac:dyDescent="0.15">
      <c r="A592" s="189"/>
      <c r="B592" s="189"/>
      <c r="C592" s="189"/>
      <c r="D592" s="189"/>
      <c r="E592" s="189"/>
      <c r="F592" s="189"/>
      <c r="G592" s="189"/>
      <c r="H592" s="189"/>
      <c r="I592" s="189"/>
      <c r="J592" s="189"/>
      <c r="K592" s="189"/>
      <c r="L592" s="189"/>
      <c r="M592" s="189"/>
      <c r="N592" s="189"/>
      <c r="O592" s="189"/>
      <c r="P592" s="189"/>
      <c r="Q592" s="189"/>
      <c r="R592" s="189"/>
      <c r="S592" s="189"/>
      <c r="T592" s="189"/>
      <c r="U592" s="189"/>
      <c r="V592" s="189"/>
      <c r="W592" s="189"/>
      <c r="X592" s="189"/>
      <c r="Y592" s="189"/>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c r="CN592" s="189"/>
      <c r="CO592" s="189"/>
      <c r="CP592" s="189"/>
      <c r="CQ592" s="189"/>
      <c r="CR592" s="189"/>
      <c r="CS592" s="189"/>
      <c r="CT592" s="189"/>
      <c r="CU592" s="189"/>
      <c r="CV592" s="189"/>
      <c r="CW592" s="189"/>
      <c r="CX592" s="189"/>
      <c r="CY592" s="189"/>
      <c r="CZ592" s="189"/>
      <c r="DA592" s="189"/>
      <c r="DB592" s="189"/>
      <c r="DC592" s="189"/>
      <c r="DD592" s="189"/>
      <c r="DE592" s="189"/>
      <c r="DF592" s="189"/>
      <c r="DG592" s="189"/>
      <c r="DH592" s="189"/>
      <c r="DI592" s="189"/>
      <c r="DJ592" s="189"/>
      <c r="DK592" s="189"/>
      <c r="DL592" s="189"/>
    </row>
    <row r="593" spans="1:116" ht="15.95" customHeight="1" x14ac:dyDescent="0.15">
      <c r="A593" s="189"/>
      <c r="B593" s="189"/>
      <c r="C593" s="189"/>
      <c r="D593" s="189"/>
      <c r="E593" s="189"/>
      <c r="F593" s="189"/>
      <c r="G593" s="189"/>
      <c r="H593" s="189"/>
      <c r="I593" s="189"/>
      <c r="J593" s="189"/>
      <c r="K593" s="189"/>
      <c r="L593" s="189"/>
      <c r="M593" s="189"/>
      <c r="N593" s="189"/>
      <c r="O593" s="189"/>
      <c r="P593" s="189"/>
      <c r="Q593" s="189"/>
      <c r="R593" s="189"/>
      <c r="S593" s="189"/>
      <c r="T593" s="189"/>
      <c r="U593" s="189"/>
      <c r="V593" s="189"/>
      <c r="W593" s="189"/>
      <c r="X593" s="189"/>
      <c r="Y593" s="189"/>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c r="CN593" s="189"/>
      <c r="CO593" s="189"/>
      <c r="CP593" s="189"/>
      <c r="CQ593" s="189"/>
      <c r="CR593" s="189"/>
      <c r="CS593" s="189"/>
      <c r="CT593" s="189"/>
      <c r="CU593" s="189"/>
      <c r="CV593" s="189"/>
      <c r="CW593" s="189"/>
      <c r="CX593" s="189"/>
      <c r="CY593" s="189"/>
      <c r="CZ593" s="189"/>
      <c r="DA593" s="189"/>
      <c r="DB593" s="189"/>
      <c r="DC593" s="189"/>
      <c r="DD593" s="189"/>
      <c r="DE593" s="189"/>
      <c r="DF593" s="189"/>
      <c r="DG593" s="189"/>
      <c r="DH593" s="189"/>
      <c r="DI593" s="189"/>
      <c r="DJ593" s="189"/>
      <c r="DK593" s="189"/>
      <c r="DL593" s="189"/>
    </row>
    <row r="594" spans="1:116" ht="15.95" customHeight="1" x14ac:dyDescent="0.15">
      <c r="A594" s="189"/>
      <c r="B594" s="189"/>
      <c r="C594" s="189"/>
      <c r="D594" s="189"/>
      <c r="E594" s="189"/>
      <c r="F594" s="189"/>
      <c r="G594" s="189"/>
      <c r="H594" s="189"/>
      <c r="I594" s="189"/>
      <c r="J594" s="189"/>
      <c r="K594" s="189"/>
      <c r="L594" s="189"/>
      <c r="M594" s="189"/>
      <c r="N594" s="189"/>
      <c r="O594" s="189"/>
      <c r="P594" s="189"/>
      <c r="Q594" s="189"/>
      <c r="R594" s="189"/>
      <c r="S594" s="189"/>
      <c r="T594" s="189"/>
      <c r="U594" s="189"/>
      <c r="V594" s="189"/>
      <c r="W594" s="189"/>
      <c r="X594" s="189"/>
      <c r="Y594" s="189"/>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c r="CN594" s="189"/>
      <c r="CO594" s="189"/>
      <c r="CP594" s="189"/>
      <c r="CQ594" s="189"/>
      <c r="CR594" s="189"/>
      <c r="CS594" s="189"/>
      <c r="CT594" s="189"/>
      <c r="CU594" s="189"/>
      <c r="CV594" s="189"/>
      <c r="CW594" s="189"/>
      <c r="CX594" s="189"/>
      <c r="CY594" s="189"/>
      <c r="CZ594" s="189"/>
      <c r="DA594" s="189"/>
      <c r="DB594" s="189"/>
      <c r="DC594" s="189"/>
      <c r="DD594" s="189"/>
      <c r="DE594" s="189"/>
      <c r="DF594" s="189"/>
      <c r="DG594" s="189"/>
      <c r="DH594" s="189"/>
      <c r="DI594" s="189"/>
      <c r="DJ594" s="189"/>
      <c r="DK594" s="189"/>
      <c r="DL594" s="189"/>
    </row>
    <row r="595" spans="1:116" ht="15.95" customHeight="1" x14ac:dyDescent="0.15">
      <c r="A595" s="189"/>
      <c r="B595" s="189"/>
      <c r="C595" s="189"/>
      <c r="D595" s="189"/>
      <c r="E595" s="189"/>
      <c r="F595" s="189"/>
      <c r="G595" s="189"/>
      <c r="H595" s="189"/>
      <c r="I595" s="189"/>
      <c r="J595" s="189"/>
      <c r="K595" s="189"/>
      <c r="L595" s="189"/>
      <c r="M595" s="189"/>
      <c r="N595" s="189"/>
      <c r="O595" s="189"/>
      <c r="P595" s="189"/>
      <c r="Q595" s="189"/>
      <c r="R595" s="189"/>
      <c r="S595" s="189"/>
      <c r="T595" s="189"/>
      <c r="U595" s="189"/>
      <c r="V595" s="189"/>
      <c r="W595" s="189"/>
      <c r="X595" s="189"/>
      <c r="Y595" s="189"/>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c r="CN595" s="189"/>
      <c r="CO595" s="189"/>
      <c r="CP595" s="189"/>
      <c r="CQ595" s="189"/>
      <c r="CR595" s="189"/>
      <c r="CS595" s="189"/>
      <c r="CT595" s="189"/>
      <c r="CU595" s="189"/>
      <c r="CV595" s="189"/>
      <c r="CW595" s="189"/>
      <c r="CX595" s="189"/>
      <c r="CY595" s="189"/>
      <c r="CZ595" s="189"/>
      <c r="DA595" s="189"/>
      <c r="DB595" s="189"/>
      <c r="DC595" s="189"/>
      <c r="DD595" s="189"/>
      <c r="DE595" s="189"/>
      <c r="DF595" s="189"/>
      <c r="DG595" s="189"/>
      <c r="DH595" s="189"/>
      <c r="DI595" s="189"/>
      <c r="DJ595" s="189"/>
      <c r="DK595" s="189"/>
      <c r="DL595" s="189"/>
    </row>
    <row r="596" spans="1:116" ht="15.95" customHeight="1" x14ac:dyDescent="0.15">
      <c r="A596" s="189"/>
      <c r="B596" s="189"/>
      <c r="C596" s="189"/>
      <c r="D596" s="189"/>
      <c r="E596" s="189"/>
      <c r="F596" s="189"/>
      <c r="G596" s="189"/>
      <c r="H596" s="189"/>
      <c r="I596" s="189"/>
      <c r="J596" s="189"/>
      <c r="K596" s="189"/>
      <c r="L596" s="189"/>
      <c r="M596" s="189"/>
      <c r="N596" s="189"/>
      <c r="O596" s="189"/>
      <c r="P596" s="189"/>
      <c r="Q596" s="189"/>
      <c r="R596" s="189"/>
      <c r="S596" s="189"/>
      <c r="T596" s="189"/>
      <c r="U596" s="189"/>
      <c r="V596" s="189"/>
      <c r="W596" s="189"/>
      <c r="X596" s="189"/>
      <c r="Y596" s="189"/>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c r="CN596" s="189"/>
      <c r="CO596" s="189"/>
      <c r="CP596" s="189"/>
      <c r="CQ596" s="189"/>
      <c r="CR596" s="189"/>
      <c r="CS596" s="189"/>
      <c r="CT596" s="189"/>
      <c r="CU596" s="189"/>
      <c r="CV596" s="189"/>
      <c r="CW596" s="189"/>
      <c r="CX596" s="189"/>
      <c r="CY596" s="189"/>
      <c r="CZ596" s="189"/>
      <c r="DA596" s="189"/>
      <c r="DB596" s="189"/>
      <c r="DC596" s="189"/>
      <c r="DD596" s="189"/>
      <c r="DE596" s="189"/>
      <c r="DF596" s="189"/>
      <c r="DG596" s="189"/>
      <c r="DH596" s="189"/>
      <c r="DI596" s="189"/>
      <c r="DJ596" s="189"/>
      <c r="DK596" s="189"/>
      <c r="DL596" s="189"/>
    </row>
    <row r="597" spans="1:116" ht="15.95" customHeight="1" x14ac:dyDescent="0.15">
      <c r="A597" s="189"/>
      <c r="B597" s="189"/>
      <c r="C597" s="189"/>
      <c r="D597" s="189"/>
      <c r="E597" s="189"/>
      <c r="F597" s="189"/>
      <c r="G597" s="189"/>
      <c r="H597" s="189"/>
      <c r="I597" s="189"/>
      <c r="J597" s="189"/>
      <c r="K597" s="189"/>
      <c r="L597" s="189"/>
      <c r="M597" s="189"/>
      <c r="N597" s="189"/>
      <c r="O597" s="189"/>
      <c r="P597" s="189"/>
      <c r="Q597" s="189"/>
      <c r="R597" s="189"/>
      <c r="S597" s="189"/>
      <c r="T597" s="189"/>
      <c r="U597" s="189"/>
      <c r="V597" s="189"/>
      <c r="W597" s="189"/>
      <c r="X597" s="189"/>
      <c r="Y597" s="189"/>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c r="CN597" s="189"/>
      <c r="CO597" s="189"/>
      <c r="CP597" s="189"/>
      <c r="CQ597" s="189"/>
      <c r="CR597" s="189"/>
      <c r="CS597" s="189"/>
      <c r="CT597" s="189"/>
      <c r="CU597" s="189"/>
      <c r="CV597" s="189"/>
      <c r="CW597" s="189"/>
      <c r="CX597" s="189"/>
      <c r="CY597" s="189"/>
      <c r="CZ597" s="189"/>
      <c r="DA597" s="189"/>
      <c r="DB597" s="189"/>
      <c r="DC597" s="189"/>
      <c r="DD597" s="189"/>
      <c r="DE597" s="189"/>
      <c r="DF597" s="189"/>
      <c r="DG597" s="189"/>
      <c r="DH597" s="189"/>
      <c r="DI597" s="189"/>
      <c r="DJ597" s="189"/>
      <c r="DK597" s="189"/>
      <c r="DL597" s="189"/>
    </row>
    <row r="598" spans="1:116" ht="15.95" customHeight="1" x14ac:dyDescent="0.15">
      <c r="A598" s="189"/>
      <c r="B598" s="189"/>
      <c r="C598" s="189"/>
      <c r="D598" s="189"/>
      <c r="E598" s="189"/>
      <c r="F598" s="189"/>
      <c r="G598" s="189"/>
      <c r="H598" s="189"/>
      <c r="I598" s="189"/>
      <c r="J598" s="189"/>
      <c r="K598" s="189"/>
      <c r="L598" s="189"/>
      <c r="M598" s="189"/>
      <c r="N598" s="189"/>
      <c r="O598" s="189"/>
      <c r="P598" s="189"/>
      <c r="Q598" s="189"/>
      <c r="R598" s="189"/>
      <c r="S598" s="189"/>
      <c r="T598" s="189"/>
      <c r="U598" s="189"/>
      <c r="V598" s="189"/>
      <c r="W598" s="189"/>
      <c r="X598" s="189"/>
      <c r="Y598" s="189"/>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c r="CN598" s="189"/>
      <c r="CO598" s="189"/>
      <c r="CP598" s="189"/>
      <c r="CQ598" s="189"/>
      <c r="CR598" s="189"/>
      <c r="CS598" s="189"/>
      <c r="CT598" s="189"/>
      <c r="CU598" s="189"/>
      <c r="CV598" s="189"/>
      <c r="CW598" s="189"/>
      <c r="CX598" s="189"/>
      <c r="CY598" s="189"/>
      <c r="CZ598" s="189"/>
      <c r="DA598" s="189"/>
      <c r="DB598" s="189"/>
      <c r="DC598" s="189"/>
      <c r="DD598" s="189"/>
      <c r="DE598" s="189"/>
      <c r="DF598" s="189"/>
      <c r="DG598" s="189"/>
      <c r="DH598" s="189"/>
      <c r="DI598" s="189"/>
      <c r="DJ598" s="189"/>
      <c r="DK598" s="189"/>
      <c r="DL598" s="189"/>
    </row>
    <row r="599" spans="1:116" ht="15.95" customHeight="1" x14ac:dyDescent="0.15">
      <c r="A599" s="189"/>
      <c r="B599" s="189"/>
      <c r="C599" s="189"/>
      <c r="D599" s="189"/>
      <c r="E599" s="189"/>
      <c r="F599" s="189"/>
      <c r="G599" s="189"/>
      <c r="H599" s="189"/>
      <c r="I599" s="189"/>
      <c r="J599" s="189"/>
      <c r="K599" s="189"/>
      <c r="L599" s="189"/>
      <c r="M599" s="189"/>
      <c r="N599" s="189"/>
      <c r="O599" s="189"/>
      <c r="P599" s="189"/>
      <c r="Q599" s="189"/>
      <c r="R599" s="189"/>
      <c r="S599" s="189"/>
      <c r="T599" s="189"/>
      <c r="U599" s="189"/>
      <c r="V599" s="189"/>
      <c r="W599" s="189"/>
      <c r="X599" s="189"/>
      <c r="Y599" s="189"/>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c r="CN599" s="189"/>
      <c r="CO599" s="189"/>
      <c r="CP599" s="189"/>
      <c r="CQ599" s="189"/>
      <c r="CR599" s="189"/>
      <c r="CS599" s="189"/>
      <c r="CT599" s="189"/>
      <c r="CU599" s="189"/>
      <c r="CV599" s="189"/>
      <c r="CW599" s="189"/>
      <c r="CX599" s="189"/>
      <c r="CY599" s="189"/>
      <c r="CZ599" s="189"/>
      <c r="DA599" s="189"/>
      <c r="DB599" s="189"/>
      <c r="DC599" s="189"/>
      <c r="DD599" s="189"/>
      <c r="DE599" s="189"/>
      <c r="DF599" s="189"/>
      <c r="DG599" s="189"/>
      <c r="DH599" s="189"/>
      <c r="DI599" s="189"/>
      <c r="DJ599" s="189"/>
      <c r="DK599" s="189"/>
      <c r="DL599" s="189"/>
    </row>
    <row r="600" spans="1:116" ht="15.95" customHeight="1" x14ac:dyDescent="0.15">
      <c r="A600" s="189"/>
      <c r="B600" s="189"/>
      <c r="C600" s="189"/>
      <c r="D600" s="189"/>
      <c r="E600" s="189"/>
      <c r="F600" s="189"/>
      <c r="G600" s="189"/>
      <c r="H600" s="189"/>
      <c r="I600" s="189"/>
      <c r="J600" s="189"/>
      <c r="K600" s="189"/>
      <c r="L600" s="189"/>
      <c r="M600" s="189"/>
      <c r="N600" s="189"/>
      <c r="O600" s="189"/>
      <c r="P600" s="189"/>
      <c r="Q600" s="189"/>
      <c r="R600" s="189"/>
      <c r="S600" s="189"/>
      <c r="T600" s="189"/>
      <c r="U600" s="189"/>
      <c r="V600" s="189"/>
      <c r="W600" s="189"/>
      <c r="X600" s="189"/>
      <c r="Y600" s="189"/>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c r="CN600" s="189"/>
      <c r="CO600" s="189"/>
      <c r="CP600" s="189"/>
      <c r="CQ600" s="189"/>
      <c r="CR600" s="189"/>
      <c r="CS600" s="189"/>
      <c r="CT600" s="189"/>
      <c r="CU600" s="189"/>
      <c r="CV600" s="189"/>
      <c r="CW600" s="189"/>
      <c r="CX600" s="189"/>
      <c r="CY600" s="189"/>
      <c r="CZ600" s="189"/>
      <c r="DA600" s="189"/>
      <c r="DB600" s="189"/>
      <c r="DC600" s="189"/>
      <c r="DD600" s="189"/>
      <c r="DE600" s="189"/>
      <c r="DF600" s="189"/>
      <c r="DG600" s="189"/>
      <c r="DH600" s="189"/>
      <c r="DI600" s="189"/>
      <c r="DJ600" s="189"/>
      <c r="DK600" s="189"/>
      <c r="DL600" s="189"/>
    </row>
    <row r="601" spans="1:116" ht="15.95" customHeight="1" x14ac:dyDescent="0.15">
      <c r="A601" s="189"/>
      <c r="B601" s="189"/>
      <c r="C601" s="189"/>
      <c r="D601" s="189"/>
      <c r="E601" s="189"/>
      <c r="F601" s="189"/>
      <c r="G601" s="189"/>
      <c r="H601" s="189"/>
      <c r="I601" s="189"/>
      <c r="J601" s="189"/>
      <c r="K601" s="189"/>
      <c r="L601" s="189"/>
      <c r="M601" s="189"/>
      <c r="N601" s="189"/>
      <c r="O601" s="189"/>
      <c r="P601" s="189"/>
      <c r="Q601" s="189"/>
      <c r="R601" s="189"/>
      <c r="S601" s="189"/>
      <c r="T601" s="189"/>
      <c r="U601" s="189"/>
      <c r="V601" s="189"/>
      <c r="W601" s="189"/>
      <c r="X601" s="189"/>
      <c r="Y601" s="189"/>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c r="CN601" s="189"/>
      <c r="CO601" s="189"/>
      <c r="CP601" s="189"/>
      <c r="CQ601" s="189"/>
      <c r="CR601" s="189"/>
      <c r="CS601" s="189"/>
      <c r="CT601" s="189"/>
      <c r="CU601" s="189"/>
      <c r="CV601" s="189"/>
      <c r="CW601" s="189"/>
      <c r="CX601" s="189"/>
      <c r="CY601" s="189"/>
      <c r="CZ601" s="189"/>
      <c r="DA601" s="189"/>
      <c r="DB601" s="189"/>
      <c r="DC601" s="189"/>
      <c r="DD601" s="189"/>
      <c r="DE601" s="189"/>
      <c r="DF601" s="189"/>
      <c r="DG601" s="189"/>
      <c r="DH601" s="189"/>
      <c r="DI601" s="189"/>
      <c r="DJ601" s="189"/>
      <c r="DK601" s="189"/>
      <c r="DL601" s="189"/>
    </row>
    <row r="602" spans="1:116" ht="15.95" customHeight="1" x14ac:dyDescent="0.15">
      <c r="A602" s="189"/>
      <c r="B602" s="189"/>
      <c r="C602" s="189"/>
      <c r="D602" s="189"/>
      <c r="E602" s="189"/>
      <c r="F602" s="189"/>
      <c r="G602" s="189"/>
      <c r="H602" s="189"/>
      <c r="I602" s="189"/>
      <c r="J602" s="189"/>
      <c r="K602" s="189"/>
      <c r="L602" s="189"/>
      <c r="M602" s="189"/>
      <c r="N602" s="189"/>
      <c r="O602" s="189"/>
      <c r="P602" s="189"/>
      <c r="Q602" s="189"/>
      <c r="R602" s="189"/>
      <c r="S602" s="189"/>
      <c r="T602" s="189"/>
      <c r="U602" s="189"/>
      <c r="V602" s="189"/>
      <c r="W602" s="189"/>
      <c r="X602" s="189"/>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c r="CN602" s="189"/>
      <c r="CO602" s="189"/>
      <c r="CP602" s="189"/>
      <c r="CQ602" s="189"/>
      <c r="CR602" s="189"/>
      <c r="CS602" s="189"/>
      <c r="CT602" s="189"/>
      <c r="CU602" s="189"/>
      <c r="CV602" s="189"/>
      <c r="CW602" s="189"/>
      <c r="CX602" s="189"/>
      <c r="CY602" s="189"/>
      <c r="CZ602" s="189"/>
      <c r="DA602" s="189"/>
      <c r="DB602" s="189"/>
      <c r="DC602" s="189"/>
      <c r="DD602" s="189"/>
      <c r="DE602" s="189"/>
      <c r="DF602" s="189"/>
      <c r="DG602" s="189"/>
      <c r="DH602" s="189"/>
      <c r="DI602" s="189"/>
      <c r="DJ602" s="189"/>
      <c r="DK602" s="189"/>
      <c r="DL602" s="189"/>
    </row>
    <row r="603" spans="1:116" ht="15.95" customHeight="1" x14ac:dyDescent="0.15">
      <c r="A603" s="189"/>
      <c r="B603" s="189"/>
      <c r="C603" s="189"/>
      <c r="D603" s="189"/>
      <c r="E603" s="189"/>
      <c r="F603" s="189"/>
      <c r="G603" s="189"/>
      <c r="H603" s="189"/>
      <c r="I603" s="189"/>
      <c r="J603" s="189"/>
      <c r="K603" s="189"/>
      <c r="L603" s="189"/>
      <c r="M603" s="189"/>
      <c r="N603" s="189"/>
      <c r="O603" s="189"/>
      <c r="P603" s="189"/>
      <c r="Q603" s="189"/>
      <c r="R603" s="189"/>
      <c r="S603" s="189"/>
      <c r="T603" s="189"/>
      <c r="U603" s="189"/>
      <c r="V603" s="189"/>
      <c r="W603" s="189"/>
      <c r="X603" s="189"/>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c r="CN603" s="189"/>
      <c r="CO603" s="189"/>
      <c r="CP603" s="189"/>
      <c r="CQ603" s="189"/>
      <c r="CR603" s="189"/>
      <c r="CS603" s="189"/>
      <c r="CT603" s="189"/>
      <c r="CU603" s="189"/>
      <c r="CV603" s="189"/>
      <c r="CW603" s="189"/>
      <c r="CX603" s="189"/>
      <c r="CY603" s="189"/>
      <c r="CZ603" s="189"/>
      <c r="DA603" s="189"/>
      <c r="DB603" s="189"/>
      <c r="DC603" s="189"/>
      <c r="DD603" s="189"/>
      <c r="DE603" s="189"/>
      <c r="DF603" s="189"/>
      <c r="DG603" s="189"/>
      <c r="DH603" s="189"/>
      <c r="DI603" s="189"/>
      <c r="DJ603" s="189"/>
      <c r="DK603" s="189"/>
      <c r="DL603" s="189"/>
    </row>
    <row r="604" spans="1:116" ht="15.95" customHeight="1" x14ac:dyDescent="0.15">
      <c r="A604" s="189"/>
      <c r="B604" s="189"/>
      <c r="C604" s="189"/>
      <c r="D604" s="189"/>
      <c r="E604" s="189"/>
      <c r="F604" s="189"/>
      <c r="G604" s="189"/>
      <c r="H604" s="189"/>
      <c r="I604" s="189"/>
      <c r="J604" s="189"/>
      <c r="K604" s="189"/>
      <c r="L604" s="189"/>
      <c r="M604" s="189"/>
      <c r="N604" s="189"/>
      <c r="O604" s="189"/>
      <c r="P604" s="189"/>
      <c r="Q604" s="189"/>
      <c r="R604" s="189"/>
      <c r="S604" s="189"/>
      <c r="T604" s="189"/>
      <c r="U604" s="189"/>
      <c r="V604" s="189"/>
      <c r="W604" s="189"/>
      <c r="X604" s="189"/>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c r="CN604" s="189"/>
      <c r="CO604" s="189"/>
      <c r="CP604" s="189"/>
      <c r="CQ604" s="189"/>
      <c r="CR604" s="189"/>
      <c r="CS604" s="189"/>
      <c r="CT604" s="189"/>
      <c r="CU604" s="189"/>
      <c r="CV604" s="189"/>
      <c r="CW604" s="189"/>
      <c r="CX604" s="189"/>
      <c r="CY604" s="189"/>
      <c r="CZ604" s="189"/>
      <c r="DA604" s="189"/>
      <c r="DB604" s="189"/>
      <c r="DC604" s="189"/>
      <c r="DD604" s="189"/>
      <c r="DE604" s="189"/>
      <c r="DF604" s="189"/>
      <c r="DG604" s="189"/>
      <c r="DH604" s="189"/>
      <c r="DI604" s="189"/>
      <c r="DJ604" s="189"/>
      <c r="DK604" s="189"/>
      <c r="DL604" s="189"/>
    </row>
    <row r="605" spans="1:116" ht="15.95" customHeight="1" x14ac:dyDescent="0.15">
      <c r="A605" s="189"/>
      <c r="B605" s="189"/>
      <c r="C605" s="189"/>
      <c r="D605" s="189"/>
      <c r="E605" s="189"/>
      <c r="F605" s="189"/>
      <c r="G605" s="189"/>
      <c r="H605" s="189"/>
      <c r="I605" s="189"/>
      <c r="J605" s="189"/>
      <c r="K605" s="189"/>
      <c r="L605" s="189"/>
      <c r="M605" s="189"/>
      <c r="N605" s="189"/>
      <c r="O605" s="189"/>
      <c r="P605" s="189"/>
      <c r="Q605" s="189"/>
      <c r="R605" s="189"/>
      <c r="S605" s="189"/>
      <c r="T605" s="189"/>
      <c r="U605" s="189"/>
      <c r="V605" s="189"/>
      <c r="W605" s="189"/>
      <c r="X605" s="189"/>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c r="CN605" s="189"/>
      <c r="CO605" s="189"/>
      <c r="CP605" s="189"/>
      <c r="CQ605" s="189"/>
      <c r="CR605" s="189"/>
      <c r="CS605" s="189"/>
      <c r="CT605" s="189"/>
      <c r="CU605" s="189"/>
      <c r="CV605" s="189"/>
      <c r="CW605" s="189"/>
      <c r="CX605" s="189"/>
      <c r="CY605" s="189"/>
      <c r="CZ605" s="189"/>
      <c r="DA605" s="189"/>
      <c r="DB605" s="189"/>
      <c r="DC605" s="189"/>
      <c r="DD605" s="189"/>
      <c r="DE605" s="189"/>
      <c r="DF605" s="189"/>
      <c r="DG605" s="189"/>
      <c r="DH605" s="189"/>
      <c r="DI605" s="189"/>
      <c r="DJ605" s="189"/>
      <c r="DK605" s="189"/>
      <c r="DL605" s="189"/>
    </row>
    <row r="606" spans="1:116" ht="15.95" customHeight="1" x14ac:dyDescent="0.15">
      <c r="A606" s="189"/>
      <c r="B606" s="189"/>
      <c r="C606" s="189"/>
      <c r="D606" s="189"/>
      <c r="E606" s="189"/>
      <c r="F606" s="189"/>
      <c r="G606" s="189"/>
      <c r="H606" s="189"/>
      <c r="I606" s="189"/>
      <c r="J606" s="189"/>
      <c r="K606" s="189"/>
      <c r="L606" s="189"/>
      <c r="M606" s="189"/>
      <c r="N606" s="189"/>
      <c r="O606" s="189"/>
      <c r="P606" s="189"/>
      <c r="Q606" s="189"/>
      <c r="R606" s="189"/>
      <c r="S606" s="189"/>
      <c r="T606" s="189"/>
      <c r="U606" s="189"/>
      <c r="V606" s="189"/>
      <c r="W606" s="189"/>
      <c r="X606" s="189"/>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c r="CN606" s="189"/>
      <c r="CO606" s="189"/>
      <c r="CP606" s="189"/>
      <c r="CQ606" s="189"/>
      <c r="CR606" s="189"/>
      <c r="CS606" s="189"/>
      <c r="CT606" s="189"/>
      <c r="CU606" s="189"/>
      <c r="CV606" s="189"/>
      <c r="CW606" s="189"/>
      <c r="CX606" s="189"/>
      <c r="CY606" s="189"/>
      <c r="CZ606" s="189"/>
      <c r="DA606" s="189"/>
      <c r="DB606" s="189"/>
      <c r="DC606" s="189"/>
      <c r="DD606" s="189"/>
      <c r="DE606" s="189"/>
      <c r="DF606" s="189"/>
      <c r="DG606" s="189"/>
      <c r="DH606" s="189"/>
      <c r="DI606" s="189"/>
      <c r="DJ606" s="189"/>
      <c r="DK606" s="189"/>
      <c r="DL606" s="189"/>
    </row>
    <row r="607" spans="1:116" ht="15.95" customHeight="1" x14ac:dyDescent="0.15">
      <c r="A607" s="189"/>
      <c r="B607" s="189"/>
      <c r="C607" s="189"/>
      <c r="D607" s="189"/>
      <c r="E607" s="189"/>
      <c r="F607" s="189"/>
      <c r="G607" s="189"/>
      <c r="H607" s="189"/>
      <c r="I607" s="189"/>
      <c r="J607" s="189"/>
      <c r="K607" s="189"/>
      <c r="L607" s="189"/>
      <c r="M607" s="189"/>
      <c r="N607" s="189"/>
      <c r="O607" s="189"/>
      <c r="P607" s="189"/>
      <c r="Q607" s="189"/>
      <c r="R607" s="189"/>
      <c r="S607" s="189"/>
      <c r="T607" s="189"/>
      <c r="U607" s="189"/>
      <c r="V607" s="189"/>
      <c r="W607" s="189"/>
      <c r="X607" s="189"/>
      <c r="Y607" s="189"/>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c r="CN607" s="189"/>
      <c r="CO607" s="189"/>
      <c r="CP607" s="189"/>
      <c r="CQ607" s="189"/>
      <c r="CR607" s="189"/>
      <c r="CS607" s="189"/>
      <c r="CT607" s="189"/>
      <c r="CU607" s="189"/>
      <c r="CV607" s="189"/>
      <c r="CW607" s="189"/>
      <c r="CX607" s="189"/>
      <c r="CY607" s="189"/>
      <c r="CZ607" s="189"/>
      <c r="DA607" s="189"/>
      <c r="DB607" s="189"/>
      <c r="DC607" s="189"/>
      <c r="DD607" s="189"/>
      <c r="DE607" s="189"/>
      <c r="DF607" s="189"/>
      <c r="DG607" s="189"/>
      <c r="DH607" s="189"/>
      <c r="DI607" s="189"/>
      <c r="DJ607" s="189"/>
      <c r="DK607" s="189"/>
      <c r="DL607" s="189"/>
    </row>
    <row r="608" spans="1:116" ht="15.95" customHeight="1" x14ac:dyDescent="0.15">
      <c r="A608" s="189"/>
      <c r="B608" s="189"/>
      <c r="C608" s="189"/>
      <c r="D608" s="189"/>
      <c r="E608" s="189"/>
      <c r="F608" s="189"/>
      <c r="G608" s="189"/>
      <c r="H608" s="189"/>
      <c r="I608" s="189"/>
      <c r="J608" s="189"/>
      <c r="K608" s="189"/>
      <c r="L608" s="189"/>
      <c r="M608" s="189"/>
      <c r="N608" s="189"/>
      <c r="O608" s="189"/>
      <c r="P608" s="189"/>
      <c r="Q608" s="189"/>
      <c r="R608" s="189"/>
      <c r="S608" s="189"/>
      <c r="T608" s="189"/>
      <c r="U608" s="189"/>
      <c r="V608" s="189"/>
      <c r="W608" s="189"/>
      <c r="X608" s="189"/>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c r="CN608" s="189"/>
      <c r="CO608" s="189"/>
      <c r="CP608" s="189"/>
      <c r="CQ608" s="189"/>
      <c r="CR608" s="189"/>
      <c r="CS608" s="189"/>
      <c r="CT608" s="189"/>
      <c r="CU608" s="189"/>
      <c r="CV608" s="189"/>
      <c r="CW608" s="189"/>
      <c r="CX608" s="189"/>
      <c r="CY608" s="189"/>
      <c r="CZ608" s="189"/>
      <c r="DA608" s="189"/>
      <c r="DB608" s="189"/>
      <c r="DC608" s="189"/>
      <c r="DD608" s="189"/>
      <c r="DE608" s="189"/>
      <c r="DF608" s="189"/>
      <c r="DG608" s="189"/>
      <c r="DH608" s="189"/>
      <c r="DI608" s="189"/>
      <c r="DJ608" s="189"/>
      <c r="DK608" s="189"/>
      <c r="DL608" s="189"/>
    </row>
    <row r="609" spans="1:116" ht="15.95" customHeight="1" x14ac:dyDescent="0.15">
      <c r="A609" s="189"/>
      <c r="B609" s="189"/>
      <c r="C609" s="189"/>
      <c r="D609" s="189"/>
      <c r="E609" s="189"/>
      <c r="F609" s="189"/>
      <c r="G609" s="189"/>
      <c r="H609" s="189"/>
      <c r="I609" s="189"/>
      <c r="J609" s="189"/>
      <c r="K609" s="189"/>
      <c r="L609" s="189"/>
      <c r="M609" s="189"/>
      <c r="N609" s="189"/>
      <c r="O609" s="189"/>
      <c r="P609" s="189"/>
      <c r="Q609" s="189"/>
      <c r="R609" s="189"/>
      <c r="S609" s="189"/>
      <c r="T609" s="189"/>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row>
    <row r="610" spans="1:116" ht="15.95" customHeight="1" x14ac:dyDescent="0.15">
      <c r="A610" s="189"/>
      <c r="B610" s="189"/>
      <c r="C610" s="189"/>
      <c r="D610" s="189"/>
      <c r="E610" s="189"/>
      <c r="F610" s="189"/>
      <c r="G610" s="189"/>
      <c r="H610" s="189"/>
      <c r="I610" s="189"/>
      <c r="J610" s="189"/>
      <c r="K610" s="189"/>
      <c r="L610" s="189"/>
      <c r="M610" s="189"/>
      <c r="N610" s="189"/>
      <c r="O610" s="189"/>
      <c r="P610" s="189"/>
      <c r="Q610" s="189"/>
      <c r="R610" s="189"/>
      <c r="S610" s="189"/>
      <c r="T610" s="189"/>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row>
    <row r="611" spans="1:116" ht="15.95" customHeight="1" x14ac:dyDescent="0.15">
      <c r="A611" s="189"/>
      <c r="B611" s="189"/>
      <c r="C611" s="189"/>
      <c r="D611" s="189"/>
      <c r="E611" s="189"/>
      <c r="F611" s="189"/>
      <c r="G611" s="189"/>
      <c r="H611" s="189"/>
      <c r="I611" s="189"/>
      <c r="J611" s="189"/>
      <c r="K611" s="189"/>
      <c r="L611" s="189"/>
      <c r="M611" s="189"/>
      <c r="N611" s="189"/>
      <c r="O611" s="189"/>
      <c r="P611" s="189"/>
      <c r="Q611" s="189"/>
      <c r="R611" s="189"/>
      <c r="S611" s="189"/>
      <c r="T611" s="189"/>
      <c r="U611" s="189"/>
      <c r="V611" s="189"/>
      <c r="W611" s="189"/>
      <c r="X611" s="189"/>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c r="CN611" s="189"/>
      <c r="CO611" s="189"/>
      <c r="CP611" s="189"/>
      <c r="CQ611" s="189"/>
      <c r="CR611" s="189"/>
      <c r="CS611" s="189"/>
      <c r="CT611" s="189"/>
      <c r="CU611" s="189"/>
      <c r="CV611" s="189"/>
      <c r="CW611" s="189"/>
      <c r="CX611" s="189"/>
      <c r="CY611" s="189"/>
      <c r="CZ611" s="189"/>
      <c r="DA611" s="189"/>
      <c r="DB611" s="189"/>
      <c r="DC611" s="189"/>
      <c r="DD611" s="189"/>
      <c r="DE611" s="189"/>
      <c r="DF611" s="189"/>
      <c r="DG611" s="189"/>
      <c r="DH611" s="189"/>
      <c r="DI611" s="189"/>
      <c r="DJ611" s="189"/>
      <c r="DK611" s="189"/>
      <c r="DL611" s="189"/>
    </row>
    <row r="612" spans="1:116" ht="15.95" customHeight="1" x14ac:dyDescent="0.15">
      <c r="A612" s="189"/>
      <c r="B612" s="189"/>
      <c r="C612" s="189"/>
      <c r="D612" s="189"/>
      <c r="E612" s="189"/>
      <c r="F612" s="189"/>
      <c r="G612" s="189"/>
      <c r="H612" s="189"/>
      <c r="I612" s="189"/>
      <c r="J612" s="189"/>
      <c r="K612" s="189"/>
      <c r="L612" s="189"/>
      <c r="M612" s="189"/>
      <c r="N612" s="189"/>
      <c r="O612" s="189"/>
      <c r="P612" s="189"/>
      <c r="Q612" s="189"/>
      <c r="R612" s="189"/>
      <c r="S612" s="189"/>
      <c r="T612" s="189"/>
      <c r="U612" s="189"/>
      <c r="V612" s="189"/>
      <c r="W612" s="189"/>
      <c r="X612" s="189"/>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c r="CN612" s="189"/>
      <c r="CO612" s="189"/>
      <c r="CP612" s="189"/>
      <c r="CQ612" s="189"/>
      <c r="CR612" s="189"/>
      <c r="CS612" s="189"/>
      <c r="CT612" s="189"/>
      <c r="CU612" s="189"/>
      <c r="CV612" s="189"/>
      <c r="CW612" s="189"/>
      <c r="CX612" s="189"/>
      <c r="CY612" s="189"/>
      <c r="CZ612" s="189"/>
      <c r="DA612" s="189"/>
      <c r="DB612" s="189"/>
      <c r="DC612" s="189"/>
      <c r="DD612" s="189"/>
      <c r="DE612" s="189"/>
      <c r="DF612" s="189"/>
      <c r="DG612" s="189"/>
      <c r="DH612" s="189"/>
      <c r="DI612" s="189"/>
      <c r="DJ612" s="189"/>
      <c r="DK612" s="189"/>
      <c r="DL612" s="189"/>
    </row>
    <row r="613" spans="1:116" ht="15.95" customHeight="1" x14ac:dyDescent="0.15">
      <c r="A613" s="189"/>
      <c r="B613" s="189"/>
      <c r="C613" s="189"/>
      <c r="D613" s="189"/>
      <c r="E613" s="189"/>
      <c r="F613" s="189"/>
      <c r="G613" s="189"/>
      <c r="H613" s="189"/>
      <c r="I613" s="189"/>
      <c r="J613" s="189"/>
      <c r="K613" s="189"/>
      <c r="L613" s="189"/>
      <c r="M613" s="189"/>
      <c r="N613" s="189"/>
      <c r="O613" s="189"/>
      <c r="P613" s="189"/>
      <c r="Q613" s="189"/>
      <c r="R613" s="189"/>
      <c r="S613" s="189"/>
      <c r="T613" s="189"/>
      <c r="U613" s="189"/>
      <c r="V613" s="189"/>
      <c r="W613" s="189"/>
      <c r="X613" s="189"/>
      <c r="Y613" s="189"/>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c r="CN613" s="189"/>
      <c r="CO613" s="189"/>
      <c r="CP613" s="189"/>
      <c r="CQ613" s="189"/>
      <c r="CR613" s="189"/>
      <c r="CS613" s="189"/>
      <c r="CT613" s="189"/>
      <c r="CU613" s="189"/>
      <c r="CV613" s="189"/>
      <c r="CW613" s="189"/>
      <c r="CX613" s="189"/>
      <c r="CY613" s="189"/>
      <c r="CZ613" s="189"/>
      <c r="DA613" s="189"/>
      <c r="DB613" s="189"/>
      <c r="DC613" s="189"/>
      <c r="DD613" s="189"/>
      <c r="DE613" s="189"/>
      <c r="DF613" s="189"/>
      <c r="DG613" s="189"/>
      <c r="DH613" s="189"/>
      <c r="DI613" s="189"/>
      <c r="DJ613" s="189"/>
      <c r="DK613" s="189"/>
      <c r="DL613" s="189"/>
    </row>
    <row r="614" spans="1:116" ht="15.95" customHeight="1" x14ac:dyDescent="0.15">
      <c r="A614" s="189"/>
      <c r="B614" s="189"/>
      <c r="C614" s="189"/>
      <c r="D614" s="189"/>
      <c r="E614" s="189"/>
      <c r="F614" s="189"/>
      <c r="G614" s="189"/>
      <c r="H614" s="189"/>
      <c r="I614" s="189"/>
      <c r="J614" s="189"/>
      <c r="K614" s="189"/>
      <c r="L614" s="189"/>
      <c r="M614" s="189"/>
      <c r="N614" s="189"/>
      <c r="O614" s="189"/>
      <c r="P614" s="189"/>
      <c r="Q614" s="189"/>
      <c r="R614" s="189"/>
      <c r="S614" s="189"/>
      <c r="T614" s="189"/>
      <c r="U614" s="189"/>
      <c r="V614" s="189"/>
      <c r="W614" s="189"/>
      <c r="X614" s="189"/>
      <c r="Y614" s="189"/>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c r="CN614" s="189"/>
      <c r="CO614" s="189"/>
      <c r="CP614" s="189"/>
      <c r="CQ614" s="189"/>
      <c r="CR614" s="189"/>
      <c r="CS614" s="189"/>
      <c r="CT614" s="189"/>
      <c r="CU614" s="189"/>
      <c r="CV614" s="189"/>
      <c r="CW614" s="189"/>
      <c r="CX614" s="189"/>
      <c r="CY614" s="189"/>
      <c r="CZ614" s="189"/>
      <c r="DA614" s="189"/>
      <c r="DB614" s="189"/>
      <c r="DC614" s="189"/>
      <c r="DD614" s="189"/>
      <c r="DE614" s="189"/>
      <c r="DF614" s="189"/>
      <c r="DG614" s="189"/>
      <c r="DH614" s="189"/>
      <c r="DI614" s="189"/>
      <c r="DJ614" s="189"/>
      <c r="DK614" s="189"/>
      <c r="DL614" s="189"/>
    </row>
    <row r="615" spans="1:116" ht="15.95" customHeight="1" x14ac:dyDescent="0.15">
      <c r="A615" s="189"/>
      <c r="B615" s="189"/>
      <c r="C615" s="189"/>
      <c r="D615" s="189"/>
      <c r="E615" s="189"/>
      <c r="F615" s="189"/>
      <c r="G615" s="189"/>
      <c r="H615" s="189"/>
      <c r="I615" s="189"/>
      <c r="J615" s="189"/>
      <c r="K615" s="189"/>
      <c r="L615" s="189"/>
      <c r="M615" s="189"/>
      <c r="N615" s="189"/>
      <c r="O615" s="189"/>
      <c r="P615" s="189"/>
      <c r="Q615" s="189"/>
      <c r="R615" s="189"/>
      <c r="S615" s="189"/>
      <c r="T615" s="189"/>
      <c r="U615" s="189"/>
      <c r="V615" s="189"/>
      <c r="W615" s="189"/>
      <c r="X615" s="189"/>
      <c r="Y615" s="189"/>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c r="CN615" s="189"/>
      <c r="CO615" s="189"/>
      <c r="CP615" s="189"/>
      <c r="CQ615" s="189"/>
      <c r="CR615" s="189"/>
      <c r="CS615" s="189"/>
      <c r="CT615" s="189"/>
      <c r="CU615" s="189"/>
      <c r="CV615" s="189"/>
      <c r="CW615" s="189"/>
      <c r="CX615" s="189"/>
      <c r="CY615" s="189"/>
      <c r="CZ615" s="189"/>
      <c r="DA615" s="189"/>
      <c r="DB615" s="189"/>
      <c r="DC615" s="189"/>
      <c r="DD615" s="189"/>
      <c r="DE615" s="189"/>
      <c r="DF615" s="189"/>
      <c r="DG615" s="189"/>
      <c r="DH615" s="189"/>
      <c r="DI615" s="189"/>
      <c r="DJ615" s="189"/>
      <c r="DK615" s="189"/>
      <c r="DL615" s="189"/>
    </row>
    <row r="616" spans="1:116" ht="15.95" customHeight="1" x14ac:dyDescent="0.15">
      <c r="A616" s="189"/>
      <c r="B616" s="189"/>
      <c r="C616" s="189"/>
      <c r="D616" s="189"/>
      <c r="E616" s="189"/>
      <c r="F616" s="189"/>
      <c r="G616" s="189"/>
      <c r="H616" s="189"/>
      <c r="I616" s="189"/>
      <c r="J616" s="189"/>
      <c r="K616" s="189"/>
      <c r="L616" s="189"/>
      <c r="M616" s="189"/>
      <c r="N616" s="189"/>
      <c r="O616" s="189"/>
      <c r="P616" s="189"/>
      <c r="Q616" s="189"/>
      <c r="R616" s="189"/>
      <c r="S616" s="189"/>
      <c r="T616" s="189"/>
      <c r="U616" s="189"/>
      <c r="V616" s="189"/>
      <c r="W616" s="189"/>
      <c r="X616" s="189"/>
      <c r="Y616" s="189"/>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c r="CN616" s="189"/>
      <c r="CO616" s="189"/>
      <c r="CP616" s="189"/>
      <c r="CQ616" s="189"/>
      <c r="CR616" s="189"/>
      <c r="CS616" s="189"/>
      <c r="CT616" s="189"/>
      <c r="CU616" s="189"/>
      <c r="CV616" s="189"/>
      <c r="CW616" s="189"/>
      <c r="CX616" s="189"/>
      <c r="CY616" s="189"/>
      <c r="CZ616" s="189"/>
      <c r="DA616" s="189"/>
      <c r="DB616" s="189"/>
      <c r="DC616" s="189"/>
      <c r="DD616" s="189"/>
      <c r="DE616" s="189"/>
      <c r="DF616" s="189"/>
      <c r="DG616" s="189"/>
      <c r="DH616" s="189"/>
      <c r="DI616" s="189"/>
      <c r="DJ616" s="189"/>
      <c r="DK616" s="189"/>
      <c r="DL616" s="189"/>
    </row>
    <row r="617" spans="1:116" ht="15.95" customHeight="1" x14ac:dyDescent="0.15">
      <c r="A617" s="189"/>
      <c r="B617" s="189"/>
      <c r="C617" s="189"/>
      <c r="D617" s="189"/>
      <c r="E617" s="189"/>
      <c r="F617" s="189"/>
      <c r="G617" s="189"/>
      <c r="H617" s="189"/>
      <c r="I617" s="189"/>
      <c r="J617" s="189"/>
      <c r="K617" s="189"/>
      <c r="L617" s="189"/>
      <c r="M617" s="189"/>
      <c r="N617" s="189"/>
      <c r="O617" s="189"/>
      <c r="P617" s="189"/>
      <c r="Q617" s="189"/>
      <c r="R617" s="189"/>
      <c r="S617" s="189"/>
      <c r="T617" s="189"/>
      <c r="U617" s="189"/>
      <c r="V617" s="189"/>
      <c r="W617" s="189"/>
      <c r="X617" s="189"/>
      <c r="Y617" s="189"/>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c r="CN617" s="189"/>
      <c r="CO617" s="189"/>
      <c r="CP617" s="189"/>
      <c r="CQ617" s="189"/>
      <c r="CR617" s="189"/>
      <c r="CS617" s="189"/>
      <c r="CT617" s="189"/>
      <c r="CU617" s="189"/>
      <c r="CV617" s="189"/>
      <c r="CW617" s="189"/>
      <c r="CX617" s="189"/>
      <c r="CY617" s="189"/>
      <c r="CZ617" s="189"/>
      <c r="DA617" s="189"/>
      <c r="DB617" s="189"/>
      <c r="DC617" s="189"/>
      <c r="DD617" s="189"/>
      <c r="DE617" s="189"/>
      <c r="DF617" s="189"/>
      <c r="DG617" s="189"/>
      <c r="DH617" s="189"/>
      <c r="DI617" s="189"/>
      <c r="DJ617" s="189"/>
      <c r="DK617" s="189"/>
      <c r="DL617" s="189"/>
    </row>
    <row r="618" spans="1:116" ht="15.95" customHeight="1" x14ac:dyDescent="0.15">
      <c r="A618" s="189"/>
      <c r="B618" s="189"/>
      <c r="C618" s="189"/>
      <c r="D618" s="189"/>
      <c r="E618" s="189"/>
      <c r="F618" s="189"/>
      <c r="G618" s="189"/>
      <c r="H618" s="189"/>
      <c r="I618" s="189"/>
      <c r="J618" s="189"/>
      <c r="K618" s="189"/>
      <c r="L618" s="189"/>
      <c r="M618" s="189"/>
      <c r="N618" s="189"/>
      <c r="O618" s="189"/>
      <c r="P618" s="189"/>
      <c r="Q618" s="189"/>
      <c r="R618" s="189"/>
      <c r="S618" s="189"/>
      <c r="T618" s="189"/>
      <c r="U618" s="189"/>
      <c r="V618" s="189"/>
      <c r="W618" s="189"/>
      <c r="X618" s="189"/>
      <c r="Y618" s="189"/>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c r="CN618" s="189"/>
      <c r="CO618" s="189"/>
      <c r="CP618" s="189"/>
      <c r="CQ618" s="189"/>
      <c r="CR618" s="189"/>
      <c r="CS618" s="189"/>
      <c r="CT618" s="189"/>
      <c r="CU618" s="189"/>
      <c r="CV618" s="189"/>
      <c r="CW618" s="189"/>
      <c r="CX618" s="189"/>
      <c r="CY618" s="189"/>
      <c r="CZ618" s="189"/>
      <c r="DA618" s="189"/>
      <c r="DB618" s="189"/>
      <c r="DC618" s="189"/>
      <c r="DD618" s="189"/>
      <c r="DE618" s="189"/>
      <c r="DF618" s="189"/>
      <c r="DG618" s="189"/>
      <c r="DH618" s="189"/>
      <c r="DI618" s="189"/>
      <c r="DJ618" s="189"/>
      <c r="DK618" s="189"/>
      <c r="DL618" s="189"/>
    </row>
    <row r="619" spans="1:116" ht="15.95" customHeight="1" x14ac:dyDescent="0.15">
      <c r="A619" s="189"/>
      <c r="B619" s="189"/>
      <c r="C619" s="189"/>
      <c r="D619" s="189"/>
      <c r="E619" s="189"/>
      <c r="F619" s="189"/>
      <c r="G619" s="189"/>
      <c r="H619" s="189"/>
      <c r="I619" s="189"/>
      <c r="J619" s="189"/>
      <c r="K619" s="189"/>
      <c r="L619" s="189"/>
      <c r="M619" s="189"/>
      <c r="N619" s="189"/>
      <c r="O619" s="189"/>
      <c r="P619" s="189"/>
      <c r="Q619" s="189"/>
      <c r="R619" s="189"/>
      <c r="S619" s="189"/>
      <c r="T619" s="189"/>
      <c r="U619" s="189"/>
      <c r="V619" s="189"/>
      <c r="W619" s="189"/>
      <c r="X619" s="189"/>
      <c r="Y619" s="189"/>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c r="CN619" s="189"/>
      <c r="CO619" s="189"/>
      <c r="CP619" s="189"/>
      <c r="CQ619" s="189"/>
      <c r="CR619" s="189"/>
      <c r="CS619" s="189"/>
      <c r="CT619" s="189"/>
      <c r="CU619" s="189"/>
      <c r="CV619" s="189"/>
      <c r="CW619" s="189"/>
      <c r="CX619" s="189"/>
      <c r="CY619" s="189"/>
      <c r="CZ619" s="189"/>
      <c r="DA619" s="189"/>
      <c r="DB619" s="189"/>
      <c r="DC619" s="189"/>
      <c r="DD619" s="189"/>
      <c r="DE619" s="189"/>
      <c r="DF619" s="189"/>
      <c r="DG619" s="189"/>
      <c r="DH619" s="189"/>
      <c r="DI619" s="189"/>
      <c r="DJ619" s="189"/>
      <c r="DK619" s="189"/>
      <c r="DL619" s="189"/>
    </row>
    <row r="620" spans="1:116" ht="15.95" customHeight="1" x14ac:dyDescent="0.15">
      <c r="A620" s="189"/>
      <c r="B620" s="189"/>
      <c r="C620" s="189"/>
      <c r="D620" s="189"/>
      <c r="E620" s="189"/>
      <c r="F620" s="189"/>
      <c r="G620" s="189"/>
      <c r="H620" s="189"/>
      <c r="I620" s="189"/>
      <c r="J620" s="189"/>
      <c r="K620" s="189"/>
      <c r="L620" s="189"/>
      <c r="M620" s="189"/>
      <c r="N620" s="189"/>
      <c r="O620" s="189"/>
      <c r="P620" s="189"/>
      <c r="Q620" s="189"/>
      <c r="R620" s="189"/>
      <c r="S620" s="189"/>
      <c r="T620" s="189"/>
      <c r="U620" s="189"/>
      <c r="V620" s="189"/>
      <c r="W620" s="189"/>
      <c r="X620" s="189"/>
      <c r="Y620" s="189"/>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c r="CN620" s="189"/>
      <c r="CO620" s="189"/>
      <c r="CP620" s="189"/>
      <c r="CQ620" s="189"/>
      <c r="CR620" s="189"/>
      <c r="CS620" s="189"/>
      <c r="CT620" s="189"/>
      <c r="CU620" s="189"/>
      <c r="CV620" s="189"/>
      <c r="CW620" s="189"/>
      <c r="CX620" s="189"/>
      <c r="CY620" s="189"/>
      <c r="CZ620" s="189"/>
      <c r="DA620" s="189"/>
      <c r="DB620" s="189"/>
      <c r="DC620" s="189"/>
      <c r="DD620" s="189"/>
      <c r="DE620" s="189"/>
      <c r="DF620" s="189"/>
      <c r="DG620" s="189"/>
      <c r="DH620" s="189"/>
      <c r="DI620" s="189"/>
      <c r="DJ620" s="189"/>
      <c r="DK620" s="189"/>
      <c r="DL620" s="189"/>
    </row>
    <row r="621" spans="1:116" ht="15.95" customHeight="1" x14ac:dyDescent="0.15">
      <c r="A621" s="189"/>
      <c r="B621" s="189"/>
      <c r="C621" s="189"/>
      <c r="D621" s="189"/>
      <c r="E621" s="189"/>
      <c r="F621" s="189"/>
      <c r="G621" s="189"/>
      <c r="H621" s="189"/>
      <c r="I621" s="189"/>
      <c r="J621" s="189"/>
      <c r="K621" s="189"/>
      <c r="L621" s="189"/>
      <c r="M621" s="189"/>
      <c r="N621" s="189"/>
      <c r="O621" s="189"/>
      <c r="P621" s="189"/>
      <c r="Q621" s="189"/>
      <c r="R621" s="189"/>
      <c r="S621" s="189"/>
      <c r="T621" s="189"/>
      <c r="U621" s="189"/>
      <c r="V621" s="189"/>
      <c r="W621" s="189"/>
      <c r="X621" s="189"/>
      <c r="Y621" s="189"/>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c r="CN621" s="189"/>
      <c r="CO621" s="189"/>
      <c r="CP621" s="189"/>
      <c r="CQ621" s="189"/>
      <c r="CR621" s="189"/>
      <c r="CS621" s="189"/>
      <c r="CT621" s="189"/>
      <c r="CU621" s="189"/>
      <c r="CV621" s="189"/>
      <c r="CW621" s="189"/>
      <c r="CX621" s="189"/>
      <c r="CY621" s="189"/>
      <c r="CZ621" s="189"/>
      <c r="DA621" s="189"/>
      <c r="DB621" s="189"/>
      <c r="DC621" s="189"/>
      <c r="DD621" s="189"/>
      <c r="DE621" s="189"/>
      <c r="DF621" s="189"/>
      <c r="DG621" s="189"/>
      <c r="DH621" s="189"/>
      <c r="DI621" s="189"/>
      <c r="DJ621" s="189"/>
      <c r="DK621" s="189"/>
      <c r="DL621" s="189"/>
    </row>
    <row r="622" spans="1:116" ht="15.95" customHeight="1" x14ac:dyDescent="0.15">
      <c r="A622" s="189"/>
      <c r="B622" s="189"/>
      <c r="C622" s="189"/>
      <c r="D622" s="189"/>
      <c r="E622" s="189"/>
      <c r="F622" s="189"/>
      <c r="G622" s="189"/>
      <c r="H622" s="189"/>
      <c r="I622" s="189"/>
      <c r="J622" s="189"/>
      <c r="K622" s="189"/>
      <c r="L622" s="189"/>
      <c r="M622" s="189"/>
      <c r="N622" s="189"/>
      <c r="O622" s="189"/>
      <c r="P622" s="189"/>
      <c r="Q622" s="189"/>
      <c r="R622" s="189"/>
      <c r="S622" s="189"/>
      <c r="T622" s="189"/>
      <c r="U622" s="189"/>
      <c r="V622" s="189"/>
      <c r="W622" s="189"/>
      <c r="X622" s="189"/>
      <c r="Y622" s="189"/>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c r="CN622" s="189"/>
      <c r="CO622" s="189"/>
      <c r="CP622" s="189"/>
      <c r="CQ622" s="189"/>
      <c r="CR622" s="189"/>
      <c r="CS622" s="189"/>
      <c r="CT622" s="189"/>
      <c r="CU622" s="189"/>
      <c r="CV622" s="189"/>
      <c r="CW622" s="189"/>
      <c r="CX622" s="189"/>
      <c r="CY622" s="189"/>
      <c r="CZ622" s="189"/>
      <c r="DA622" s="189"/>
      <c r="DB622" s="189"/>
      <c r="DC622" s="189"/>
      <c r="DD622" s="189"/>
      <c r="DE622" s="189"/>
      <c r="DF622" s="189"/>
      <c r="DG622" s="189"/>
      <c r="DH622" s="189"/>
      <c r="DI622" s="189"/>
      <c r="DJ622" s="189"/>
      <c r="DK622" s="189"/>
      <c r="DL622" s="189"/>
    </row>
    <row r="623" spans="1:116" ht="15.95" customHeight="1" x14ac:dyDescent="0.15">
      <c r="A623" s="189"/>
      <c r="B623" s="189"/>
      <c r="C623" s="189"/>
      <c r="D623" s="189"/>
      <c r="E623" s="189"/>
      <c r="F623" s="189"/>
      <c r="G623" s="189"/>
      <c r="H623" s="189"/>
      <c r="I623" s="189"/>
      <c r="J623" s="189"/>
      <c r="K623" s="189"/>
      <c r="L623" s="189"/>
      <c r="M623" s="189"/>
      <c r="N623" s="189"/>
      <c r="O623" s="189"/>
      <c r="P623" s="189"/>
      <c r="Q623" s="189"/>
      <c r="R623" s="189"/>
      <c r="S623" s="189"/>
      <c r="T623" s="189"/>
      <c r="U623" s="189"/>
      <c r="V623" s="189"/>
      <c r="W623" s="189"/>
      <c r="X623" s="189"/>
      <c r="Y623" s="189"/>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c r="CN623" s="189"/>
      <c r="CO623" s="189"/>
      <c r="CP623" s="189"/>
      <c r="CQ623" s="189"/>
      <c r="CR623" s="189"/>
      <c r="CS623" s="189"/>
      <c r="CT623" s="189"/>
      <c r="CU623" s="189"/>
      <c r="CV623" s="189"/>
      <c r="CW623" s="189"/>
      <c r="CX623" s="189"/>
      <c r="CY623" s="189"/>
      <c r="CZ623" s="189"/>
      <c r="DA623" s="189"/>
      <c r="DB623" s="189"/>
      <c r="DC623" s="189"/>
      <c r="DD623" s="189"/>
      <c r="DE623" s="189"/>
      <c r="DF623" s="189"/>
      <c r="DG623" s="189"/>
      <c r="DH623" s="189"/>
      <c r="DI623" s="189"/>
      <c r="DJ623" s="189"/>
      <c r="DK623" s="189"/>
      <c r="DL623" s="189"/>
    </row>
    <row r="624" spans="1:116" ht="15.95" customHeight="1" x14ac:dyDescent="0.15">
      <c r="A624" s="189"/>
      <c r="B624" s="189"/>
      <c r="C624" s="189"/>
      <c r="D624" s="189"/>
      <c r="E624" s="189"/>
      <c r="F624" s="189"/>
      <c r="G624" s="189"/>
      <c r="H624" s="189"/>
      <c r="I624" s="189"/>
      <c r="J624" s="189"/>
      <c r="K624" s="189"/>
      <c r="L624" s="189"/>
      <c r="M624" s="189"/>
      <c r="N624" s="189"/>
      <c r="O624" s="189"/>
      <c r="P624" s="189"/>
      <c r="Q624" s="189"/>
      <c r="R624" s="189"/>
      <c r="S624" s="189"/>
      <c r="T624" s="189"/>
      <c r="U624" s="189"/>
      <c r="V624" s="189"/>
      <c r="W624" s="189"/>
      <c r="X624" s="189"/>
      <c r="Y624" s="189"/>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c r="CN624" s="189"/>
      <c r="CO624" s="189"/>
      <c r="CP624" s="189"/>
      <c r="CQ624" s="189"/>
      <c r="CR624" s="189"/>
      <c r="CS624" s="189"/>
      <c r="CT624" s="189"/>
      <c r="CU624" s="189"/>
      <c r="CV624" s="189"/>
      <c r="CW624" s="189"/>
      <c r="CX624" s="189"/>
      <c r="CY624" s="189"/>
      <c r="CZ624" s="189"/>
      <c r="DA624" s="189"/>
      <c r="DB624" s="189"/>
      <c r="DC624" s="189"/>
      <c r="DD624" s="189"/>
      <c r="DE624" s="189"/>
      <c r="DF624" s="189"/>
      <c r="DG624" s="189"/>
      <c r="DH624" s="189"/>
      <c r="DI624" s="189"/>
      <c r="DJ624" s="189"/>
      <c r="DK624" s="189"/>
      <c r="DL624" s="189"/>
    </row>
    <row r="625" spans="1:116" ht="15.95" customHeight="1" x14ac:dyDescent="0.15">
      <c r="A625" s="189"/>
      <c r="B625" s="189"/>
      <c r="C625" s="189"/>
      <c r="D625" s="189"/>
      <c r="E625" s="189"/>
      <c r="F625" s="189"/>
      <c r="G625" s="189"/>
      <c r="H625" s="189"/>
      <c r="I625" s="189"/>
      <c r="J625" s="189"/>
      <c r="K625" s="189"/>
      <c r="L625" s="189"/>
      <c r="M625" s="189"/>
      <c r="N625" s="189"/>
      <c r="O625" s="189"/>
      <c r="P625" s="189"/>
      <c r="Q625" s="189"/>
      <c r="R625" s="189"/>
      <c r="S625" s="189"/>
      <c r="T625" s="189"/>
      <c r="U625" s="189"/>
      <c r="V625" s="189"/>
      <c r="W625" s="189"/>
      <c r="X625" s="189"/>
      <c r="Y625" s="189"/>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c r="CN625" s="189"/>
      <c r="CO625" s="189"/>
      <c r="CP625" s="189"/>
      <c r="CQ625" s="189"/>
      <c r="CR625" s="189"/>
      <c r="CS625" s="189"/>
      <c r="CT625" s="189"/>
      <c r="CU625" s="189"/>
      <c r="CV625" s="189"/>
      <c r="CW625" s="189"/>
      <c r="CX625" s="189"/>
      <c r="CY625" s="189"/>
      <c r="CZ625" s="189"/>
      <c r="DA625" s="189"/>
      <c r="DB625" s="189"/>
      <c r="DC625" s="189"/>
      <c r="DD625" s="189"/>
      <c r="DE625" s="189"/>
      <c r="DF625" s="189"/>
      <c r="DG625" s="189"/>
      <c r="DH625" s="189"/>
      <c r="DI625" s="189"/>
      <c r="DJ625" s="189"/>
      <c r="DK625" s="189"/>
      <c r="DL625" s="189"/>
    </row>
    <row r="626" spans="1:116" ht="15.95" customHeight="1" x14ac:dyDescent="0.15">
      <c r="A626" s="189"/>
      <c r="B626" s="189"/>
      <c r="C626" s="189"/>
      <c r="D626" s="189"/>
      <c r="E626" s="189"/>
      <c r="F626" s="189"/>
      <c r="G626" s="189"/>
      <c r="H626" s="189"/>
      <c r="I626" s="189"/>
      <c r="J626" s="189"/>
      <c r="K626" s="189"/>
      <c r="L626" s="189"/>
      <c r="M626" s="189"/>
      <c r="N626" s="189"/>
      <c r="O626" s="189"/>
      <c r="P626" s="189"/>
      <c r="Q626" s="189"/>
      <c r="R626" s="189"/>
      <c r="S626" s="189"/>
      <c r="T626" s="189"/>
      <c r="U626" s="189"/>
      <c r="V626" s="189"/>
      <c r="W626" s="189"/>
      <c r="X626" s="189"/>
      <c r="Y626" s="189"/>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c r="CN626" s="189"/>
      <c r="CO626" s="189"/>
      <c r="CP626" s="189"/>
      <c r="CQ626" s="189"/>
      <c r="CR626" s="189"/>
      <c r="CS626" s="189"/>
      <c r="CT626" s="189"/>
      <c r="CU626" s="189"/>
      <c r="CV626" s="189"/>
      <c r="CW626" s="189"/>
      <c r="CX626" s="189"/>
      <c r="CY626" s="189"/>
      <c r="CZ626" s="189"/>
      <c r="DA626" s="189"/>
      <c r="DB626" s="189"/>
      <c r="DC626" s="189"/>
      <c r="DD626" s="189"/>
      <c r="DE626" s="189"/>
      <c r="DF626" s="189"/>
      <c r="DG626" s="189"/>
      <c r="DH626" s="189"/>
      <c r="DI626" s="189"/>
      <c r="DJ626" s="189"/>
      <c r="DK626" s="189"/>
      <c r="DL626" s="189"/>
    </row>
    <row r="627" spans="1:116" ht="15.95" customHeight="1" x14ac:dyDescent="0.15">
      <c r="A627" s="189"/>
      <c r="B627" s="189"/>
      <c r="C627" s="189"/>
      <c r="D627" s="189"/>
      <c r="E627" s="189"/>
      <c r="F627" s="189"/>
      <c r="G627" s="189"/>
      <c r="H627" s="189"/>
      <c r="I627" s="189"/>
      <c r="J627" s="189"/>
      <c r="K627" s="189"/>
      <c r="L627" s="189"/>
      <c r="M627" s="189"/>
      <c r="N627" s="189"/>
      <c r="O627" s="189"/>
      <c r="P627" s="189"/>
      <c r="Q627" s="189"/>
      <c r="R627" s="189"/>
      <c r="S627" s="189"/>
      <c r="T627" s="189"/>
      <c r="U627" s="189"/>
      <c r="V627" s="189"/>
      <c r="W627" s="189"/>
      <c r="X627" s="189"/>
      <c r="Y627" s="189"/>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c r="CN627" s="189"/>
      <c r="CO627" s="189"/>
      <c r="CP627" s="189"/>
      <c r="CQ627" s="189"/>
      <c r="CR627" s="189"/>
      <c r="CS627" s="189"/>
      <c r="CT627" s="189"/>
      <c r="CU627" s="189"/>
      <c r="CV627" s="189"/>
      <c r="CW627" s="189"/>
      <c r="CX627" s="189"/>
      <c r="CY627" s="189"/>
      <c r="CZ627" s="189"/>
      <c r="DA627" s="189"/>
      <c r="DB627" s="189"/>
      <c r="DC627" s="189"/>
      <c r="DD627" s="189"/>
      <c r="DE627" s="189"/>
      <c r="DF627" s="189"/>
      <c r="DG627" s="189"/>
      <c r="DH627" s="189"/>
      <c r="DI627" s="189"/>
      <c r="DJ627" s="189"/>
      <c r="DK627" s="189"/>
      <c r="DL627" s="189"/>
    </row>
    <row r="628" spans="1:116" ht="15.95" customHeight="1" x14ac:dyDescent="0.15">
      <c r="A628" s="189"/>
      <c r="B628" s="189"/>
      <c r="C628" s="189"/>
      <c r="D628" s="189"/>
      <c r="E628" s="189"/>
      <c r="F628" s="189"/>
      <c r="G628" s="189"/>
      <c r="H628" s="189"/>
      <c r="I628" s="189"/>
      <c r="J628" s="189"/>
      <c r="K628" s="189"/>
      <c r="L628" s="189"/>
      <c r="M628" s="189"/>
      <c r="N628" s="189"/>
      <c r="O628" s="189"/>
      <c r="P628" s="189"/>
      <c r="Q628" s="189"/>
      <c r="R628" s="189"/>
      <c r="S628" s="189"/>
      <c r="T628" s="189"/>
      <c r="U628" s="189"/>
      <c r="V628" s="189"/>
      <c r="W628" s="189"/>
      <c r="X628" s="189"/>
      <c r="Y628" s="189"/>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c r="CN628" s="189"/>
      <c r="CO628" s="189"/>
      <c r="CP628" s="189"/>
      <c r="CQ628" s="189"/>
      <c r="CR628" s="189"/>
      <c r="CS628" s="189"/>
      <c r="CT628" s="189"/>
      <c r="CU628" s="189"/>
      <c r="CV628" s="189"/>
      <c r="CW628" s="189"/>
      <c r="CX628" s="189"/>
      <c r="CY628" s="189"/>
      <c r="CZ628" s="189"/>
      <c r="DA628" s="189"/>
      <c r="DB628" s="189"/>
      <c r="DC628" s="189"/>
      <c r="DD628" s="189"/>
      <c r="DE628" s="189"/>
      <c r="DF628" s="189"/>
      <c r="DG628" s="189"/>
      <c r="DH628" s="189"/>
      <c r="DI628" s="189"/>
      <c r="DJ628" s="189"/>
      <c r="DK628" s="189"/>
      <c r="DL628" s="189"/>
    </row>
    <row r="629" spans="1:116" ht="15.95" customHeight="1" x14ac:dyDescent="0.15">
      <c r="A629" s="189"/>
      <c r="B629" s="189"/>
      <c r="C629" s="189"/>
      <c r="D629" s="189"/>
      <c r="E629" s="189"/>
      <c r="F629" s="189"/>
      <c r="G629" s="189"/>
      <c r="H629" s="189"/>
      <c r="I629" s="189"/>
      <c r="J629" s="189"/>
      <c r="K629" s="189"/>
      <c r="L629" s="189"/>
      <c r="M629" s="189"/>
      <c r="N629" s="189"/>
      <c r="O629" s="189"/>
      <c r="P629" s="189"/>
      <c r="Q629" s="189"/>
      <c r="R629" s="189"/>
      <c r="S629" s="189"/>
      <c r="T629" s="189"/>
      <c r="U629" s="189"/>
      <c r="V629" s="189"/>
      <c r="W629" s="189"/>
      <c r="X629" s="189"/>
      <c r="Y629" s="189"/>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c r="CN629" s="189"/>
      <c r="CO629" s="189"/>
      <c r="CP629" s="189"/>
      <c r="CQ629" s="189"/>
      <c r="CR629" s="189"/>
      <c r="CS629" s="189"/>
      <c r="CT629" s="189"/>
      <c r="CU629" s="189"/>
      <c r="CV629" s="189"/>
      <c r="CW629" s="189"/>
      <c r="CX629" s="189"/>
      <c r="CY629" s="189"/>
      <c r="CZ629" s="189"/>
      <c r="DA629" s="189"/>
      <c r="DB629" s="189"/>
      <c r="DC629" s="189"/>
      <c r="DD629" s="189"/>
      <c r="DE629" s="189"/>
      <c r="DF629" s="189"/>
      <c r="DG629" s="189"/>
      <c r="DH629" s="189"/>
      <c r="DI629" s="189"/>
      <c r="DJ629" s="189"/>
      <c r="DK629" s="189"/>
      <c r="DL629" s="189"/>
    </row>
    <row r="630" spans="1:116" ht="15.95" customHeight="1" x14ac:dyDescent="0.15">
      <c r="A630" s="189"/>
      <c r="B630" s="189"/>
      <c r="C630" s="189"/>
      <c r="D630" s="189"/>
      <c r="E630" s="189"/>
      <c r="F630" s="189"/>
      <c r="G630" s="189"/>
      <c r="H630" s="189"/>
      <c r="I630" s="189"/>
      <c r="J630" s="189"/>
      <c r="K630" s="189"/>
      <c r="L630" s="189"/>
      <c r="M630" s="189"/>
      <c r="N630" s="189"/>
      <c r="O630" s="189"/>
      <c r="P630" s="189"/>
      <c r="Q630" s="189"/>
      <c r="R630" s="189"/>
      <c r="S630" s="189"/>
      <c r="T630" s="189"/>
      <c r="U630" s="189"/>
      <c r="V630" s="189"/>
      <c r="W630" s="189"/>
      <c r="X630" s="189"/>
      <c r="Y630" s="189"/>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c r="CN630" s="189"/>
      <c r="CO630" s="189"/>
      <c r="CP630" s="189"/>
      <c r="CQ630" s="189"/>
      <c r="CR630" s="189"/>
      <c r="CS630" s="189"/>
      <c r="CT630" s="189"/>
      <c r="CU630" s="189"/>
      <c r="CV630" s="189"/>
      <c r="CW630" s="189"/>
      <c r="CX630" s="189"/>
      <c r="CY630" s="189"/>
      <c r="CZ630" s="189"/>
      <c r="DA630" s="189"/>
      <c r="DB630" s="189"/>
      <c r="DC630" s="189"/>
      <c r="DD630" s="189"/>
      <c r="DE630" s="189"/>
      <c r="DF630" s="189"/>
      <c r="DG630" s="189"/>
      <c r="DH630" s="189"/>
      <c r="DI630" s="189"/>
      <c r="DJ630" s="189"/>
      <c r="DK630" s="189"/>
      <c r="DL630" s="189"/>
    </row>
    <row r="631" spans="1:116" ht="15.95" customHeight="1" x14ac:dyDescent="0.15">
      <c r="A631" s="189"/>
      <c r="B631" s="189"/>
      <c r="C631" s="189"/>
      <c r="D631" s="189"/>
      <c r="E631" s="189"/>
      <c r="F631" s="189"/>
      <c r="G631" s="189"/>
      <c r="H631" s="189"/>
      <c r="I631" s="189"/>
      <c r="J631" s="189"/>
      <c r="K631" s="189"/>
      <c r="L631" s="189"/>
      <c r="M631" s="189"/>
      <c r="N631" s="189"/>
      <c r="O631" s="189"/>
      <c r="P631" s="189"/>
      <c r="Q631" s="189"/>
      <c r="R631" s="189"/>
      <c r="S631" s="189"/>
      <c r="T631" s="189"/>
      <c r="U631" s="189"/>
      <c r="V631" s="189"/>
      <c r="W631" s="189"/>
      <c r="X631" s="189"/>
      <c r="Y631" s="189"/>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c r="CN631" s="189"/>
      <c r="CO631" s="189"/>
      <c r="CP631" s="189"/>
      <c r="CQ631" s="189"/>
      <c r="CR631" s="189"/>
      <c r="CS631" s="189"/>
      <c r="CT631" s="189"/>
      <c r="CU631" s="189"/>
      <c r="CV631" s="189"/>
      <c r="CW631" s="189"/>
      <c r="CX631" s="189"/>
      <c r="CY631" s="189"/>
      <c r="CZ631" s="189"/>
      <c r="DA631" s="189"/>
      <c r="DB631" s="189"/>
      <c r="DC631" s="189"/>
      <c r="DD631" s="189"/>
      <c r="DE631" s="189"/>
      <c r="DF631" s="189"/>
      <c r="DG631" s="189"/>
      <c r="DH631" s="189"/>
      <c r="DI631" s="189"/>
      <c r="DJ631" s="189"/>
      <c r="DK631" s="189"/>
      <c r="DL631" s="189"/>
    </row>
    <row r="632" spans="1:116" ht="15.95" customHeight="1" x14ac:dyDescent="0.15">
      <c r="A632" s="189"/>
      <c r="B632" s="189"/>
      <c r="C632" s="189"/>
      <c r="D632" s="189"/>
      <c r="E632" s="189"/>
      <c r="F632" s="189"/>
      <c r="G632" s="189"/>
      <c r="H632" s="189"/>
      <c r="I632" s="189"/>
      <c r="J632" s="189"/>
      <c r="K632" s="189"/>
      <c r="L632" s="189"/>
      <c r="M632" s="189"/>
      <c r="N632" s="189"/>
      <c r="O632" s="189"/>
      <c r="P632" s="189"/>
      <c r="Q632" s="189"/>
      <c r="R632" s="189"/>
      <c r="S632" s="189"/>
      <c r="T632" s="189"/>
      <c r="U632" s="189"/>
      <c r="V632" s="189"/>
      <c r="W632" s="189"/>
      <c r="X632" s="189"/>
      <c r="Y632" s="189"/>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c r="CN632" s="189"/>
      <c r="CO632" s="189"/>
      <c r="CP632" s="189"/>
      <c r="CQ632" s="189"/>
      <c r="CR632" s="189"/>
      <c r="CS632" s="189"/>
      <c r="CT632" s="189"/>
      <c r="CU632" s="189"/>
      <c r="CV632" s="189"/>
      <c r="CW632" s="189"/>
      <c r="CX632" s="189"/>
      <c r="CY632" s="189"/>
      <c r="CZ632" s="189"/>
      <c r="DA632" s="189"/>
      <c r="DB632" s="189"/>
      <c r="DC632" s="189"/>
      <c r="DD632" s="189"/>
      <c r="DE632" s="189"/>
      <c r="DF632" s="189"/>
      <c r="DG632" s="189"/>
      <c r="DH632" s="189"/>
      <c r="DI632" s="189"/>
      <c r="DJ632" s="189"/>
      <c r="DK632" s="189"/>
      <c r="DL632" s="189"/>
    </row>
    <row r="633" spans="1:116" ht="15.95" customHeight="1" x14ac:dyDescent="0.15">
      <c r="A633" s="189"/>
      <c r="B633" s="189"/>
      <c r="C633" s="189"/>
      <c r="D633" s="189"/>
      <c r="E633" s="189"/>
      <c r="F633" s="189"/>
      <c r="G633" s="189"/>
      <c r="H633" s="189"/>
      <c r="I633" s="189"/>
      <c r="J633" s="189"/>
      <c r="K633" s="189"/>
      <c r="L633" s="189"/>
      <c r="M633" s="189"/>
      <c r="N633" s="189"/>
      <c r="O633" s="189"/>
      <c r="P633" s="189"/>
      <c r="Q633" s="189"/>
      <c r="R633" s="189"/>
      <c r="S633" s="189"/>
      <c r="T633" s="189"/>
      <c r="U633" s="189"/>
      <c r="V633" s="189"/>
      <c r="W633" s="189"/>
      <c r="X633" s="189"/>
      <c r="Y633" s="189"/>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c r="CN633" s="189"/>
      <c r="CO633" s="189"/>
      <c r="CP633" s="189"/>
      <c r="CQ633" s="189"/>
      <c r="CR633" s="189"/>
      <c r="CS633" s="189"/>
      <c r="CT633" s="189"/>
      <c r="CU633" s="189"/>
      <c r="CV633" s="189"/>
      <c r="CW633" s="189"/>
      <c r="CX633" s="189"/>
      <c r="CY633" s="189"/>
      <c r="CZ633" s="189"/>
      <c r="DA633" s="189"/>
      <c r="DB633" s="189"/>
      <c r="DC633" s="189"/>
      <c r="DD633" s="189"/>
      <c r="DE633" s="189"/>
      <c r="DF633" s="189"/>
      <c r="DG633" s="189"/>
      <c r="DH633" s="189"/>
      <c r="DI633" s="189"/>
      <c r="DJ633" s="189"/>
      <c r="DK633" s="189"/>
      <c r="DL633" s="189"/>
    </row>
    <row r="634" spans="1:116" ht="15.95" customHeight="1" x14ac:dyDescent="0.15">
      <c r="A634" s="189"/>
      <c r="B634" s="189"/>
      <c r="C634" s="189"/>
      <c r="D634" s="189"/>
      <c r="E634" s="189"/>
      <c r="F634" s="189"/>
      <c r="G634" s="189"/>
      <c r="H634" s="189"/>
      <c r="I634" s="189"/>
      <c r="J634" s="189"/>
      <c r="K634" s="189"/>
      <c r="L634" s="189"/>
      <c r="M634" s="189"/>
      <c r="N634" s="189"/>
      <c r="O634" s="189"/>
      <c r="P634" s="189"/>
      <c r="Q634" s="189"/>
      <c r="R634" s="189"/>
      <c r="S634" s="189"/>
      <c r="T634" s="189"/>
      <c r="U634" s="189"/>
      <c r="V634" s="189"/>
      <c r="W634" s="189"/>
      <c r="X634" s="189"/>
      <c r="Y634" s="189"/>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c r="CN634" s="189"/>
      <c r="CO634" s="189"/>
      <c r="CP634" s="189"/>
      <c r="CQ634" s="189"/>
      <c r="CR634" s="189"/>
      <c r="CS634" s="189"/>
      <c r="CT634" s="189"/>
      <c r="CU634" s="189"/>
      <c r="CV634" s="189"/>
      <c r="CW634" s="189"/>
      <c r="CX634" s="189"/>
      <c r="CY634" s="189"/>
      <c r="CZ634" s="189"/>
      <c r="DA634" s="189"/>
      <c r="DB634" s="189"/>
      <c r="DC634" s="189"/>
      <c r="DD634" s="189"/>
      <c r="DE634" s="189"/>
      <c r="DF634" s="189"/>
      <c r="DG634" s="189"/>
      <c r="DH634" s="189"/>
      <c r="DI634" s="189"/>
      <c r="DJ634" s="189"/>
      <c r="DK634" s="189"/>
      <c r="DL634" s="189"/>
    </row>
    <row r="635" spans="1:116" ht="15.95" customHeight="1" x14ac:dyDescent="0.15">
      <c r="A635" s="189"/>
      <c r="B635" s="189"/>
      <c r="C635" s="189"/>
      <c r="D635" s="189"/>
      <c r="E635" s="189"/>
      <c r="F635" s="189"/>
      <c r="G635" s="189"/>
      <c r="H635" s="189"/>
      <c r="I635" s="189"/>
      <c r="J635" s="189"/>
      <c r="K635" s="189"/>
      <c r="L635" s="189"/>
      <c r="M635" s="189"/>
      <c r="N635" s="189"/>
      <c r="O635" s="189"/>
      <c r="P635" s="189"/>
      <c r="Q635" s="189"/>
      <c r="R635" s="189"/>
      <c r="S635" s="189"/>
      <c r="T635" s="189"/>
      <c r="U635" s="189"/>
      <c r="V635" s="189"/>
      <c r="W635" s="189"/>
      <c r="X635" s="189"/>
      <c r="Y635" s="189"/>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c r="CN635" s="189"/>
      <c r="CO635" s="189"/>
      <c r="CP635" s="189"/>
      <c r="CQ635" s="189"/>
      <c r="CR635" s="189"/>
      <c r="CS635" s="189"/>
      <c r="CT635" s="189"/>
      <c r="CU635" s="189"/>
      <c r="CV635" s="189"/>
      <c r="CW635" s="189"/>
      <c r="CX635" s="189"/>
      <c r="CY635" s="189"/>
      <c r="CZ635" s="189"/>
      <c r="DA635" s="189"/>
      <c r="DB635" s="189"/>
      <c r="DC635" s="189"/>
      <c r="DD635" s="189"/>
      <c r="DE635" s="189"/>
      <c r="DF635" s="189"/>
      <c r="DG635" s="189"/>
      <c r="DH635" s="189"/>
      <c r="DI635" s="189"/>
      <c r="DJ635" s="189"/>
      <c r="DK635" s="189"/>
      <c r="DL635" s="189"/>
    </row>
    <row r="636" spans="1:116" ht="15.95" customHeight="1" x14ac:dyDescent="0.15">
      <c r="A636" s="189"/>
      <c r="B636" s="189"/>
      <c r="C636" s="189"/>
      <c r="D636" s="189"/>
      <c r="E636" s="189"/>
      <c r="F636" s="189"/>
      <c r="G636" s="189"/>
      <c r="H636" s="189"/>
      <c r="I636" s="189"/>
      <c r="J636" s="189"/>
      <c r="K636" s="189"/>
      <c r="L636" s="189"/>
      <c r="M636" s="189"/>
      <c r="N636" s="189"/>
      <c r="O636" s="189"/>
      <c r="P636" s="189"/>
      <c r="Q636" s="189"/>
      <c r="R636" s="189"/>
      <c r="S636" s="189"/>
      <c r="T636" s="189"/>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row>
    <row r="637" spans="1:116" ht="15.95" customHeight="1" x14ac:dyDescent="0.15">
      <c r="A637" s="189"/>
      <c r="B637" s="189"/>
      <c r="C637" s="189"/>
      <c r="D637" s="189"/>
      <c r="E637" s="189"/>
      <c r="F637" s="189"/>
      <c r="G637" s="189"/>
      <c r="H637" s="189"/>
      <c r="I637" s="189"/>
      <c r="J637" s="189"/>
      <c r="K637" s="189"/>
      <c r="L637" s="189"/>
      <c r="M637" s="189"/>
      <c r="N637" s="189"/>
      <c r="O637" s="189"/>
      <c r="P637" s="189"/>
      <c r="Q637" s="189"/>
      <c r="R637" s="189"/>
      <c r="S637" s="189"/>
      <c r="T637" s="189"/>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row>
    <row r="638" spans="1:116" ht="15.95" customHeight="1" x14ac:dyDescent="0.15">
      <c r="A638" s="189"/>
      <c r="B638" s="189"/>
      <c r="C638" s="189"/>
      <c r="D638" s="189"/>
      <c r="E638" s="189"/>
      <c r="F638" s="189"/>
      <c r="G638" s="189"/>
      <c r="H638" s="189"/>
      <c r="I638" s="189"/>
      <c r="J638" s="189"/>
      <c r="K638" s="189"/>
      <c r="L638" s="189"/>
      <c r="M638" s="189"/>
      <c r="N638" s="189"/>
      <c r="O638" s="189"/>
      <c r="P638" s="189"/>
      <c r="Q638" s="189"/>
      <c r="R638" s="189"/>
      <c r="S638" s="189"/>
      <c r="T638" s="189"/>
      <c r="U638" s="189"/>
      <c r="V638" s="189"/>
      <c r="W638" s="189"/>
      <c r="X638" s="189"/>
      <c r="Y638" s="189"/>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c r="CN638" s="189"/>
      <c r="CO638" s="189"/>
      <c r="CP638" s="189"/>
      <c r="CQ638" s="189"/>
      <c r="CR638" s="189"/>
      <c r="CS638" s="189"/>
      <c r="CT638" s="189"/>
      <c r="CU638" s="189"/>
      <c r="CV638" s="189"/>
      <c r="CW638" s="189"/>
      <c r="CX638" s="189"/>
      <c r="CY638" s="189"/>
      <c r="CZ638" s="189"/>
      <c r="DA638" s="189"/>
      <c r="DB638" s="189"/>
      <c r="DC638" s="189"/>
      <c r="DD638" s="189"/>
      <c r="DE638" s="189"/>
      <c r="DF638" s="189"/>
      <c r="DG638" s="189"/>
      <c r="DH638" s="189"/>
      <c r="DI638" s="189"/>
      <c r="DJ638" s="189"/>
      <c r="DK638" s="189"/>
      <c r="DL638" s="189"/>
    </row>
    <row r="639" spans="1:116" ht="15.95" customHeight="1" x14ac:dyDescent="0.15">
      <c r="A639" s="189"/>
      <c r="B639" s="189"/>
      <c r="C639" s="189"/>
      <c r="D639" s="189"/>
      <c r="E639" s="189"/>
      <c r="F639" s="189"/>
      <c r="G639" s="189"/>
      <c r="H639" s="189"/>
      <c r="I639" s="189"/>
      <c r="J639" s="189"/>
      <c r="K639" s="189"/>
      <c r="L639" s="189"/>
      <c r="M639" s="189"/>
      <c r="N639" s="189"/>
      <c r="O639" s="189"/>
      <c r="P639" s="189"/>
      <c r="Q639" s="189"/>
      <c r="R639" s="189"/>
      <c r="S639" s="189"/>
      <c r="T639" s="189"/>
      <c r="U639" s="189"/>
      <c r="V639" s="189"/>
      <c r="W639" s="189"/>
      <c r="X639" s="189"/>
      <c r="Y639" s="189"/>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c r="CN639" s="189"/>
      <c r="CO639" s="189"/>
      <c r="CP639" s="189"/>
      <c r="CQ639" s="189"/>
      <c r="CR639" s="189"/>
      <c r="CS639" s="189"/>
      <c r="CT639" s="189"/>
      <c r="CU639" s="189"/>
      <c r="CV639" s="189"/>
      <c r="CW639" s="189"/>
      <c r="CX639" s="189"/>
      <c r="CY639" s="189"/>
      <c r="CZ639" s="189"/>
      <c r="DA639" s="189"/>
      <c r="DB639" s="189"/>
      <c r="DC639" s="189"/>
      <c r="DD639" s="189"/>
      <c r="DE639" s="189"/>
      <c r="DF639" s="189"/>
      <c r="DG639" s="189"/>
      <c r="DH639" s="189"/>
      <c r="DI639" s="189"/>
      <c r="DJ639" s="189"/>
      <c r="DK639" s="189"/>
      <c r="DL639" s="189"/>
    </row>
    <row r="640" spans="1:116" ht="15.95" customHeight="1" x14ac:dyDescent="0.15">
      <c r="A640" s="189"/>
      <c r="B640" s="189"/>
      <c r="C640" s="189"/>
      <c r="D640" s="189"/>
      <c r="E640" s="189"/>
      <c r="F640" s="189"/>
      <c r="G640" s="189"/>
      <c r="H640" s="189"/>
      <c r="I640" s="189"/>
      <c r="J640" s="189"/>
      <c r="K640" s="189"/>
      <c r="L640" s="189"/>
      <c r="M640" s="189"/>
      <c r="N640" s="189"/>
      <c r="O640" s="189"/>
      <c r="P640" s="189"/>
      <c r="Q640" s="189"/>
      <c r="R640" s="189"/>
      <c r="S640" s="189"/>
      <c r="T640" s="189"/>
      <c r="U640" s="189"/>
      <c r="V640" s="189"/>
      <c r="W640" s="189"/>
      <c r="X640" s="189"/>
      <c r="Y640" s="189"/>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c r="CN640" s="189"/>
      <c r="CO640" s="189"/>
      <c r="CP640" s="189"/>
      <c r="CQ640" s="189"/>
      <c r="CR640" s="189"/>
      <c r="CS640" s="189"/>
      <c r="CT640" s="189"/>
      <c r="CU640" s="189"/>
      <c r="CV640" s="189"/>
      <c r="CW640" s="189"/>
      <c r="CX640" s="189"/>
      <c r="CY640" s="189"/>
      <c r="CZ640" s="189"/>
      <c r="DA640" s="189"/>
      <c r="DB640" s="189"/>
      <c r="DC640" s="189"/>
      <c r="DD640" s="189"/>
      <c r="DE640" s="189"/>
      <c r="DF640" s="189"/>
      <c r="DG640" s="189"/>
      <c r="DH640" s="189"/>
      <c r="DI640" s="189"/>
      <c r="DJ640" s="189"/>
      <c r="DK640" s="189"/>
      <c r="DL640" s="189"/>
    </row>
    <row r="641" spans="1:116" ht="15.95" customHeight="1" x14ac:dyDescent="0.15">
      <c r="A641" s="189"/>
      <c r="B641" s="189"/>
      <c r="C641" s="189"/>
      <c r="D641" s="189"/>
      <c r="E641" s="189"/>
      <c r="F641" s="189"/>
      <c r="G641" s="189"/>
      <c r="H641" s="189"/>
      <c r="I641" s="189"/>
      <c r="J641" s="189"/>
      <c r="K641" s="189"/>
      <c r="L641" s="189"/>
      <c r="M641" s="189"/>
      <c r="N641" s="189"/>
      <c r="O641" s="189"/>
      <c r="P641" s="189"/>
      <c r="Q641" s="189"/>
      <c r="R641" s="189"/>
      <c r="S641" s="189"/>
      <c r="T641" s="189"/>
      <c r="U641" s="189"/>
      <c r="V641" s="189"/>
      <c r="W641" s="189"/>
      <c r="X641" s="189"/>
      <c r="Y641" s="189"/>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c r="CN641" s="189"/>
      <c r="CO641" s="189"/>
      <c r="CP641" s="189"/>
      <c r="CQ641" s="189"/>
      <c r="CR641" s="189"/>
      <c r="CS641" s="189"/>
      <c r="CT641" s="189"/>
      <c r="CU641" s="189"/>
      <c r="CV641" s="189"/>
      <c r="CW641" s="189"/>
      <c r="CX641" s="189"/>
      <c r="CY641" s="189"/>
      <c r="CZ641" s="189"/>
      <c r="DA641" s="189"/>
      <c r="DB641" s="189"/>
      <c r="DC641" s="189"/>
      <c r="DD641" s="189"/>
      <c r="DE641" s="189"/>
      <c r="DF641" s="189"/>
      <c r="DG641" s="189"/>
      <c r="DH641" s="189"/>
      <c r="DI641" s="189"/>
      <c r="DJ641" s="189"/>
      <c r="DK641" s="189"/>
      <c r="DL641" s="189"/>
    </row>
    <row r="642" spans="1:116" ht="15.95" customHeight="1" x14ac:dyDescent="0.15">
      <c r="A642" s="189"/>
      <c r="B642" s="189"/>
      <c r="C642" s="189"/>
      <c r="D642" s="189"/>
      <c r="E642" s="189"/>
      <c r="F642" s="189"/>
      <c r="G642" s="189"/>
      <c r="H642" s="189"/>
      <c r="I642" s="189"/>
      <c r="J642" s="189"/>
      <c r="K642" s="189"/>
      <c r="L642" s="189"/>
      <c r="M642" s="189"/>
      <c r="N642" s="189"/>
      <c r="O642" s="189"/>
      <c r="P642" s="189"/>
      <c r="Q642" s="189"/>
      <c r="R642" s="189"/>
      <c r="S642" s="189"/>
      <c r="T642" s="189"/>
      <c r="U642" s="189"/>
      <c r="V642" s="189"/>
      <c r="W642" s="189"/>
      <c r="X642" s="189"/>
      <c r="Y642" s="189"/>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c r="CN642" s="189"/>
      <c r="CO642" s="189"/>
      <c r="CP642" s="189"/>
      <c r="CQ642" s="189"/>
      <c r="CR642" s="189"/>
      <c r="CS642" s="189"/>
      <c r="CT642" s="189"/>
      <c r="CU642" s="189"/>
      <c r="CV642" s="189"/>
      <c r="CW642" s="189"/>
      <c r="CX642" s="189"/>
      <c r="CY642" s="189"/>
      <c r="CZ642" s="189"/>
      <c r="DA642" s="189"/>
      <c r="DB642" s="189"/>
      <c r="DC642" s="189"/>
      <c r="DD642" s="189"/>
      <c r="DE642" s="189"/>
      <c r="DF642" s="189"/>
      <c r="DG642" s="189"/>
      <c r="DH642" s="189"/>
      <c r="DI642" s="189"/>
      <c r="DJ642" s="189"/>
      <c r="DK642" s="189"/>
      <c r="DL642" s="189"/>
    </row>
    <row r="643" spans="1:116" ht="15.95" customHeight="1" x14ac:dyDescent="0.15">
      <c r="A643" s="189"/>
      <c r="B643" s="189"/>
      <c r="C643" s="189"/>
      <c r="D643" s="189"/>
      <c r="E643" s="189"/>
      <c r="F643" s="189"/>
      <c r="G643" s="189"/>
      <c r="H643" s="189"/>
      <c r="I643" s="189"/>
      <c r="J643" s="189"/>
      <c r="K643" s="189"/>
      <c r="L643" s="189"/>
      <c r="M643" s="189"/>
      <c r="N643" s="189"/>
      <c r="O643" s="189"/>
      <c r="P643" s="189"/>
      <c r="Q643" s="189"/>
      <c r="R643" s="189"/>
      <c r="S643" s="189"/>
      <c r="T643" s="189"/>
      <c r="U643" s="189"/>
      <c r="V643" s="189"/>
      <c r="W643" s="189"/>
      <c r="X643" s="189"/>
      <c r="Y643" s="189"/>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c r="CN643" s="189"/>
      <c r="CO643" s="189"/>
      <c r="CP643" s="189"/>
      <c r="CQ643" s="189"/>
      <c r="CR643" s="189"/>
      <c r="CS643" s="189"/>
      <c r="CT643" s="189"/>
      <c r="CU643" s="189"/>
      <c r="CV643" s="189"/>
      <c r="CW643" s="189"/>
      <c r="CX643" s="189"/>
      <c r="CY643" s="189"/>
      <c r="CZ643" s="189"/>
      <c r="DA643" s="189"/>
      <c r="DB643" s="189"/>
      <c r="DC643" s="189"/>
      <c r="DD643" s="189"/>
      <c r="DE643" s="189"/>
      <c r="DF643" s="189"/>
      <c r="DG643" s="189"/>
      <c r="DH643" s="189"/>
      <c r="DI643" s="189"/>
      <c r="DJ643" s="189"/>
      <c r="DK643" s="189"/>
      <c r="DL643" s="189"/>
    </row>
    <row r="644" spans="1:116" ht="15.95" customHeight="1" x14ac:dyDescent="0.15">
      <c r="A644" s="189"/>
      <c r="B644" s="189"/>
      <c r="C644" s="189"/>
      <c r="D644" s="189"/>
      <c r="E644" s="189"/>
      <c r="F644" s="189"/>
      <c r="G644" s="189"/>
      <c r="H644" s="189"/>
      <c r="I644" s="189"/>
      <c r="J644" s="189"/>
      <c r="K644" s="189"/>
      <c r="L644" s="189"/>
      <c r="M644" s="189"/>
      <c r="N644" s="189"/>
      <c r="O644" s="189"/>
      <c r="P644" s="189"/>
      <c r="Q644" s="189"/>
      <c r="R644" s="189"/>
      <c r="S644" s="189"/>
      <c r="T644" s="189"/>
      <c r="U644" s="189"/>
      <c r="V644" s="189"/>
      <c r="W644" s="189"/>
      <c r="X644" s="189"/>
      <c r="Y644" s="189"/>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c r="CN644" s="189"/>
      <c r="CO644" s="189"/>
      <c r="CP644" s="189"/>
      <c r="CQ644" s="189"/>
      <c r="CR644" s="189"/>
      <c r="CS644" s="189"/>
      <c r="CT644" s="189"/>
      <c r="CU644" s="189"/>
      <c r="CV644" s="189"/>
      <c r="CW644" s="189"/>
      <c r="CX644" s="189"/>
      <c r="CY644" s="189"/>
      <c r="CZ644" s="189"/>
      <c r="DA644" s="189"/>
      <c r="DB644" s="189"/>
      <c r="DC644" s="189"/>
      <c r="DD644" s="189"/>
      <c r="DE644" s="189"/>
      <c r="DF644" s="189"/>
      <c r="DG644" s="189"/>
      <c r="DH644" s="189"/>
      <c r="DI644" s="189"/>
      <c r="DJ644" s="189"/>
      <c r="DK644" s="189"/>
      <c r="DL644" s="189"/>
    </row>
    <row r="645" spans="1:116" ht="15.95" customHeight="1" x14ac:dyDescent="0.15">
      <c r="A645" s="189"/>
      <c r="B645" s="189"/>
      <c r="C645" s="189"/>
      <c r="D645" s="189"/>
      <c r="E645" s="189"/>
      <c r="F645" s="189"/>
      <c r="G645" s="189"/>
      <c r="H645" s="189"/>
      <c r="I645" s="189"/>
      <c r="J645" s="189"/>
      <c r="K645" s="189"/>
      <c r="L645" s="189"/>
      <c r="M645" s="189"/>
      <c r="N645" s="189"/>
      <c r="O645" s="189"/>
      <c r="P645" s="189"/>
      <c r="Q645" s="189"/>
      <c r="R645" s="189"/>
      <c r="S645" s="189"/>
      <c r="T645" s="189"/>
      <c r="U645" s="189"/>
      <c r="V645" s="189"/>
      <c r="W645" s="189"/>
      <c r="X645" s="189"/>
      <c r="Y645" s="189"/>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c r="CN645" s="189"/>
      <c r="CO645" s="189"/>
      <c r="CP645" s="189"/>
      <c r="CQ645" s="189"/>
      <c r="CR645" s="189"/>
      <c r="CS645" s="189"/>
      <c r="CT645" s="189"/>
      <c r="CU645" s="189"/>
      <c r="CV645" s="189"/>
      <c r="CW645" s="189"/>
      <c r="CX645" s="189"/>
      <c r="CY645" s="189"/>
      <c r="CZ645" s="189"/>
      <c r="DA645" s="189"/>
      <c r="DB645" s="189"/>
      <c r="DC645" s="189"/>
      <c r="DD645" s="189"/>
      <c r="DE645" s="189"/>
      <c r="DF645" s="189"/>
      <c r="DG645" s="189"/>
      <c r="DH645" s="189"/>
      <c r="DI645" s="189"/>
      <c r="DJ645" s="189"/>
      <c r="DK645" s="189"/>
      <c r="DL645" s="189"/>
    </row>
    <row r="646" spans="1:116" ht="15.95" customHeight="1" x14ac:dyDescent="0.15">
      <c r="A646" s="189"/>
      <c r="B646" s="189"/>
      <c r="C646" s="189"/>
      <c r="D646" s="189"/>
      <c r="E646" s="189"/>
      <c r="F646" s="189"/>
      <c r="G646" s="189"/>
      <c r="H646" s="189"/>
      <c r="I646" s="189"/>
      <c r="J646" s="189"/>
      <c r="K646" s="189"/>
      <c r="L646" s="189"/>
      <c r="M646" s="189"/>
      <c r="N646" s="189"/>
      <c r="O646" s="189"/>
      <c r="P646" s="189"/>
      <c r="Q646" s="189"/>
      <c r="R646" s="189"/>
      <c r="S646" s="189"/>
      <c r="T646" s="189"/>
      <c r="U646" s="189"/>
      <c r="V646" s="189"/>
      <c r="W646" s="189"/>
      <c r="X646" s="189"/>
      <c r="Y646" s="189"/>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c r="CN646" s="189"/>
      <c r="CO646" s="189"/>
      <c r="CP646" s="189"/>
      <c r="CQ646" s="189"/>
      <c r="CR646" s="189"/>
      <c r="CS646" s="189"/>
      <c r="CT646" s="189"/>
      <c r="CU646" s="189"/>
      <c r="CV646" s="189"/>
      <c r="CW646" s="189"/>
      <c r="CX646" s="189"/>
      <c r="CY646" s="189"/>
      <c r="CZ646" s="189"/>
      <c r="DA646" s="189"/>
      <c r="DB646" s="189"/>
      <c r="DC646" s="189"/>
      <c r="DD646" s="189"/>
      <c r="DE646" s="189"/>
      <c r="DF646" s="189"/>
      <c r="DG646" s="189"/>
      <c r="DH646" s="189"/>
      <c r="DI646" s="189"/>
      <c r="DJ646" s="189"/>
      <c r="DK646" s="189"/>
      <c r="DL646" s="189"/>
    </row>
    <row r="647" spans="1:116" ht="15.95" customHeight="1" x14ac:dyDescent="0.15">
      <c r="A647" s="189"/>
      <c r="B647" s="189"/>
      <c r="C647" s="189"/>
      <c r="D647" s="189"/>
      <c r="E647" s="189"/>
      <c r="F647" s="189"/>
      <c r="G647" s="189"/>
      <c r="H647" s="189"/>
      <c r="I647" s="189"/>
      <c r="J647" s="189"/>
      <c r="K647" s="189"/>
      <c r="L647" s="189"/>
      <c r="M647" s="189"/>
      <c r="N647" s="189"/>
      <c r="O647" s="189"/>
      <c r="P647" s="189"/>
      <c r="Q647" s="189"/>
      <c r="R647" s="189"/>
      <c r="S647" s="189"/>
      <c r="T647" s="189"/>
      <c r="U647" s="189"/>
      <c r="V647" s="189"/>
      <c r="W647" s="189"/>
      <c r="X647" s="189"/>
      <c r="Y647" s="189"/>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c r="CN647" s="189"/>
      <c r="CO647" s="189"/>
      <c r="CP647" s="189"/>
      <c r="CQ647" s="189"/>
      <c r="CR647" s="189"/>
      <c r="CS647" s="189"/>
      <c r="CT647" s="189"/>
      <c r="CU647" s="189"/>
      <c r="CV647" s="189"/>
      <c r="CW647" s="189"/>
      <c r="CX647" s="189"/>
      <c r="CY647" s="189"/>
      <c r="CZ647" s="189"/>
      <c r="DA647" s="189"/>
      <c r="DB647" s="189"/>
      <c r="DC647" s="189"/>
      <c r="DD647" s="189"/>
      <c r="DE647" s="189"/>
      <c r="DF647" s="189"/>
      <c r="DG647" s="189"/>
      <c r="DH647" s="189"/>
      <c r="DI647" s="189"/>
      <c r="DJ647" s="189"/>
      <c r="DK647" s="189"/>
      <c r="DL647" s="189"/>
    </row>
    <row r="648" spans="1:116" ht="15.95" customHeight="1" x14ac:dyDescent="0.15">
      <c r="A648" s="189"/>
      <c r="B648" s="189"/>
      <c r="C648" s="189"/>
      <c r="D648" s="189"/>
      <c r="E648" s="189"/>
      <c r="F648" s="189"/>
      <c r="G648" s="189"/>
      <c r="H648" s="189"/>
      <c r="I648" s="189"/>
      <c r="J648" s="189"/>
      <c r="K648" s="189"/>
      <c r="L648" s="189"/>
      <c r="M648" s="189"/>
      <c r="N648" s="189"/>
      <c r="O648" s="189"/>
      <c r="P648" s="189"/>
      <c r="Q648" s="189"/>
      <c r="R648" s="189"/>
      <c r="S648" s="189"/>
      <c r="T648" s="189"/>
      <c r="U648" s="189"/>
      <c r="V648" s="189"/>
      <c r="W648" s="189"/>
      <c r="X648" s="189"/>
      <c r="Y648" s="189"/>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c r="CN648" s="189"/>
      <c r="CO648" s="189"/>
      <c r="CP648" s="189"/>
      <c r="CQ648" s="189"/>
      <c r="CR648" s="189"/>
      <c r="CS648" s="189"/>
      <c r="CT648" s="189"/>
      <c r="CU648" s="189"/>
      <c r="CV648" s="189"/>
      <c r="CW648" s="189"/>
      <c r="CX648" s="189"/>
      <c r="CY648" s="189"/>
      <c r="CZ648" s="189"/>
      <c r="DA648" s="189"/>
      <c r="DB648" s="189"/>
      <c r="DC648" s="189"/>
      <c r="DD648" s="189"/>
      <c r="DE648" s="189"/>
      <c r="DF648" s="189"/>
      <c r="DG648" s="189"/>
      <c r="DH648" s="189"/>
      <c r="DI648" s="189"/>
      <c r="DJ648" s="189"/>
      <c r="DK648" s="189"/>
      <c r="DL648" s="189"/>
    </row>
    <row r="649" spans="1:116" ht="15.95" customHeight="1" x14ac:dyDescent="0.15">
      <c r="A649" s="189"/>
      <c r="B649" s="189"/>
      <c r="C649" s="189"/>
      <c r="D649" s="189"/>
      <c r="E649" s="189"/>
      <c r="F649" s="189"/>
      <c r="G649" s="189"/>
      <c r="H649" s="189"/>
      <c r="I649" s="189"/>
      <c r="J649" s="189"/>
      <c r="K649" s="189"/>
      <c r="L649" s="189"/>
      <c r="M649" s="189"/>
      <c r="N649" s="189"/>
      <c r="O649" s="189"/>
      <c r="P649" s="189"/>
      <c r="Q649" s="189"/>
      <c r="R649" s="189"/>
      <c r="S649" s="189"/>
      <c r="T649" s="189"/>
      <c r="U649" s="189"/>
      <c r="V649" s="189"/>
      <c r="W649" s="189"/>
      <c r="X649" s="189"/>
      <c r="Y649" s="189"/>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c r="CN649" s="189"/>
      <c r="CO649" s="189"/>
      <c r="CP649" s="189"/>
      <c r="CQ649" s="189"/>
      <c r="CR649" s="189"/>
      <c r="CS649" s="189"/>
      <c r="CT649" s="189"/>
      <c r="CU649" s="189"/>
      <c r="CV649" s="189"/>
      <c r="CW649" s="189"/>
      <c r="CX649" s="189"/>
      <c r="CY649" s="189"/>
      <c r="CZ649" s="189"/>
      <c r="DA649" s="189"/>
      <c r="DB649" s="189"/>
      <c r="DC649" s="189"/>
      <c r="DD649" s="189"/>
      <c r="DE649" s="189"/>
      <c r="DF649" s="189"/>
      <c r="DG649" s="189"/>
      <c r="DH649" s="189"/>
      <c r="DI649" s="189"/>
      <c r="DJ649" s="189"/>
      <c r="DK649" s="189"/>
      <c r="DL649" s="189"/>
    </row>
    <row r="650" spans="1:116" ht="15.95" customHeight="1" x14ac:dyDescent="0.15">
      <c r="A650" s="189"/>
      <c r="B650" s="189"/>
      <c r="C650" s="189"/>
      <c r="D650" s="189"/>
      <c r="E650" s="189"/>
      <c r="F650" s="189"/>
      <c r="G650" s="189"/>
      <c r="H650" s="189"/>
      <c r="I650" s="189"/>
      <c r="J650" s="189"/>
      <c r="K650" s="189"/>
      <c r="L650" s="189"/>
      <c r="M650" s="189"/>
      <c r="N650" s="189"/>
      <c r="O650" s="189"/>
      <c r="P650" s="189"/>
      <c r="Q650" s="189"/>
      <c r="R650" s="189"/>
      <c r="S650" s="189"/>
      <c r="T650" s="189"/>
      <c r="U650" s="189"/>
      <c r="V650" s="189"/>
      <c r="W650" s="189"/>
      <c r="X650" s="189"/>
      <c r="Y650" s="189"/>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c r="CN650" s="189"/>
      <c r="CO650" s="189"/>
      <c r="CP650" s="189"/>
      <c r="CQ650" s="189"/>
      <c r="CR650" s="189"/>
      <c r="CS650" s="189"/>
      <c r="CT650" s="189"/>
      <c r="CU650" s="189"/>
      <c r="CV650" s="189"/>
      <c r="CW650" s="189"/>
      <c r="CX650" s="189"/>
      <c r="CY650" s="189"/>
      <c r="CZ650" s="189"/>
      <c r="DA650" s="189"/>
      <c r="DB650" s="189"/>
      <c r="DC650" s="189"/>
      <c r="DD650" s="189"/>
      <c r="DE650" s="189"/>
      <c r="DF650" s="189"/>
      <c r="DG650" s="189"/>
      <c r="DH650" s="189"/>
      <c r="DI650" s="189"/>
      <c r="DJ650" s="189"/>
      <c r="DK650" s="189"/>
      <c r="DL650" s="189"/>
    </row>
    <row r="651" spans="1:116" ht="15.95" customHeight="1" x14ac:dyDescent="0.15">
      <c r="A651" s="189"/>
      <c r="B651" s="189"/>
      <c r="C651" s="189"/>
      <c r="D651" s="189"/>
      <c r="E651" s="189"/>
      <c r="F651" s="189"/>
      <c r="G651" s="189"/>
      <c r="H651" s="189"/>
      <c r="I651" s="189"/>
      <c r="J651" s="189"/>
      <c r="K651" s="189"/>
      <c r="L651" s="189"/>
      <c r="M651" s="189"/>
      <c r="N651" s="189"/>
      <c r="O651" s="189"/>
      <c r="P651" s="189"/>
      <c r="Q651" s="189"/>
      <c r="R651" s="189"/>
      <c r="S651" s="189"/>
      <c r="T651" s="189"/>
      <c r="U651" s="189"/>
      <c r="V651" s="189"/>
      <c r="W651" s="189"/>
      <c r="X651" s="189"/>
      <c r="Y651" s="189"/>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c r="CN651" s="189"/>
      <c r="CO651" s="189"/>
      <c r="CP651" s="189"/>
      <c r="CQ651" s="189"/>
      <c r="CR651" s="189"/>
      <c r="CS651" s="189"/>
      <c r="CT651" s="189"/>
      <c r="CU651" s="189"/>
      <c r="CV651" s="189"/>
      <c r="CW651" s="189"/>
      <c r="CX651" s="189"/>
      <c r="CY651" s="189"/>
      <c r="CZ651" s="189"/>
      <c r="DA651" s="189"/>
      <c r="DB651" s="189"/>
      <c r="DC651" s="189"/>
      <c r="DD651" s="189"/>
      <c r="DE651" s="189"/>
      <c r="DF651" s="189"/>
      <c r="DG651" s="189"/>
      <c r="DH651" s="189"/>
      <c r="DI651" s="189"/>
      <c r="DJ651" s="189"/>
      <c r="DK651" s="189"/>
      <c r="DL651" s="189"/>
    </row>
    <row r="652" spans="1:116" ht="15.95" customHeight="1" x14ac:dyDescent="0.15">
      <c r="A652" s="189"/>
      <c r="B652" s="189"/>
      <c r="C652" s="189"/>
      <c r="D652" s="189"/>
      <c r="E652" s="189"/>
      <c r="F652" s="189"/>
      <c r="G652" s="189"/>
      <c r="H652" s="189"/>
      <c r="I652" s="189"/>
      <c r="J652" s="189"/>
      <c r="K652" s="189"/>
      <c r="L652" s="189"/>
      <c r="M652" s="189"/>
      <c r="N652" s="189"/>
      <c r="O652" s="189"/>
      <c r="P652" s="189"/>
      <c r="Q652" s="189"/>
      <c r="R652" s="189"/>
      <c r="S652" s="189"/>
      <c r="T652" s="189"/>
      <c r="U652" s="189"/>
      <c r="V652" s="189"/>
      <c r="W652" s="189"/>
      <c r="X652" s="189"/>
      <c r="Y652" s="189"/>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c r="CN652" s="189"/>
      <c r="CO652" s="189"/>
      <c r="CP652" s="189"/>
      <c r="CQ652" s="189"/>
      <c r="CR652" s="189"/>
      <c r="CS652" s="189"/>
      <c r="CT652" s="189"/>
      <c r="CU652" s="189"/>
      <c r="CV652" s="189"/>
      <c r="CW652" s="189"/>
      <c r="CX652" s="189"/>
      <c r="CY652" s="189"/>
      <c r="CZ652" s="189"/>
      <c r="DA652" s="189"/>
      <c r="DB652" s="189"/>
      <c r="DC652" s="189"/>
      <c r="DD652" s="189"/>
      <c r="DE652" s="189"/>
      <c r="DF652" s="189"/>
      <c r="DG652" s="189"/>
      <c r="DH652" s="189"/>
      <c r="DI652" s="189"/>
      <c r="DJ652" s="189"/>
      <c r="DK652" s="189"/>
      <c r="DL652" s="189"/>
    </row>
    <row r="653" spans="1:116" ht="15.95" customHeight="1" x14ac:dyDescent="0.15">
      <c r="A653" s="189"/>
      <c r="B653" s="189"/>
      <c r="C653" s="189"/>
      <c r="D653" s="189"/>
      <c r="E653" s="189"/>
      <c r="F653" s="189"/>
      <c r="G653" s="189"/>
      <c r="H653" s="189"/>
      <c r="I653" s="189"/>
      <c r="J653" s="189"/>
      <c r="K653" s="189"/>
      <c r="L653" s="189"/>
      <c r="M653" s="189"/>
      <c r="N653" s="189"/>
      <c r="O653" s="189"/>
      <c r="P653" s="189"/>
      <c r="Q653" s="189"/>
      <c r="R653" s="189"/>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c r="CN653" s="189"/>
      <c r="CO653" s="189"/>
      <c r="CP653" s="189"/>
      <c r="CQ653" s="189"/>
      <c r="CR653" s="189"/>
      <c r="CS653" s="189"/>
      <c r="CT653" s="189"/>
      <c r="CU653" s="189"/>
      <c r="CV653" s="189"/>
      <c r="CW653" s="189"/>
      <c r="CX653" s="189"/>
      <c r="CY653" s="189"/>
      <c r="CZ653" s="189"/>
      <c r="DA653" s="189"/>
      <c r="DB653" s="189"/>
      <c r="DC653" s="189"/>
      <c r="DD653" s="189"/>
      <c r="DE653" s="189"/>
      <c r="DF653" s="189"/>
      <c r="DG653" s="189"/>
      <c r="DH653" s="189"/>
      <c r="DI653" s="189"/>
      <c r="DJ653" s="189"/>
      <c r="DK653" s="189"/>
      <c r="DL653" s="189"/>
    </row>
    <row r="654" spans="1:116" ht="15.95" customHeight="1" x14ac:dyDescent="0.15">
      <c r="A654" s="189"/>
      <c r="B654" s="189"/>
      <c r="C654" s="189"/>
      <c r="D654" s="189"/>
      <c r="E654" s="189"/>
      <c r="F654" s="189"/>
      <c r="G654" s="189"/>
      <c r="H654" s="189"/>
      <c r="I654" s="189"/>
      <c r="J654" s="189"/>
      <c r="K654" s="189"/>
      <c r="L654" s="189"/>
      <c r="M654" s="189"/>
      <c r="N654" s="189"/>
      <c r="O654" s="189"/>
      <c r="P654" s="189"/>
      <c r="Q654" s="189"/>
      <c r="R654" s="189"/>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c r="CN654" s="189"/>
      <c r="CO654" s="189"/>
      <c r="CP654" s="189"/>
      <c r="CQ654" s="189"/>
      <c r="CR654" s="189"/>
      <c r="CS654" s="189"/>
      <c r="CT654" s="189"/>
      <c r="CU654" s="189"/>
      <c r="CV654" s="189"/>
      <c r="CW654" s="189"/>
      <c r="CX654" s="189"/>
      <c r="CY654" s="189"/>
      <c r="CZ654" s="189"/>
      <c r="DA654" s="189"/>
      <c r="DB654" s="189"/>
      <c r="DC654" s="189"/>
      <c r="DD654" s="189"/>
      <c r="DE654" s="189"/>
      <c r="DF654" s="189"/>
      <c r="DG654" s="189"/>
      <c r="DH654" s="189"/>
      <c r="DI654" s="189"/>
      <c r="DJ654" s="189"/>
      <c r="DK654" s="189"/>
      <c r="DL654" s="189"/>
    </row>
    <row r="655" spans="1:116" ht="15.95" customHeight="1" x14ac:dyDescent="0.15">
      <c r="A655" s="189"/>
      <c r="B655" s="189"/>
      <c r="C655" s="189"/>
      <c r="D655" s="189"/>
      <c r="E655" s="189"/>
      <c r="F655" s="189"/>
      <c r="G655" s="189"/>
      <c r="H655" s="189"/>
      <c r="I655" s="189"/>
      <c r="J655" s="189"/>
      <c r="K655" s="189"/>
      <c r="L655" s="189"/>
      <c r="M655" s="189"/>
      <c r="N655" s="189"/>
      <c r="O655" s="189"/>
      <c r="P655" s="189"/>
      <c r="Q655" s="189"/>
      <c r="R655" s="189"/>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c r="CN655" s="189"/>
      <c r="CO655" s="189"/>
      <c r="CP655" s="189"/>
      <c r="CQ655" s="189"/>
      <c r="CR655" s="189"/>
      <c r="CS655" s="189"/>
      <c r="CT655" s="189"/>
      <c r="CU655" s="189"/>
      <c r="CV655" s="189"/>
      <c r="CW655" s="189"/>
      <c r="CX655" s="189"/>
      <c r="CY655" s="189"/>
      <c r="CZ655" s="189"/>
      <c r="DA655" s="189"/>
      <c r="DB655" s="189"/>
      <c r="DC655" s="189"/>
      <c r="DD655" s="189"/>
      <c r="DE655" s="189"/>
      <c r="DF655" s="189"/>
      <c r="DG655" s="189"/>
      <c r="DH655" s="189"/>
      <c r="DI655" s="189"/>
      <c r="DJ655" s="189"/>
      <c r="DK655" s="189"/>
      <c r="DL655" s="189"/>
    </row>
    <row r="656" spans="1:116" ht="15.95" customHeight="1" x14ac:dyDescent="0.15">
      <c r="A656" s="189"/>
      <c r="B656" s="189"/>
      <c r="C656" s="189"/>
      <c r="D656" s="189"/>
      <c r="E656" s="189"/>
      <c r="F656" s="189"/>
      <c r="G656" s="189"/>
      <c r="H656" s="189"/>
      <c r="I656" s="189"/>
      <c r="J656" s="189"/>
      <c r="K656" s="189"/>
      <c r="L656" s="189"/>
      <c r="M656" s="189"/>
      <c r="N656" s="189"/>
      <c r="O656" s="189"/>
      <c r="P656" s="189"/>
      <c r="Q656" s="189"/>
      <c r="R656" s="189"/>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c r="CN656" s="189"/>
      <c r="CO656" s="189"/>
      <c r="CP656" s="189"/>
      <c r="CQ656" s="189"/>
      <c r="CR656" s="189"/>
      <c r="CS656" s="189"/>
      <c r="CT656" s="189"/>
      <c r="CU656" s="189"/>
      <c r="CV656" s="189"/>
      <c r="CW656" s="189"/>
      <c r="CX656" s="189"/>
      <c r="CY656" s="189"/>
      <c r="CZ656" s="189"/>
      <c r="DA656" s="189"/>
      <c r="DB656" s="189"/>
      <c r="DC656" s="189"/>
      <c r="DD656" s="189"/>
      <c r="DE656" s="189"/>
      <c r="DF656" s="189"/>
      <c r="DG656" s="189"/>
      <c r="DH656" s="189"/>
      <c r="DI656" s="189"/>
      <c r="DJ656" s="189"/>
      <c r="DK656" s="189"/>
      <c r="DL656" s="189"/>
    </row>
    <row r="657" spans="1:116" ht="15.95" customHeight="1" x14ac:dyDescent="0.15">
      <c r="A657" s="189"/>
      <c r="B657" s="189"/>
      <c r="C657" s="189"/>
      <c r="D657" s="189"/>
      <c r="E657" s="189"/>
      <c r="F657" s="189"/>
      <c r="G657" s="189"/>
      <c r="H657" s="189"/>
      <c r="I657" s="189"/>
      <c r="J657" s="189"/>
      <c r="K657" s="189"/>
      <c r="L657" s="189"/>
      <c r="M657" s="189"/>
      <c r="N657" s="189"/>
      <c r="O657" s="189"/>
      <c r="P657" s="189"/>
      <c r="Q657" s="189"/>
      <c r="R657" s="189"/>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c r="CN657" s="189"/>
      <c r="CO657" s="189"/>
      <c r="CP657" s="189"/>
      <c r="CQ657" s="189"/>
      <c r="CR657" s="189"/>
      <c r="CS657" s="189"/>
      <c r="CT657" s="189"/>
      <c r="CU657" s="189"/>
      <c r="CV657" s="189"/>
      <c r="CW657" s="189"/>
      <c r="CX657" s="189"/>
      <c r="CY657" s="189"/>
      <c r="CZ657" s="189"/>
      <c r="DA657" s="189"/>
      <c r="DB657" s="189"/>
      <c r="DC657" s="189"/>
      <c r="DD657" s="189"/>
      <c r="DE657" s="189"/>
      <c r="DF657" s="189"/>
      <c r="DG657" s="189"/>
      <c r="DH657" s="189"/>
      <c r="DI657" s="189"/>
      <c r="DJ657" s="189"/>
      <c r="DK657" s="189"/>
      <c r="DL657" s="189"/>
    </row>
    <row r="658" spans="1:116" ht="15.95" customHeight="1" x14ac:dyDescent="0.15">
      <c r="A658" s="189"/>
      <c r="B658" s="189"/>
      <c r="C658" s="189"/>
      <c r="D658" s="189"/>
      <c r="E658" s="189"/>
      <c r="F658" s="189"/>
      <c r="G658" s="189"/>
      <c r="H658" s="189"/>
      <c r="I658" s="189"/>
      <c r="J658" s="189"/>
      <c r="K658" s="189"/>
      <c r="L658" s="189"/>
      <c r="M658" s="189"/>
      <c r="N658" s="189"/>
      <c r="O658" s="189"/>
      <c r="P658" s="189"/>
      <c r="Q658" s="189"/>
      <c r="R658" s="189"/>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c r="CN658" s="189"/>
      <c r="CO658" s="189"/>
      <c r="CP658" s="189"/>
      <c r="CQ658" s="189"/>
      <c r="CR658" s="189"/>
      <c r="CS658" s="189"/>
      <c r="CT658" s="189"/>
      <c r="CU658" s="189"/>
      <c r="CV658" s="189"/>
      <c r="CW658" s="189"/>
      <c r="CX658" s="189"/>
      <c r="CY658" s="189"/>
      <c r="CZ658" s="189"/>
      <c r="DA658" s="189"/>
      <c r="DB658" s="189"/>
      <c r="DC658" s="189"/>
      <c r="DD658" s="189"/>
      <c r="DE658" s="189"/>
      <c r="DF658" s="189"/>
      <c r="DG658" s="189"/>
      <c r="DH658" s="189"/>
      <c r="DI658" s="189"/>
      <c r="DJ658" s="189"/>
      <c r="DK658" s="189"/>
      <c r="DL658" s="189"/>
    </row>
    <row r="659" spans="1:116" ht="15.95" customHeight="1" x14ac:dyDescent="0.15">
      <c r="A659" s="189"/>
      <c r="B659" s="189"/>
      <c r="C659" s="189"/>
      <c r="D659" s="189"/>
      <c r="E659" s="189"/>
      <c r="F659" s="189"/>
      <c r="G659" s="189"/>
      <c r="H659" s="189"/>
      <c r="I659" s="189"/>
      <c r="J659" s="189"/>
      <c r="K659" s="189"/>
      <c r="L659" s="189"/>
      <c r="M659" s="189"/>
      <c r="N659" s="189"/>
      <c r="O659" s="189"/>
      <c r="P659" s="189"/>
      <c r="Q659" s="189"/>
      <c r="R659" s="189"/>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c r="CN659" s="189"/>
      <c r="CO659" s="189"/>
      <c r="CP659" s="189"/>
      <c r="CQ659" s="189"/>
      <c r="CR659" s="189"/>
      <c r="CS659" s="189"/>
      <c r="CT659" s="189"/>
      <c r="CU659" s="189"/>
      <c r="CV659" s="189"/>
      <c r="CW659" s="189"/>
      <c r="CX659" s="189"/>
      <c r="CY659" s="189"/>
      <c r="CZ659" s="189"/>
      <c r="DA659" s="189"/>
      <c r="DB659" s="189"/>
      <c r="DC659" s="189"/>
      <c r="DD659" s="189"/>
      <c r="DE659" s="189"/>
      <c r="DF659" s="189"/>
      <c r="DG659" s="189"/>
      <c r="DH659" s="189"/>
      <c r="DI659" s="189"/>
      <c r="DJ659" s="189"/>
      <c r="DK659" s="189"/>
      <c r="DL659" s="189"/>
    </row>
    <row r="660" spans="1:116" ht="15.95" customHeight="1" x14ac:dyDescent="0.15">
      <c r="A660" s="189"/>
      <c r="B660" s="189"/>
      <c r="C660" s="189"/>
      <c r="D660" s="189"/>
      <c r="E660" s="189"/>
      <c r="F660" s="189"/>
      <c r="G660" s="189"/>
      <c r="H660" s="189"/>
      <c r="I660" s="189"/>
      <c r="J660" s="189"/>
      <c r="K660" s="189"/>
      <c r="L660" s="189"/>
      <c r="M660" s="189"/>
      <c r="N660" s="189"/>
      <c r="O660" s="189"/>
      <c r="P660" s="189"/>
      <c r="Q660" s="189"/>
      <c r="R660" s="189"/>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c r="CN660" s="189"/>
      <c r="CO660" s="189"/>
      <c r="CP660" s="189"/>
      <c r="CQ660" s="189"/>
      <c r="CR660" s="189"/>
      <c r="CS660" s="189"/>
      <c r="CT660" s="189"/>
      <c r="CU660" s="189"/>
      <c r="CV660" s="189"/>
      <c r="CW660" s="189"/>
      <c r="CX660" s="189"/>
      <c r="CY660" s="189"/>
      <c r="CZ660" s="189"/>
      <c r="DA660" s="189"/>
      <c r="DB660" s="189"/>
      <c r="DC660" s="189"/>
      <c r="DD660" s="189"/>
      <c r="DE660" s="189"/>
      <c r="DF660" s="189"/>
      <c r="DG660" s="189"/>
      <c r="DH660" s="189"/>
      <c r="DI660" s="189"/>
      <c r="DJ660" s="189"/>
      <c r="DK660" s="189"/>
      <c r="DL660" s="189"/>
    </row>
    <row r="661" spans="1:116" ht="15.95" customHeight="1" x14ac:dyDescent="0.15">
      <c r="A661" s="189"/>
      <c r="B661" s="189"/>
      <c r="C661" s="189"/>
      <c r="D661" s="189"/>
      <c r="E661" s="189"/>
      <c r="F661" s="189"/>
      <c r="G661" s="189"/>
      <c r="H661" s="189"/>
      <c r="I661" s="189"/>
      <c r="J661" s="189"/>
      <c r="K661" s="189"/>
      <c r="L661" s="189"/>
      <c r="M661" s="189"/>
      <c r="N661" s="189"/>
      <c r="O661" s="189"/>
      <c r="P661" s="189"/>
      <c r="Q661" s="189"/>
      <c r="R661" s="189"/>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c r="CN661" s="189"/>
      <c r="CO661" s="189"/>
      <c r="CP661" s="189"/>
      <c r="CQ661" s="189"/>
      <c r="CR661" s="189"/>
      <c r="CS661" s="189"/>
      <c r="CT661" s="189"/>
      <c r="CU661" s="189"/>
      <c r="CV661" s="189"/>
      <c r="CW661" s="189"/>
      <c r="CX661" s="189"/>
      <c r="CY661" s="189"/>
      <c r="CZ661" s="189"/>
      <c r="DA661" s="189"/>
      <c r="DB661" s="189"/>
      <c r="DC661" s="189"/>
      <c r="DD661" s="189"/>
      <c r="DE661" s="189"/>
      <c r="DF661" s="189"/>
      <c r="DG661" s="189"/>
      <c r="DH661" s="189"/>
      <c r="DI661" s="189"/>
      <c r="DJ661" s="189"/>
      <c r="DK661" s="189"/>
      <c r="DL661" s="189"/>
    </row>
    <row r="662" spans="1:116" ht="15.95" customHeight="1" x14ac:dyDescent="0.15">
      <c r="A662" s="189"/>
      <c r="B662" s="189"/>
      <c r="C662" s="189"/>
      <c r="D662" s="189"/>
      <c r="E662" s="189"/>
      <c r="F662" s="189"/>
      <c r="G662" s="189"/>
      <c r="H662" s="189"/>
      <c r="I662" s="189"/>
      <c r="J662" s="189"/>
      <c r="K662" s="189"/>
      <c r="L662" s="189"/>
      <c r="M662" s="189"/>
      <c r="N662" s="189"/>
      <c r="O662" s="189"/>
      <c r="P662" s="189"/>
      <c r="Q662" s="189"/>
      <c r="R662" s="189"/>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c r="CN662" s="189"/>
      <c r="CO662" s="189"/>
      <c r="CP662" s="189"/>
      <c r="CQ662" s="189"/>
      <c r="CR662" s="189"/>
      <c r="CS662" s="189"/>
      <c r="CT662" s="189"/>
      <c r="CU662" s="189"/>
      <c r="CV662" s="189"/>
      <c r="CW662" s="189"/>
      <c r="CX662" s="189"/>
      <c r="CY662" s="189"/>
      <c r="CZ662" s="189"/>
      <c r="DA662" s="189"/>
      <c r="DB662" s="189"/>
      <c r="DC662" s="189"/>
      <c r="DD662" s="189"/>
      <c r="DE662" s="189"/>
      <c r="DF662" s="189"/>
      <c r="DG662" s="189"/>
      <c r="DH662" s="189"/>
      <c r="DI662" s="189"/>
      <c r="DJ662" s="189"/>
      <c r="DK662" s="189"/>
      <c r="DL662" s="189"/>
    </row>
    <row r="663" spans="1:116" ht="15.95" customHeight="1" x14ac:dyDescent="0.15">
      <c r="A663" s="189"/>
      <c r="B663" s="189"/>
      <c r="C663" s="189"/>
      <c r="D663" s="189"/>
      <c r="E663" s="189"/>
      <c r="F663" s="189"/>
      <c r="G663" s="189"/>
      <c r="H663" s="189"/>
      <c r="I663" s="189"/>
      <c r="J663" s="189"/>
      <c r="K663" s="189"/>
      <c r="L663" s="189"/>
      <c r="M663" s="189"/>
      <c r="N663" s="189"/>
      <c r="O663" s="189"/>
      <c r="P663" s="189"/>
      <c r="Q663" s="189"/>
      <c r="R663" s="189"/>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row>
    <row r="664" spans="1:116" ht="15.95" customHeight="1" x14ac:dyDescent="0.15">
      <c r="A664" s="189"/>
      <c r="B664" s="189"/>
      <c r="C664" s="189"/>
      <c r="D664" s="189"/>
      <c r="E664" s="189"/>
      <c r="F664" s="189"/>
      <c r="G664" s="189"/>
      <c r="H664" s="189"/>
      <c r="I664" s="189"/>
      <c r="J664" s="189"/>
      <c r="K664" s="189"/>
      <c r="L664" s="189"/>
      <c r="M664" s="189"/>
      <c r="N664" s="189"/>
      <c r="O664" s="189"/>
      <c r="P664" s="189"/>
      <c r="Q664" s="189"/>
      <c r="R664" s="189"/>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row>
    <row r="665" spans="1:116" ht="15.95" customHeight="1" x14ac:dyDescent="0.15">
      <c r="A665" s="189"/>
      <c r="B665" s="189"/>
      <c r="C665" s="189"/>
      <c r="D665" s="189"/>
      <c r="E665" s="189"/>
      <c r="F665" s="189"/>
      <c r="G665" s="189"/>
      <c r="H665" s="189"/>
      <c r="I665" s="189"/>
      <c r="J665" s="189"/>
      <c r="K665" s="189"/>
      <c r="L665" s="189"/>
      <c r="M665" s="189"/>
      <c r="N665" s="189"/>
      <c r="O665" s="189"/>
      <c r="P665" s="189"/>
      <c r="Q665" s="189"/>
      <c r="R665" s="189"/>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c r="CN665" s="189"/>
      <c r="CO665" s="189"/>
      <c r="CP665" s="189"/>
      <c r="CQ665" s="189"/>
      <c r="CR665" s="189"/>
      <c r="CS665" s="189"/>
      <c r="CT665" s="189"/>
      <c r="CU665" s="189"/>
      <c r="CV665" s="189"/>
      <c r="CW665" s="189"/>
      <c r="CX665" s="189"/>
      <c r="CY665" s="189"/>
      <c r="CZ665" s="189"/>
      <c r="DA665" s="189"/>
      <c r="DB665" s="189"/>
      <c r="DC665" s="189"/>
      <c r="DD665" s="189"/>
      <c r="DE665" s="189"/>
      <c r="DF665" s="189"/>
      <c r="DG665" s="189"/>
      <c r="DH665" s="189"/>
      <c r="DI665" s="189"/>
      <c r="DJ665" s="189"/>
      <c r="DK665" s="189"/>
      <c r="DL665" s="189"/>
    </row>
    <row r="666" spans="1:116" ht="15.95" customHeight="1" x14ac:dyDescent="0.15">
      <c r="A666" s="189"/>
      <c r="B666" s="189"/>
      <c r="C666" s="189"/>
      <c r="D666" s="189"/>
      <c r="E666" s="189"/>
      <c r="F666" s="189"/>
      <c r="G666" s="189"/>
      <c r="H666" s="189"/>
      <c r="I666" s="189"/>
      <c r="J666" s="189"/>
      <c r="K666" s="189"/>
      <c r="L666" s="189"/>
      <c r="M666" s="189"/>
      <c r="N666" s="189"/>
      <c r="O666" s="189"/>
      <c r="P666" s="189"/>
      <c r="Q666" s="189"/>
      <c r="R666" s="189"/>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c r="CN666" s="189"/>
      <c r="CO666" s="189"/>
      <c r="CP666" s="189"/>
      <c r="CQ666" s="189"/>
      <c r="CR666" s="189"/>
      <c r="CS666" s="189"/>
      <c r="CT666" s="189"/>
      <c r="CU666" s="189"/>
      <c r="CV666" s="189"/>
      <c r="CW666" s="189"/>
      <c r="CX666" s="189"/>
      <c r="CY666" s="189"/>
      <c r="CZ666" s="189"/>
      <c r="DA666" s="189"/>
      <c r="DB666" s="189"/>
      <c r="DC666" s="189"/>
      <c r="DD666" s="189"/>
      <c r="DE666" s="189"/>
      <c r="DF666" s="189"/>
      <c r="DG666" s="189"/>
      <c r="DH666" s="189"/>
      <c r="DI666" s="189"/>
      <c r="DJ666" s="189"/>
      <c r="DK666" s="189"/>
      <c r="DL666" s="189"/>
    </row>
    <row r="667" spans="1:116" ht="15.95" customHeight="1" x14ac:dyDescent="0.15">
      <c r="A667" s="189"/>
      <c r="B667" s="189"/>
      <c r="C667" s="189"/>
      <c r="D667" s="189"/>
      <c r="E667" s="189"/>
      <c r="F667" s="189"/>
      <c r="G667" s="189"/>
      <c r="H667" s="189"/>
      <c r="I667" s="189"/>
      <c r="J667" s="189"/>
      <c r="K667" s="189"/>
      <c r="L667" s="189"/>
      <c r="M667" s="189"/>
      <c r="N667" s="189"/>
      <c r="O667" s="189"/>
      <c r="P667" s="189"/>
      <c r="Q667" s="189"/>
      <c r="R667" s="189"/>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c r="CN667" s="189"/>
      <c r="CO667" s="189"/>
      <c r="CP667" s="189"/>
      <c r="CQ667" s="189"/>
      <c r="CR667" s="189"/>
      <c r="CS667" s="189"/>
      <c r="CT667" s="189"/>
      <c r="CU667" s="189"/>
      <c r="CV667" s="189"/>
      <c r="CW667" s="189"/>
      <c r="CX667" s="189"/>
      <c r="CY667" s="189"/>
      <c r="CZ667" s="189"/>
      <c r="DA667" s="189"/>
      <c r="DB667" s="189"/>
      <c r="DC667" s="189"/>
      <c r="DD667" s="189"/>
      <c r="DE667" s="189"/>
      <c r="DF667" s="189"/>
      <c r="DG667" s="189"/>
      <c r="DH667" s="189"/>
      <c r="DI667" s="189"/>
      <c r="DJ667" s="189"/>
      <c r="DK667" s="189"/>
      <c r="DL667" s="189"/>
    </row>
    <row r="668" spans="1:116" ht="15.95" customHeight="1" x14ac:dyDescent="0.15">
      <c r="A668" s="189"/>
      <c r="B668" s="189"/>
      <c r="C668" s="189"/>
      <c r="D668" s="189"/>
      <c r="E668" s="189"/>
      <c r="F668" s="189"/>
      <c r="G668" s="189"/>
      <c r="H668" s="189"/>
      <c r="I668" s="189"/>
      <c r="J668" s="189"/>
      <c r="K668" s="189"/>
      <c r="L668" s="189"/>
      <c r="M668" s="189"/>
      <c r="N668" s="189"/>
      <c r="O668" s="189"/>
      <c r="P668" s="189"/>
      <c r="Q668" s="189"/>
      <c r="R668" s="189"/>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c r="CN668" s="189"/>
      <c r="CO668" s="189"/>
      <c r="CP668" s="189"/>
      <c r="CQ668" s="189"/>
      <c r="CR668" s="189"/>
      <c r="CS668" s="189"/>
      <c r="CT668" s="189"/>
      <c r="CU668" s="189"/>
      <c r="CV668" s="189"/>
      <c r="CW668" s="189"/>
      <c r="CX668" s="189"/>
      <c r="CY668" s="189"/>
      <c r="CZ668" s="189"/>
      <c r="DA668" s="189"/>
      <c r="DB668" s="189"/>
      <c r="DC668" s="189"/>
      <c r="DD668" s="189"/>
      <c r="DE668" s="189"/>
      <c r="DF668" s="189"/>
      <c r="DG668" s="189"/>
      <c r="DH668" s="189"/>
      <c r="DI668" s="189"/>
      <c r="DJ668" s="189"/>
      <c r="DK668" s="189"/>
      <c r="DL668" s="189"/>
    </row>
    <row r="669" spans="1:116" ht="15.95" customHeight="1" x14ac:dyDescent="0.15">
      <c r="A669" s="189"/>
      <c r="B669" s="189"/>
      <c r="C669" s="189"/>
      <c r="D669" s="189"/>
      <c r="E669" s="189"/>
      <c r="F669" s="189"/>
      <c r="G669" s="189"/>
      <c r="H669" s="189"/>
      <c r="I669" s="189"/>
      <c r="J669" s="189"/>
      <c r="K669" s="189"/>
      <c r="L669" s="189"/>
      <c r="M669" s="189"/>
      <c r="N669" s="189"/>
      <c r="O669" s="189"/>
      <c r="P669" s="189"/>
      <c r="Q669" s="189"/>
      <c r="R669" s="189"/>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c r="CN669" s="189"/>
      <c r="CO669" s="189"/>
      <c r="CP669" s="189"/>
      <c r="CQ669" s="189"/>
      <c r="CR669" s="189"/>
      <c r="CS669" s="189"/>
      <c r="CT669" s="189"/>
      <c r="CU669" s="189"/>
      <c r="CV669" s="189"/>
      <c r="CW669" s="189"/>
      <c r="CX669" s="189"/>
      <c r="CY669" s="189"/>
      <c r="CZ669" s="189"/>
      <c r="DA669" s="189"/>
      <c r="DB669" s="189"/>
      <c r="DC669" s="189"/>
      <c r="DD669" s="189"/>
      <c r="DE669" s="189"/>
      <c r="DF669" s="189"/>
      <c r="DG669" s="189"/>
      <c r="DH669" s="189"/>
      <c r="DI669" s="189"/>
      <c r="DJ669" s="189"/>
      <c r="DK669" s="189"/>
      <c r="DL669" s="189"/>
    </row>
    <row r="670" spans="1:116" ht="15.95" customHeight="1" x14ac:dyDescent="0.15">
      <c r="A670" s="189"/>
      <c r="B670" s="189"/>
      <c r="C670" s="189"/>
      <c r="D670" s="189"/>
      <c r="E670" s="189"/>
      <c r="F670" s="189"/>
      <c r="G670" s="189"/>
      <c r="H670" s="189"/>
      <c r="I670" s="189"/>
      <c r="J670" s="189"/>
      <c r="K670" s="189"/>
      <c r="L670" s="189"/>
      <c r="M670" s="189"/>
      <c r="N670" s="189"/>
      <c r="O670" s="189"/>
      <c r="P670" s="189"/>
      <c r="Q670" s="189"/>
      <c r="R670" s="189"/>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c r="CN670" s="189"/>
      <c r="CO670" s="189"/>
      <c r="CP670" s="189"/>
      <c r="CQ670" s="189"/>
      <c r="CR670" s="189"/>
      <c r="CS670" s="189"/>
      <c r="CT670" s="189"/>
      <c r="CU670" s="189"/>
      <c r="CV670" s="189"/>
      <c r="CW670" s="189"/>
      <c r="CX670" s="189"/>
      <c r="CY670" s="189"/>
      <c r="CZ670" s="189"/>
      <c r="DA670" s="189"/>
      <c r="DB670" s="189"/>
      <c r="DC670" s="189"/>
      <c r="DD670" s="189"/>
      <c r="DE670" s="189"/>
      <c r="DF670" s="189"/>
      <c r="DG670" s="189"/>
      <c r="DH670" s="189"/>
      <c r="DI670" s="189"/>
      <c r="DJ670" s="189"/>
      <c r="DK670" s="189"/>
      <c r="DL670" s="189"/>
    </row>
    <row r="671" spans="1:116" ht="15.95" customHeight="1" x14ac:dyDescent="0.15">
      <c r="A671" s="189"/>
      <c r="B671" s="189"/>
      <c r="C671" s="189"/>
      <c r="D671" s="189"/>
      <c r="E671" s="189"/>
      <c r="F671" s="189"/>
      <c r="G671" s="189"/>
      <c r="H671" s="189"/>
      <c r="I671" s="189"/>
      <c r="J671" s="189"/>
      <c r="K671" s="189"/>
      <c r="L671" s="189"/>
      <c r="M671" s="189"/>
      <c r="N671" s="189"/>
      <c r="O671" s="189"/>
      <c r="P671" s="189"/>
      <c r="Q671" s="189"/>
      <c r="R671" s="189"/>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c r="CN671" s="189"/>
      <c r="CO671" s="189"/>
      <c r="CP671" s="189"/>
      <c r="CQ671" s="189"/>
      <c r="CR671" s="189"/>
      <c r="CS671" s="189"/>
      <c r="CT671" s="189"/>
      <c r="CU671" s="189"/>
      <c r="CV671" s="189"/>
      <c r="CW671" s="189"/>
      <c r="CX671" s="189"/>
      <c r="CY671" s="189"/>
      <c r="CZ671" s="189"/>
      <c r="DA671" s="189"/>
      <c r="DB671" s="189"/>
      <c r="DC671" s="189"/>
      <c r="DD671" s="189"/>
      <c r="DE671" s="189"/>
      <c r="DF671" s="189"/>
      <c r="DG671" s="189"/>
      <c r="DH671" s="189"/>
      <c r="DI671" s="189"/>
      <c r="DJ671" s="189"/>
      <c r="DK671" s="189"/>
      <c r="DL671" s="189"/>
    </row>
    <row r="672" spans="1:116" ht="15.95" customHeight="1" x14ac:dyDescent="0.15">
      <c r="A672" s="189"/>
      <c r="B672" s="189"/>
      <c r="C672" s="189"/>
      <c r="D672" s="189"/>
      <c r="E672" s="189"/>
      <c r="F672" s="189"/>
      <c r="G672" s="189"/>
      <c r="H672" s="189"/>
      <c r="I672" s="189"/>
      <c r="J672" s="189"/>
      <c r="K672" s="189"/>
      <c r="L672" s="189"/>
      <c r="M672" s="189"/>
      <c r="N672" s="189"/>
      <c r="O672" s="189"/>
      <c r="P672" s="189"/>
      <c r="Q672" s="189"/>
      <c r="R672" s="189"/>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c r="CN672" s="189"/>
      <c r="CO672" s="189"/>
      <c r="CP672" s="189"/>
      <c r="CQ672" s="189"/>
      <c r="CR672" s="189"/>
      <c r="CS672" s="189"/>
      <c r="CT672" s="189"/>
      <c r="CU672" s="189"/>
      <c r="CV672" s="189"/>
      <c r="CW672" s="189"/>
      <c r="CX672" s="189"/>
      <c r="CY672" s="189"/>
      <c r="CZ672" s="189"/>
      <c r="DA672" s="189"/>
      <c r="DB672" s="189"/>
      <c r="DC672" s="189"/>
      <c r="DD672" s="189"/>
      <c r="DE672" s="189"/>
      <c r="DF672" s="189"/>
      <c r="DG672" s="189"/>
      <c r="DH672" s="189"/>
      <c r="DI672" s="189"/>
      <c r="DJ672" s="189"/>
      <c r="DK672" s="189"/>
      <c r="DL672" s="189"/>
    </row>
    <row r="673" spans="1:116" ht="15.95" customHeight="1" x14ac:dyDescent="0.15">
      <c r="A673" s="189"/>
      <c r="B673" s="189"/>
      <c r="C673" s="189"/>
      <c r="D673" s="189"/>
      <c r="E673" s="189"/>
      <c r="F673" s="189"/>
      <c r="G673" s="189"/>
      <c r="H673" s="189"/>
      <c r="I673" s="189"/>
      <c r="J673" s="189"/>
      <c r="K673" s="189"/>
      <c r="L673" s="189"/>
      <c r="M673" s="189"/>
      <c r="N673" s="189"/>
      <c r="O673" s="189"/>
      <c r="P673" s="189"/>
      <c r="Q673" s="189"/>
      <c r="R673" s="189"/>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c r="CN673" s="189"/>
      <c r="CO673" s="189"/>
      <c r="CP673" s="189"/>
      <c r="CQ673" s="189"/>
      <c r="CR673" s="189"/>
      <c r="CS673" s="189"/>
      <c r="CT673" s="189"/>
      <c r="CU673" s="189"/>
      <c r="CV673" s="189"/>
      <c r="CW673" s="189"/>
      <c r="CX673" s="189"/>
      <c r="CY673" s="189"/>
      <c r="CZ673" s="189"/>
      <c r="DA673" s="189"/>
      <c r="DB673" s="189"/>
      <c r="DC673" s="189"/>
      <c r="DD673" s="189"/>
      <c r="DE673" s="189"/>
      <c r="DF673" s="189"/>
      <c r="DG673" s="189"/>
      <c r="DH673" s="189"/>
      <c r="DI673" s="189"/>
      <c r="DJ673" s="189"/>
      <c r="DK673" s="189"/>
      <c r="DL673" s="189"/>
    </row>
    <row r="674" spans="1:116" ht="15.95" customHeight="1" x14ac:dyDescent="0.15">
      <c r="A674" s="189"/>
      <c r="B674" s="189"/>
      <c r="C674" s="189"/>
      <c r="D674" s="189"/>
      <c r="E674" s="189"/>
      <c r="F674" s="189"/>
      <c r="G674" s="189"/>
      <c r="H674" s="189"/>
      <c r="I674" s="189"/>
      <c r="J674" s="189"/>
      <c r="K674" s="189"/>
      <c r="L674" s="189"/>
      <c r="M674" s="189"/>
      <c r="N674" s="189"/>
      <c r="O674" s="189"/>
      <c r="P674" s="189"/>
      <c r="Q674" s="189"/>
      <c r="R674" s="189"/>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c r="CN674" s="189"/>
      <c r="CO674" s="189"/>
      <c r="CP674" s="189"/>
      <c r="CQ674" s="189"/>
      <c r="CR674" s="189"/>
      <c r="CS674" s="189"/>
      <c r="CT674" s="189"/>
      <c r="CU674" s="189"/>
      <c r="CV674" s="189"/>
      <c r="CW674" s="189"/>
      <c r="CX674" s="189"/>
      <c r="CY674" s="189"/>
      <c r="CZ674" s="189"/>
      <c r="DA674" s="189"/>
      <c r="DB674" s="189"/>
      <c r="DC674" s="189"/>
      <c r="DD674" s="189"/>
      <c r="DE674" s="189"/>
      <c r="DF674" s="189"/>
      <c r="DG674" s="189"/>
      <c r="DH674" s="189"/>
      <c r="DI674" s="189"/>
      <c r="DJ674" s="189"/>
      <c r="DK674" s="189"/>
      <c r="DL674" s="189"/>
    </row>
    <row r="675" spans="1:116" ht="15.95" customHeight="1" x14ac:dyDescent="0.15">
      <c r="A675" s="189"/>
      <c r="B675" s="189"/>
      <c r="C675" s="189"/>
      <c r="D675" s="189"/>
      <c r="E675" s="189"/>
      <c r="F675" s="189"/>
      <c r="G675" s="189"/>
      <c r="H675" s="189"/>
      <c r="I675" s="189"/>
      <c r="J675" s="189"/>
      <c r="K675" s="189"/>
      <c r="L675" s="189"/>
      <c r="M675" s="189"/>
      <c r="N675" s="189"/>
      <c r="O675" s="189"/>
      <c r="P675" s="189"/>
      <c r="Q675" s="189"/>
      <c r="R675" s="189"/>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c r="CN675" s="189"/>
      <c r="CO675" s="189"/>
      <c r="CP675" s="189"/>
      <c r="CQ675" s="189"/>
      <c r="CR675" s="189"/>
      <c r="CS675" s="189"/>
      <c r="CT675" s="189"/>
      <c r="CU675" s="189"/>
      <c r="CV675" s="189"/>
      <c r="CW675" s="189"/>
      <c r="CX675" s="189"/>
      <c r="CY675" s="189"/>
      <c r="CZ675" s="189"/>
      <c r="DA675" s="189"/>
      <c r="DB675" s="189"/>
      <c r="DC675" s="189"/>
      <c r="DD675" s="189"/>
      <c r="DE675" s="189"/>
      <c r="DF675" s="189"/>
      <c r="DG675" s="189"/>
      <c r="DH675" s="189"/>
      <c r="DI675" s="189"/>
      <c r="DJ675" s="189"/>
      <c r="DK675" s="189"/>
      <c r="DL675" s="189"/>
    </row>
    <row r="676" spans="1:116" ht="15.95" customHeight="1" x14ac:dyDescent="0.15">
      <c r="A676" s="189"/>
      <c r="B676" s="189"/>
      <c r="C676" s="189"/>
      <c r="D676" s="189"/>
      <c r="E676" s="189"/>
      <c r="F676" s="189"/>
      <c r="G676" s="189"/>
      <c r="H676" s="189"/>
      <c r="I676" s="189"/>
      <c r="J676" s="189"/>
      <c r="K676" s="189"/>
      <c r="L676" s="189"/>
      <c r="M676" s="189"/>
      <c r="N676" s="189"/>
      <c r="O676" s="189"/>
      <c r="P676" s="189"/>
      <c r="Q676" s="189"/>
      <c r="R676" s="189"/>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c r="CN676" s="189"/>
      <c r="CO676" s="189"/>
      <c r="CP676" s="189"/>
      <c r="CQ676" s="189"/>
      <c r="CR676" s="189"/>
      <c r="CS676" s="189"/>
      <c r="CT676" s="189"/>
      <c r="CU676" s="189"/>
      <c r="CV676" s="189"/>
      <c r="CW676" s="189"/>
      <c r="CX676" s="189"/>
      <c r="CY676" s="189"/>
      <c r="CZ676" s="189"/>
      <c r="DA676" s="189"/>
      <c r="DB676" s="189"/>
      <c r="DC676" s="189"/>
      <c r="DD676" s="189"/>
      <c r="DE676" s="189"/>
      <c r="DF676" s="189"/>
      <c r="DG676" s="189"/>
      <c r="DH676" s="189"/>
      <c r="DI676" s="189"/>
      <c r="DJ676" s="189"/>
      <c r="DK676" s="189"/>
      <c r="DL676" s="189"/>
    </row>
    <row r="677" spans="1:116" ht="15.95" customHeight="1" x14ac:dyDescent="0.15">
      <c r="A677" s="189"/>
      <c r="B677" s="189"/>
      <c r="C677" s="189"/>
      <c r="D677" s="189"/>
      <c r="E677" s="189"/>
      <c r="F677" s="189"/>
      <c r="G677" s="189"/>
      <c r="H677" s="189"/>
      <c r="I677" s="189"/>
      <c r="J677" s="189"/>
      <c r="K677" s="189"/>
      <c r="L677" s="189"/>
      <c r="M677" s="189"/>
      <c r="N677" s="189"/>
      <c r="O677" s="189"/>
      <c r="P677" s="189"/>
      <c r="Q677" s="189"/>
      <c r="R677" s="189"/>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c r="CN677" s="189"/>
      <c r="CO677" s="189"/>
      <c r="CP677" s="189"/>
      <c r="CQ677" s="189"/>
      <c r="CR677" s="189"/>
      <c r="CS677" s="189"/>
      <c r="CT677" s="189"/>
      <c r="CU677" s="189"/>
      <c r="CV677" s="189"/>
      <c r="CW677" s="189"/>
      <c r="CX677" s="189"/>
      <c r="CY677" s="189"/>
      <c r="CZ677" s="189"/>
      <c r="DA677" s="189"/>
      <c r="DB677" s="189"/>
      <c r="DC677" s="189"/>
      <c r="DD677" s="189"/>
      <c r="DE677" s="189"/>
      <c r="DF677" s="189"/>
      <c r="DG677" s="189"/>
      <c r="DH677" s="189"/>
      <c r="DI677" s="189"/>
      <c r="DJ677" s="189"/>
      <c r="DK677" s="189"/>
      <c r="DL677" s="189"/>
    </row>
    <row r="678" spans="1:116" ht="15.95" customHeight="1" x14ac:dyDescent="0.15">
      <c r="A678" s="189"/>
      <c r="B678" s="189"/>
      <c r="C678" s="189"/>
      <c r="D678" s="189"/>
      <c r="E678" s="189"/>
      <c r="F678" s="189"/>
      <c r="G678" s="189"/>
      <c r="H678" s="189"/>
      <c r="I678" s="189"/>
      <c r="J678" s="189"/>
      <c r="K678" s="189"/>
      <c r="L678" s="189"/>
      <c r="M678" s="189"/>
      <c r="N678" s="189"/>
      <c r="O678" s="189"/>
      <c r="P678" s="189"/>
      <c r="Q678" s="189"/>
      <c r="R678" s="189"/>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c r="CN678" s="189"/>
      <c r="CO678" s="189"/>
      <c r="CP678" s="189"/>
      <c r="CQ678" s="189"/>
      <c r="CR678" s="189"/>
      <c r="CS678" s="189"/>
      <c r="CT678" s="189"/>
      <c r="CU678" s="189"/>
      <c r="CV678" s="189"/>
      <c r="CW678" s="189"/>
      <c r="CX678" s="189"/>
      <c r="CY678" s="189"/>
      <c r="CZ678" s="189"/>
      <c r="DA678" s="189"/>
      <c r="DB678" s="189"/>
      <c r="DC678" s="189"/>
      <c r="DD678" s="189"/>
      <c r="DE678" s="189"/>
      <c r="DF678" s="189"/>
      <c r="DG678" s="189"/>
      <c r="DH678" s="189"/>
      <c r="DI678" s="189"/>
      <c r="DJ678" s="189"/>
      <c r="DK678" s="189"/>
      <c r="DL678" s="189"/>
    </row>
    <row r="679" spans="1:116" ht="15.95" customHeight="1" x14ac:dyDescent="0.15">
      <c r="A679" s="189"/>
      <c r="B679" s="189"/>
      <c r="C679" s="189"/>
      <c r="D679" s="189"/>
      <c r="E679" s="189"/>
      <c r="F679" s="189"/>
      <c r="G679" s="189"/>
      <c r="H679" s="189"/>
      <c r="I679" s="189"/>
      <c r="J679" s="189"/>
      <c r="K679" s="189"/>
      <c r="L679" s="189"/>
      <c r="M679" s="189"/>
      <c r="N679" s="189"/>
      <c r="O679" s="189"/>
      <c r="P679" s="189"/>
      <c r="Q679" s="189"/>
      <c r="R679" s="189"/>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c r="CN679" s="189"/>
      <c r="CO679" s="189"/>
      <c r="CP679" s="189"/>
      <c r="CQ679" s="189"/>
      <c r="CR679" s="189"/>
      <c r="CS679" s="189"/>
      <c r="CT679" s="189"/>
      <c r="CU679" s="189"/>
      <c r="CV679" s="189"/>
      <c r="CW679" s="189"/>
      <c r="CX679" s="189"/>
      <c r="CY679" s="189"/>
      <c r="CZ679" s="189"/>
      <c r="DA679" s="189"/>
      <c r="DB679" s="189"/>
      <c r="DC679" s="189"/>
      <c r="DD679" s="189"/>
      <c r="DE679" s="189"/>
      <c r="DF679" s="189"/>
      <c r="DG679" s="189"/>
      <c r="DH679" s="189"/>
      <c r="DI679" s="189"/>
      <c r="DJ679" s="189"/>
      <c r="DK679" s="189"/>
      <c r="DL679" s="189"/>
    </row>
    <row r="680" spans="1:116" ht="15.95" customHeight="1" x14ac:dyDescent="0.15">
      <c r="A680" s="189"/>
      <c r="B680" s="189"/>
      <c r="C680" s="189"/>
      <c r="D680" s="189"/>
      <c r="E680" s="189"/>
      <c r="F680" s="189"/>
      <c r="G680" s="189"/>
      <c r="H680" s="189"/>
      <c r="I680" s="189"/>
      <c r="J680" s="189"/>
      <c r="K680" s="189"/>
      <c r="L680" s="189"/>
      <c r="M680" s="189"/>
      <c r="N680" s="189"/>
      <c r="O680" s="189"/>
      <c r="P680" s="189"/>
      <c r="Q680" s="189"/>
      <c r="R680" s="189"/>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c r="CN680" s="189"/>
      <c r="CO680" s="189"/>
      <c r="CP680" s="189"/>
      <c r="CQ680" s="189"/>
      <c r="CR680" s="189"/>
      <c r="CS680" s="189"/>
      <c r="CT680" s="189"/>
      <c r="CU680" s="189"/>
      <c r="CV680" s="189"/>
      <c r="CW680" s="189"/>
      <c r="CX680" s="189"/>
      <c r="CY680" s="189"/>
      <c r="CZ680" s="189"/>
      <c r="DA680" s="189"/>
      <c r="DB680" s="189"/>
      <c r="DC680" s="189"/>
      <c r="DD680" s="189"/>
      <c r="DE680" s="189"/>
      <c r="DF680" s="189"/>
      <c r="DG680" s="189"/>
      <c r="DH680" s="189"/>
      <c r="DI680" s="189"/>
      <c r="DJ680" s="189"/>
      <c r="DK680" s="189"/>
      <c r="DL680" s="189"/>
    </row>
    <row r="681" spans="1:116" ht="15.95" customHeight="1" x14ac:dyDescent="0.15">
      <c r="A681" s="189"/>
      <c r="B681" s="189"/>
      <c r="C681" s="189"/>
      <c r="D681" s="189"/>
      <c r="E681" s="189"/>
      <c r="F681" s="189"/>
      <c r="G681" s="189"/>
      <c r="H681" s="189"/>
      <c r="I681" s="189"/>
      <c r="J681" s="189"/>
      <c r="K681" s="189"/>
      <c r="L681" s="189"/>
      <c r="M681" s="189"/>
      <c r="N681" s="189"/>
      <c r="O681" s="189"/>
      <c r="P681" s="189"/>
      <c r="Q681" s="189"/>
      <c r="R681" s="189"/>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c r="CN681" s="189"/>
      <c r="CO681" s="189"/>
      <c r="CP681" s="189"/>
      <c r="CQ681" s="189"/>
      <c r="CR681" s="189"/>
      <c r="CS681" s="189"/>
      <c r="CT681" s="189"/>
      <c r="CU681" s="189"/>
      <c r="CV681" s="189"/>
      <c r="CW681" s="189"/>
      <c r="CX681" s="189"/>
      <c r="CY681" s="189"/>
      <c r="CZ681" s="189"/>
      <c r="DA681" s="189"/>
      <c r="DB681" s="189"/>
      <c r="DC681" s="189"/>
      <c r="DD681" s="189"/>
      <c r="DE681" s="189"/>
      <c r="DF681" s="189"/>
      <c r="DG681" s="189"/>
      <c r="DH681" s="189"/>
      <c r="DI681" s="189"/>
      <c r="DJ681" s="189"/>
      <c r="DK681" s="189"/>
      <c r="DL681" s="189"/>
    </row>
    <row r="682" spans="1:116" ht="15.95" customHeight="1" x14ac:dyDescent="0.15">
      <c r="A682" s="189"/>
      <c r="B682" s="189"/>
      <c r="C682" s="189"/>
      <c r="D682" s="189"/>
      <c r="E682" s="189"/>
      <c r="F682" s="189"/>
      <c r="G682" s="189"/>
      <c r="H682" s="189"/>
      <c r="I682" s="189"/>
      <c r="J682" s="189"/>
      <c r="K682" s="189"/>
      <c r="L682" s="189"/>
      <c r="M682" s="189"/>
      <c r="N682" s="189"/>
      <c r="O682" s="189"/>
      <c r="P682" s="189"/>
      <c r="Q682" s="189"/>
      <c r="R682" s="189"/>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c r="CN682" s="189"/>
      <c r="CO682" s="189"/>
      <c r="CP682" s="189"/>
      <c r="CQ682" s="189"/>
      <c r="CR682" s="189"/>
      <c r="CS682" s="189"/>
      <c r="CT682" s="189"/>
      <c r="CU682" s="189"/>
      <c r="CV682" s="189"/>
      <c r="CW682" s="189"/>
      <c r="CX682" s="189"/>
      <c r="CY682" s="189"/>
      <c r="CZ682" s="189"/>
      <c r="DA682" s="189"/>
      <c r="DB682" s="189"/>
      <c r="DC682" s="189"/>
      <c r="DD682" s="189"/>
      <c r="DE682" s="189"/>
      <c r="DF682" s="189"/>
      <c r="DG682" s="189"/>
      <c r="DH682" s="189"/>
      <c r="DI682" s="189"/>
      <c r="DJ682" s="189"/>
      <c r="DK682" s="189"/>
      <c r="DL682" s="189"/>
    </row>
    <row r="683" spans="1:116" ht="15.95" customHeight="1" x14ac:dyDescent="0.15">
      <c r="A683" s="189"/>
      <c r="B683" s="189"/>
      <c r="C683" s="189"/>
      <c r="D683" s="189"/>
      <c r="E683" s="189"/>
      <c r="F683" s="189"/>
      <c r="G683" s="189"/>
      <c r="H683" s="189"/>
      <c r="I683" s="189"/>
      <c r="J683" s="189"/>
      <c r="K683" s="189"/>
      <c r="L683" s="189"/>
      <c r="M683" s="189"/>
      <c r="N683" s="189"/>
      <c r="O683" s="189"/>
      <c r="P683" s="189"/>
      <c r="Q683" s="189"/>
      <c r="R683" s="189"/>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c r="CN683" s="189"/>
      <c r="CO683" s="189"/>
      <c r="CP683" s="189"/>
      <c r="CQ683" s="189"/>
      <c r="CR683" s="189"/>
      <c r="CS683" s="189"/>
      <c r="CT683" s="189"/>
      <c r="CU683" s="189"/>
      <c r="CV683" s="189"/>
      <c r="CW683" s="189"/>
      <c r="CX683" s="189"/>
      <c r="CY683" s="189"/>
      <c r="CZ683" s="189"/>
      <c r="DA683" s="189"/>
      <c r="DB683" s="189"/>
      <c r="DC683" s="189"/>
      <c r="DD683" s="189"/>
      <c r="DE683" s="189"/>
      <c r="DF683" s="189"/>
      <c r="DG683" s="189"/>
      <c r="DH683" s="189"/>
      <c r="DI683" s="189"/>
      <c r="DJ683" s="189"/>
      <c r="DK683" s="189"/>
      <c r="DL683" s="189"/>
    </row>
    <row r="684" spans="1:116" ht="15.95" customHeight="1" x14ac:dyDescent="0.15">
      <c r="A684" s="189"/>
      <c r="B684" s="189"/>
      <c r="C684" s="189"/>
      <c r="D684" s="189"/>
      <c r="E684" s="189"/>
      <c r="F684" s="189"/>
      <c r="G684" s="189"/>
      <c r="H684" s="189"/>
      <c r="I684" s="189"/>
      <c r="J684" s="189"/>
      <c r="K684" s="189"/>
      <c r="L684" s="189"/>
      <c r="M684" s="189"/>
      <c r="N684" s="189"/>
      <c r="O684" s="189"/>
      <c r="P684" s="189"/>
      <c r="Q684" s="189"/>
      <c r="R684" s="189"/>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c r="CN684" s="189"/>
      <c r="CO684" s="189"/>
      <c r="CP684" s="189"/>
      <c r="CQ684" s="189"/>
      <c r="CR684" s="189"/>
      <c r="CS684" s="189"/>
      <c r="CT684" s="189"/>
      <c r="CU684" s="189"/>
      <c r="CV684" s="189"/>
      <c r="CW684" s="189"/>
      <c r="CX684" s="189"/>
      <c r="CY684" s="189"/>
      <c r="CZ684" s="189"/>
      <c r="DA684" s="189"/>
      <c r="DB684" s="189"/>
      <c r="DC684" s="189"/>
      <c r="DD684" s="189"/>
      <c r="DE684" s="189"/>
      <c r="DF684" s="189"/>
      <c r="DG684" s="189"/>
      <c r="DH684" s="189"/>
      <c r="DI684" s="189"/>
      <c r="DJ684" s="189"/>
      <c r="DK684" s="189"/>
      <c r="DL684" s="189"/>
    </row>
    <row r="685" spans="1:116" ht="15.95" customHeight="1" x14ac:dyDescent="0.15">
      <c r="A685" s="189"/>
      <c r="B685" s="189"/>
      <c r="C685" s="189"/>
      <c r="D685" s="189"/>
      <c r="E685" s="189"/>
      <c r="F685" s="189"/>
      <c r="G685" s="189"/>
      <c r="H685" s="189"/>
      <c r="I685" s="189"/>
      <c r="J685" s="189"/>
      <c r="K685" s="189"/>
      <c r="L685" s="189"/>
      <c r="M685" s="189"/>
      <c r="N685" s="189"/>
      <c r="O685" s="189"/>
      <c r="P685" s="189"/>
      <c r="Q685" s="189"/>
      <c r="R685" s="189"/>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c r="CN685" s="189"/>
      <c r="CO685" s="189"/>
      <c r="CP685" s="189"/>
      <c r="CQ685" s="189"/>
      <c r="CR685" s="189"/>
      <c r="CS685" s="189"/>
      <c r="CT685" s="189"/>
      <c r="CU685" s="189"/>
      <c r="CV685" s="189"/>
      <c r="CW685" s="189"/>
      <c r="CX685" s="189"/>
      <c r="CY685" s="189"/>
      <c r="CZ685" s="189"/>
      <c r="DA685" s="189"/>
      <c r="DB685" s="189"/>
      <c r="DC685" s="189"/>
      <c r="DD685" s="189"/>
      <c r="DE685" s="189"/>
      <c r="DF685" s="189"/>
      <c r="DG685" s="189"/>
      <c r="DH685" s="189"/>
      <c r="DI685" s="189"/>
      <c r="DJ685" s="189"/>
      <c r="DK685" s="189"/>
      <c r="DL685" s="189"/>
    </row>
    <row r="686" spans="1:116" ht="15.95" customHeight="1" x14ac:dyDescent="0.15">
      <c r="A686" s="189"/>
      <c r="B686" s="189"/>
      <c r="C686" s="189"/>
      <c r="D686" s="189"/>
      <c r="E686" s="189"/>
      <c r="F686" s="189"/>
      <c r="G686" s="189"/>
      <c r="H686" s="189"/>
      <c r="I686" s="189"/>
      <c r="J686" s="189"/>
      <c r="K686" s="189"/>
      <c r="L686" s="189"/>
      <c r="M686" s="189"/>
      <c r="N686" s="189"/>
      <c r="O686" s="189"/>
      <c r="P686" s="189"/>
      <c r="Q686" s="189"/>
      <c r="R686" s="189"/>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c r="CN686" s="189"/>
      <c r="CO686" s="189"/>
      <c r="CP686" s="189"/>
      <c r="CQ686" s="189"/>
      <c r="CR686" s="189"/>
      <c r="CS686" s="189"/>
      <c r="CT686" s="189"/>
      <c r="CU686" s="189"/>
      <c r="CV686" s="189"/>
      <c r="CW686" s="189"/>
      <c r="CX686" s="189"/>
      <c r="CY686" s="189"/>
      <c r="CZ686" s="189"/>
      <c r="DA686" s="189"/>
      <c r="DB686" s="189"/>
      <c r="DC686" s="189"/>
      <c r="DD686" s="189"/>
      <c r="DE686" s="189"/>
      <c r="DF686" s="189"/>
      <c r="DG686" s="189"/>
      <c r="DH686" s="189"/>
      <c r="DI686" s="189"/>
      <c r="DJ686" s="189"/>
      <c r="DK686" s="189"/>
      <c r="DL686" s="189"/>
    </row>
    <row r="687" spans="1:116" ht="15.95" customHeight="1" x14ac:dyDescent="0.15">
      <c r="A687" s="189"/>
      <c r="B687" s="189"/>
      <c r="C687" s="189"/>
      <c r="D687" s="189"/>
      <c r="E687" s="189"/>
      <c r="F687" s="189"/>
      <c r="G687" s="189"/>
      <c r="H687" s="189"/>
      <c r="I687" s="189"/>
      <c r="J687" s="189"/>
      <c r="K687" s="189"/>
      <c r="L687" s="189"/>
      <c r="M687" s="189"/>
      <c r="N687" s="189"/>
      <c r="O687" s="189"/>
      <c r="P687" s="189"/>
      <c r="Q687" s="189"/>
      <c r="R687" s="189"/>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c r="CN687" s="189"/>
      <c r="CO687" s="189"/>
      <c r="CP687" s="189"/>
      <c r="CQ687" s="189"/>
      <c r="CR687" s="189"/>
      <c r="CS687" s="189"/>
      <c r="CT687" s="189"/>
      <c r="CU687" s="189"/>
      <c r="CV687" s="189"/>
      <c r="CW687" s="189"/>
      <c r="CX687" s="189"/>
      <c r="CY687" s="189"/>
      <c r="CZ687" s="189"/>
      <c r="DA687" s="189"/>
      <c r="DB687" s="189"/>
      <c r="DC687" s="189"/>
      <c r="DD687" s="189"/>
      <c r="DE687" s="189"/>
      <c r="DF687" s="189"/>
      <c r="DG687" s="189"/>
      <c r="DH687" s="189"/>
      <c r="DI687" s="189"/>
      <c r="DJ687" s="189"/>
      <c r="DK687" s="189"/>
      <c r="DL687" s="189"/>
    </row>
    <row r="688" spans="1:116" ht="15.95" customHeight="1" x14ac:dyDescent="0.15">
      <c r="A688" s="189"/>
      <c r="B688" s="189"/>
      <c r="C688" s="189"/>
      <c r="D688" s="189"/>
      <c r="E688" s="189"/>
      <c r="F688" s="189"/>
      <c r="G688" s="189"/>
      <c r="H688" s="189"/>
      <c r="I688" s="189"/>
      <c r="J688" s="189"/>
      <c r="K688" s="189"/>
      <c r="L688" s="189"/>
      <c r="M688" s="189"/>
      <c r="N688" s="189"/>
      <c r="O688" s="189"/>
      <c r="P688" s="189"/>
      <c r="Q688" s="189"/>
      <c r="R688" s="189"/>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c r="CN688" s="189"/>
      <c r="CO688" s="189"/>
      <c r="CP688" s="189"/>
      <c r="CQ688" s="189"/>
      <c r="CR688" s="189"/>
      <c r="CS688" s="189"/>
      <c r="CT688" s="189"/>
      <c r="CU688" s="189"/>
      <c r="CV688" s="189"/>
      <c r="CW688" s="189"/>
      <c r="CX688" s="189"/>
      <c r="CY688" s="189"/>
      <c r="CZ688" s="189"/>
      <c r="DA688" s="189"/>
      <c r="DB688" s="189"/>
      <c r="DC688" s="189"/>
      <c r="DD688" s="189"/>
      <c r="DE688" s="189"/>
      <c r="DF688" s="189"/>
      <c r="DG688" s="189"/>
      <c r="DH688" s="189"/>
      <c r="DI688" s="189"/>
      <c r="DJ688" s="189"/>
      <c r="DK688" s="189"/>
      <c r="DL688" s="189"/>
    </row>
    <row r="689" spans="1:116" ht="15.95" customHeight="1" x14ac:dyDescent="0.15">
      <c r="A689" s="189"/>
      <c r="B689" s="189"/>
      <c r="C689" s="189"/>
      <c r="D689" s="189"/>
      <c r="E689" s="189"/>
      <c r="F689" s="189"/>
      <c r="G689" s="189"/>
      <c r="H689" s="189"/>
      <c r="I689" s="189"/>
      <c r="J689" s="189"/>
      <c r="K689" s="189"/>
      <c r="L689" s="189"/>
      <c r="M689" s="189"/>
      <c r="N689" s="189"/>
      <c r="O689" s="189"/>
      <c r="P689" s="189"/>
      <c r="Q689" s="189"/>
      <c r="R689" s="189"/>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c r="CN689" s="189"/>
      <c r="CO689" s="189"/>
      <c r="CP689" s="189"/>
      <c r="CQ689" s="189"/>
      <c r="CR689" s="189"/>
      <c r="CS689" s="189"/>
      <c r="CT689" s="189"/>
      <c r="CU689" s="189"/>
      <c r="CV689" s="189"/>
      <c r="CW689" s="189"/>
      <c r="CX689" s="189"/>
      <c r="CY689" s="189"/>
      <c r="CZ689" s="189"/>
      <c r="DA689" s="189"/>
      <c r="DB689" s="189"/>
      <c r="DC689" s="189"/>
      <c r="DD689" s="189"/>
      <c r="DE689" s="189"/>
      <c r="DF689" s="189"/>
      <c r="DG689" s="189"/>
      <c r="DH689" s="189"/>
      <c r="DI689" s="189"/>
      <c r="DJ689" s="189"/>
      <c r="DK689" s="189"/>
      <c r="DL689" s="189"/>
    </row>
    <row r="690" spans="1:116" ht="15.95" customHeight="1" x14ac:dyDescent="0.15">
      <c r="A690" s="189"/>
      <c r="B690" s="189"/>
      <c r="C690" s="189"/>
      <c r="D690" s="189"/>
      <c r="E690" s="189"/>
      <c r="F690" s="189"/>
      <c r="G690" s="189"/>
      <c r="H690" s="189"/>
      <c r="I690" s="189"/>
      <c r="J690" s="189"/>
      <c r="K690" s="189"/>
      <c r="L690" s="189"/>
      <c r="M690" s="189"/>
      <c r="N690" s="189"/>
      <c r="O690" s="189"/>
      <c r="P690" s="189"/>
      <c r="Q690" s="189"/>
      <c r="R690" s="189"/>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row>
    <row r="691" spans="1:116" ht="15.95" customHeight="1" x14ac:dyDescent="0.15">
      <c r="A691" s="189"/>
      <c r="B691" s="189"/>
      <c r="C691" s="189"/>
      <c r="D691" s="189"/>
      <c r="E691" s="189"/>
      <c r="F691" s="189"/>
      <c r="G691" s="189"/>
      <c r="H691" s="189"/>
      <c r="I691" s="189"/>
      <c r="J691" s="189"/>
      <c r="K691" s="189"/>
      <c r="L691" s="189"/>
      <c r="M691" s="189"/>
      <c r="N691" s="189"/>
      <c r="O691" s="189"/>
      <c r="P691" s="189"/>
      <c r="Q691" s="189"/>
      <c r="R691" s="189"/>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row>
    <row r="692" spans="1:116" ht="15.95" customHeight="1" x14ac:dyDescent="0.15">
      <c r="A692" s="189"/>
      <c r="B692" s="189"/>
      <c r="C692" s="189"/>
      <c r="D692" s="189"/>
      <c r="E692" s="189"/>
      <c r="F692" s="189"/>
      <c r="G692" s="189"/>
      <c r="H692" s="189"/>
      <c r="I692" s="189"/>
      <c r="J692" s="189"/>
      <c r="K692" s="189"/>
      <c r="L692" s="189"/>
      <c r="M692" s="189"/>
      <c r="N692" s="189"/>
      <c r="O692" s="189"/>
      <c r="P692" s="189"/>
      <c r="Q692" s="189"/>
      <c r="R692" s="189"/>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c r="CN692" s="189"/>
      <c r="CO692" s="189"/>
      <c r="CP692" s="189"/>
      <c r="CQ692" s="189"/>
      <c r="CR692" s="189"/>
      <c r="CS692" s="189"/>
      <c r="CT692" s="189"/>
      <c r="CU692" s="189"/>
      <c r="CV692" s="189"/>
      <c r="CW692" s="189"/>
      <c r="CX692" s="189"/>
      <c r="CY692" s="189"/>
      <c r="CZ692" s="189"/>
      <c r="DA692" s="189"/>
      <c r="DB692" s="189"/>
      <c r="DC692" s="189"/>
      <c r="DD692" s="189"/>
      <c r="DE692" s="189"/>
      <c r="DF692" s="189"/>
      <c r="DG692" s="189"/>
      <c r="DH692" s="189"/>
      <c r="DI692" s="189"/>
      <c r="DJ692" s="189"/>
      <c r="DK692" s="189"/>
      <c r="DL692" s="189"/>
    </row>
    <row r="693" spans="1:116" ht="15.95" customHeight="1" x14ac:dyDescent="0.15">
      <c r="A693" s="189"/>
      <c r="B693" s="189"/>
      <c r="C693" s="189"/>
      <c r="D693" s="189"/>
      <c r="E693" s="189"/>
      <c r="F693" s="189"/>
      <c r="G693" s="189"/>
      <c r="H693" s="189"/>
      <c r="I693" s="189"/>
      <c r="J693" s="189"/>
      <c r="K693" s="189"/>
      <c r="L693" s="189"/>
      <c r="M693" s="189"/>
      <c r="N693" s="189"/>
      <c r="O693" s="189"/>
      <c r="P693" s="189"/>
      <c r="Q693" s="189"/>
      <c r="R693" s="189"/>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c r="CN693" s="189"/>
      <c r="CO693" s="189"/>
      <c r="CP693" s="189"/>
      <c r="CQ693" s="189"/>
      <c r="CR693" s="189"/>
      <c r="CS693" s="189"/>
      <c r="CT693" s="189"/>
      <c r="CU693" s="189"/>
      <c r="CV693" s="189"/>
      <c r="CW693" s="189"/>
      <c r="CX693" s="189"/>
      <c r="CY693" s="189"/>
      <c r="CZ693" s="189"/>
      <c r="DA693" s="189"/>
      <c r="DB693" s="189"/>
      <c r="DC693" s="189"/>
      <c r="DD693" s="189"/>
      <c r="DE693" s="189"/>
      <c r="DF693" s="189"/>
      <c r="DG693" s="189"/>
      <c r="DH693" s="189"/>
      <c r="DI693" s="189"/>
      <c r="DJ693" s="189"/>
      <c r="DK693" s="189"/>
      <c r="DL693" s="189"/>
    </row>
    <row r="694" spans="1:116" ht="15.95" customHeight="1" x14ac:dyDescent="0.15">
      <c r="A694" s="189"/>
      <c r="B694" s="189"/>
      <c r="C694" s="189"/>
      <c r="D694" s="189"/>
      <c r="E694" s="189"/>
      <c r="F694" s="189"/>
      <c r="G694" s="189"/>
      <c r="H694" s="189"/>
      <c r="I694" s="189"/>
      <c r="J694" s="189"/>
      <c r="K694" s="189"/>
      <c r="L694" s="189"/>
      <c r="M694" s="189"/>
      <c r="N694" s="189"/>
      <c r="O694" s="189"/>
      <c r="P694" s="189"/>
      <c r="Q694" s="189"/>
      <c r="R694" s="189"/>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c r="CN694" s="189"/>
      <c r="CO694" s="189"/>
      <c r="CP694" s="189"/>
      <c r="CQ694" s="189"/>
      <c r="CR694" s="189"/>
      <c r="CS694" s="189"/>
      <c r="CT694" s="189"/>
      <c r="CU694" s="189"/>
      <c r="CV694" s="189"/>
      <c r="CW694" s="189"/>
      <c r="CX694" s="189"/>
      <c r="CY694" s="189"/>
      <c r="CZ694" s="189"/>
      <c r="DA694" s="189"/>
      <c r="DB694" s="189"/>
      <c r="DC694" s="189"/>
      <c r="DD694" s="189"/>
      <c r="DE694" s="189"/>
      <c r="DF694" s="189"/>
      <c r="DG694" s="189"/>
      <c r="DH694" s="189"/>
      <c r="DI694" s="189"/>
      <c r="DJ694" s="189"/>
      <c r="DK694" s="189"/>
      <c r="DL694" s="189"/>
    </row>
    <row r="695" spans="1:116" ht="15.95" customHeight="1" x14ac:dyDescent="0.15">
      <c r="A695" s="189"/>
      <c r="B695" s="189"/>
      <c r="C695" s="189"/>
      <c r="D695" s="189"/>
      <c r="E695" s="189"/>
      <c r="F695" s="189"/>
      <c r="G695" s="189"/>
      <c r="H695" s="189"/>
      <c r="I695" s="189"/>
      <c r="J695" s="189"/>
      <c r="K695" s="189"/>
      <c r="L695" s="189"/>
      <c r="M695" s="189"/>
      <c r="N695" s="189"/>
      <c r="O695" s="189"/>
      <c r="P695" s="189"/>
      <c r="Q695" s="189"/>
      <c r="R695" s="189"/>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c r="CN695" s="189"/>
      <c r="CO695" s="189"/>
      <c r="CP695" s="189"/>
      <c r="CQ695" s="189"/>
      <c r="CR695" s="189"/>
      <c r="CS695" s="189"/>
      <c r="CT695" s="189"/>
      <c r="CU695" s="189"/>
      <c r="CV695" s="189"/>
      <c r="CW695" s="189"/>
      <c r="CX695" s="189"/>
      <c r="CY695" s="189"/>
      <c r="CZ695" s="189"/>
      <c r="DA695" s="189"/>
      <c r="DB695" s="189"/>
      <c r="DC695" s="189"/>
      <c r="DD695" s="189"/>
      <c r="DE695" s="189"/>
      <c r="DF695" s="189"/>
      <c r="DG695" s="189"/>
      <c r="DH695" s="189"/>
      <c r="DI695" s="189"/>
      <c r="DJ695" s="189"/>
      <c r="DK695" s="189"/>
      <c r="DL695" s="189"/>
    </row>
    <row r="696" spans="1:116" ht="15.95" customHeight="1" x14ac:dyDescent="0.15">
      <c r="A696" s="189"/>
      <c r="B696" s="189"/>
      <c r="C696" s="189"/>
      <c r="D696" s="189"/>
      <c r="E696" s="189"/>
      <c r="F696" s="189"/>
      <c r="G696" s="189"/>
      <c r="H696" s="189"/>
      <c r="I696" s="189"/>
      <c r="J696" s="189"/>
      <c r="K696" s="189"/>
      <c r="L696" s="189"/>
      <c r="M696" s="189"/>
      <c r="N696" s="189"/>
      <c r="O696" s="189"/>
      <c r="P696" s="189"/>
      <c r="Q696" s="189"/>
      <c r="R696" s="189"/>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c r="CN696" s="189"/>
      <c r="CO696" s="189"/>
      <c r="CP696" s="189"/>
      <c r="CQ696" s="189"/>
      <c r="CR696" s="189"/>
      <c r="CS696" s="189"/>
      <c r="CT696" s="189"/>
      <c r="CU696" s="189"/>
      <c r="CV696" s="189"/>
      <c r="CW696" s="189"/>
      <c r="CX696" s="189"/>
      <c r="CY696" s="189"/>
      <c r="CZ696" s="189"/>
      <c r="DA696" s="189"/>
      <c r="DB696" s="189"/>
      <c r="DC696" s="189"/>
      <c r="DD696" s="189"/>
      <c r="DE696" s="189"/>
      <c r="DF696" s="189"/>
      <c r="DG696" s="189"/>
      <c r="DH696" s="189"/>
      <c r="DI696" s="189"/>
      <c r="DJ696" s="189"/>
      <c r="DK696" s="189"/>
      <c r="DL696" s="189"/>
    </row>
    <row r="697" spans="1:116" ht="15.95" customHeight="1" x14ac:dyDescent="0.15">
      <c r="A697" s="189"/>
      <c r="B697" s="189"/>
      <c r="C697" s="189"/>
      <c r="D697" s="189"/>
      <c r="E697" s="189"/>
      <c r="F697" s="189"/>
      <c r="G697" s="189"/>
      <c r="H697" s="189"/>
      <c r="I697" s="189"/>
      <c r="J697" s="189"/>
      <c r="K697" s="189"/>
      <c r="L697" s="189"/>
      <c r="M697" s="189"/>
      <c r="N697" s="189"/>
      <c r="O697" s="189"/>
      <c r="P697" s="189"/>
      <c r="Q697" s="189"/>
      <c r="R697" s="189"/>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c r="CN697" s="189"/>
      <c r="CO697" s="189"/>
      <c r="CP697" s="189"/>
      <c r="CQ697" s="189"/>
      <c r="CR697" s="189"/>
      <c r="CS697" s="189"/>
      <c r="CT697" s="189"/>
      <c r="CU697" s="189"/>
      <c r="CV697" s="189"/>
      <c r="CW697" s="189"/>
      <c r="CX697" s="189"/>
      <c r="CY697" s="189"/>
      <c r="CZ697" s="189"/>
      <c r="DA697" s="189"/>
      <c r="DB697" s="189"/>
      <c r="DC697" s="189"/>
      <c r="DD697" s="189"/>
      <c r="DE697" s="189"/>
      <c r="DF697" s="189"/>
      <c r="DG697" s="189"/>
      <c r="DH697" s="189"/>
      <c r="DI697" s="189"/>
      <c r="DJ697" s="189"/>
      <c r="DK697" s="189"/>
      <c r="DL697" s="189"/>
    </row>
    <row r="698" spans="1:116" ht="15.95" customHeight="1" x14ac:dyDescent="0.15">
      <c r="A698" s="189"/>
      <c r="B698" s="189"/>
      <c r="C698" s="189"/>
      <c r="D698" s="189"/>
      <c r="E698" s="189"/>
      <c r="F698" s="189"/>
      <c r="G698" s="189"/>
      <c r="H698" s="189"/>
      <c r="I698" s="189"/>
      <c r="J698" s="189"/>
      <c r="K698" s="189"/>
      <c r="L698" s="189"/>
      <c r="M698" s="189"/>
      <c r="N698" s="189"/>
      <c r="O698" s="189"/>
      <c r="P698" s="189"/>
      <c r="Q698" s="189"/>
      <c r="R698" s="189"/>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c r="CN698" s="189"/>
      <c r="CO698" s="189"/>
      <c r="CP698" s="189"/>
      <c r="CQ698" s="189"/>
      <c r="CR698" s="189"/>
      <c r="CS698" s="189"/>
      <c r="CT698" s="189"/>
      <c r="CU698" s="189"/>
      <c r="CV698" s="189"/>
      <c r="CW698" s="189"/>
      <c r="CX698" s="189"/>
      <c r="CY698" s="189"/>
      <c r="CZ698" s="189"/>
      <c r="DA698" s="189"/>
      <c r="DB698" s="189"/>
      <c r="DC698" s="189"/>
      <c r="DD698" s="189"/>
      <c r="DE698" s="189"/>
      <c r="DF698" s="189"/>
      <c r="DG698" s="189"/>
      <c r="DH698" s="189"/>
      <c r="DI698" s="189"/>
      <c r="DJ698" s="189"/>
      <c r="DK698" s="189"/>
      <c r="DL698" s="189"/>
    </row>
    <row r="699" spans="1:116" ht="15.95" customHeight="1" x14ac:dyDescent="0.15">
      <c r="A699" s="189"/>
      <c r="B699" s="189"/>
      <c r="C699" s="189"/>
      <c r="D699" s="189"/>
      <c r="E699" s="189"/>
      <c r="F699" s="189"/>
      <c r="G699" s="189"/>
      <c r="H699" s="189"/>
      <c r="I699" s="189"/>
      <c r="J699" s="189"/>
      <c r="K699" s="189"/>
      <c r="L699" s="189"/>
      <c r="M699" s="189"/>
      <c r="N699" s="189"/>
      <c r="O699" s="189"/>
      <c r="P699" s="189"/>
      <c r="Q699" s="189"/>
      <c r="R699" s="189"/>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c r="CN699" s="189"/>
      <c r="CO699" s="189"/>
      <c r="CP699" s="189"/>
      <c r="CQ699" s="189"/>
      <c r="CR699" s="189"/>
      <c r="CS699" s="189"/>
      <c r="CT699" s="189"/>
      <c r="CU699" s="189"/>
      <c r="CV699" s="189"/>
      <c r="CW699" s="189"/>
      <c r="CX699" s="189"/>
      <c r="CY699" s="189"/>
      <c r="CZ699" s="189"/>
      <c r="DA699" s="189"/>
      <c r="DB699" s="189"/>
      <c r="DC699" s="189"/>
      <c r="DD699" s="189"/>
      <c r="DE699" s="189"/>
      <c r="DF699" s="189"/>
      <c r="DG699" s="189"/>
      <c r="DH699" s="189"/>
      <c r="DI699" s="189"/>
      <c r="DJ699" s="189"/>
      <c r="DK699" s="189"/>
      <c r="DL699" s="189"/>
    </row>
    <row r="700" spans="1:116" ht="15.95" customHeight="1" x14ac:dyDescent="0.15">
      <c r="A700" s="189"/>
      <c r="B700" s="189"/>
      <c r="C700" s="189"/>
      <c r="D700" s="189"/>
      <c r="E700" s="189"/>
      <c r="F700" s="189"/>
      <c r="G700" s="189"/>
      <c r="H700" s="189"/>
      <c r="I700" s="189"/>
      <c r="J700" s="189"/>
      <c r="K700" s="189"/>
      <c r="L700" s="189"/>
      <c r="M700" s="189"/>
      <c r="N700" s="189"/>
      <c r="O700" s="189"/>
      <c r="P700" s="189"/>
      <c r="Q700" s="189"/>
      <c r="R700" s="189"/>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c r="CN700" s="189"/>
      <c r="CO700" s="189"/>
      <c r="CP700" s="189"/>
      <c r="CQ700" s="189"/>
      <c r="CR700" s="189"/>
      <c r="CS700" s="189"/>
      <c r="CT700" s="189"/>
      <c r="CU700" s="189"/>
      <c r="CV700" s="189"/>
      <c r="CW700" s="189"/>
      <c r="CX700" s="189"/>
      <c r="CY700" s="189"/>
      <c r="CZ700" s="189"/>
      <c r="DA700" s="189"/>
      <c r="DB700" s="189"/>
      <c r="DC700" s="189"/>
      <c r="DD700" s="189"/>
      <c r="DE700" s="189"/>
      <c r="DF700" s="189"/>
      <c r="DG700" s="189"/>
      <c r="DH700" s="189"/>
      <c r="DI700" s="189"/>
      <c r="DJ700" s="189"/>
      <c r="DK700" s="189"/>
      <c r="DL700" s="189"/>
    </row>
    <row r="701" spans="1:116" ht="15.95" customHeight="1" x14ac:dyDescent="0.15">
      <c r="A701" s="189"/>
      <c r="B701" s="189"/>
      <c r="C701" s="189"/>
      <c r="D701" s="189"/>
      <c r="E701" s="189"/>
      <c r="F701" s="189"/>
      <c r="G701" s="189"/>
      <c r="H701" s="189"/>
      <c r="I701" s="189"/>
      <c r="J701" s="189"/>
      <c r="K701" s="189"/>
      <c r="L701" s="189"/>
      <c r="M701" s="189"/>
      <c r="N701" s="189"/>
      <c r="O701" s="189"/>
      <c r="P701" s="189"/>
      <c r="Q701" s="189"/>
      <c r="R701" s="189"/>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c r="CN701" s="189"/>
      <c r="CO701" s="189"/>
      <c r="CP701" s="189"/>
      <c r="CQ701" s="189"/>
      <c r="CR701" s="189"/>
      <c r="CS701" s="189"/>
      <c r="CT701" s="189"/>
      <c r="CU701" s="189"/>
      <c r="CV701" s="189"/>
      <c r="CW701" s="189"/>
      <c r="CX701" s="189"/>
      <c r="CY701" s="189"/>
      <c r="CZ701" s="189"/>
      <c r="DA701" s="189"/>
      <c r="DB701" s="189"/>
      <c r="DC701" s="189"/>
      <c r="DD701" s="189"/>
      <c r="DE701" s="189"/>
      <c r="DF701" s="189"/>
      <c r="DG701" s="189"/>
      <c r="DH701" s="189"/>
      <c r="DI701" s="189"/>
      <c r="DJ701" s="189"/>
      <c r="DK701" s="189"/>
      <c r="DL701" s="189"/>
    </row>
    <row r="702" spans="1:116" ht="15.95" customHeight="1" x14ac:dyDescent="0.15">
      <c r="A702" s="189"/>
      <c r="B702" s="189"/>
      <c r="C702" s="189"/>
      <c r="D702" s="189"/>
      <c r="E702" s="189"/>
      <c r="F702" s="189"/>
      <c r="G702" s="189"/>
      <c r="H702" s="189"/>
      <c r="I702" s="189"/>
      <c r="J702" s="189"/>
      <c r="K702" s="189"/>
      <c r="L702" s="189"/>
      <c r="M702" s="189"/>
      <c r="N702" s="189"/>
      <c r="O702" s="189"/>
      <c r="P702" s="189"/>
      <c r="Q702" s="189"/>
      <c r="R702" s="189"/>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c r="CN702" s="189"/>
      <c r="CO702" s="189"/>
      <c r="CP702" s="189"/>
      <c r="CQ702" s="189"/>
      <c r="CR702" s="189"/>
      <c r="CS702" s="189"/>
      <c r="CT702" s="189"/>
      <c r="CU702" s="189"/>
      <c r="CV702" s="189"/>
      <c r="CW702" s="189"/>
      <c r="CX702" s="189"/>
      <c r="CY702" s="189"/>
      <c r="CZ702" s="189"/>
      <c r="DA702" s="189"/>
      <c r="DB702" s="189"/>
      <c r="DC702" s="189"/>
      <c r="DD702" s="189"/>
      <c r="DE702" s="189"/>
      <c r="DF702" s="189"/>
      <c r="DG702" s="189"/>
      <c r="DH702" s="189"/>
      <c r="DI702" s="189"/>
      <c r="DJ702" s="189"/>
      <c r="DK702" s="189"/>
      <c r="DL702" s="189"/>
    </row>
    <row r="703" spans="1:116" ht="15.95" customHeight="1" x14ac:dyDescent="0.15">
      <c r="A703" s="189"/>
      <c r="B703" s="189"/>
      <c r="C703" s="189"/>
      <c r="D703" s="189"/>
      <c r="E703" s="189"/>
      <c r="F703" s="189"/>
      <c r="G703" s="189"/>
      <c r="H703" s="189"/>
      <c r="I703" s="189"/>
      <c r="J703" s="189"/>
      <c r="K703" s="189"/>
      <c r="L703" s="189"/>
      <c r="M703" s="189"/>
      <c r="N703" s="189"/>
      <c r="O703" s="189"/>
      <c r="P703" s="189"/>
      <c r="Q703" s="189"/>
      <c r="R703" s="189"/>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c r="CN703" s="189"/>
      <c r="CO703" s="189"/>
      <c r="CP703" s="189"/>
      <c r="CQ703" s="189"/>
      <c r="CR703" s="189"/>
      <c r="CS703" s="189"/>
      <c r="CT703" s="189"/>
      <c r="CU703" s="189"/>
      <c r="CV703" s="189"/>
      <c r="CW703" s="189"/>
      <c r="CX703" s="189"/>
      <c r="CY703" s="189"/>
      <c r="CZ703" s="189"/>
      <c r="DA703" s="189"/>
      <c r="DB703" s="189"/>
      <c r="DC703" s="189"/>
      <c r="DD703" s="189"/>
      <c r="DE703" s="189"/>
      <c r="DF703" s="189"/>
      <c r="DG703" s="189"/>
      <c r="DH703" s="189"/>
      <c r="DI703" s="189"/>
      <c r="DJ703" s="189"/>
      <c r="DK703" s="189"/>
      <c r="DL703" s="189"/>
    </row>
    <row r="704" spans="1:116" ht="15.95" customHeight="1" x14ac:dyDescent="0.15">
      <c r="A704" s="189"/>
      <c r="B704" s="189"/>
      <c r="C704" s="189"/>
      <c r="D704" s="189"/>
      <c r="E704" s="189"/>
      <c r="F704" s="189"/>
      <c r="G704" s="189"/>
      <c r="H704" s="189"/>
      <c r="I704" s="189"/>
      <c r="J704" s="189"/>
      <c r="K704" s="189"/>
      <c r="L704" s="189"/>
      <c r="M704" s="189"/>
      <c r="N704" s="189"/>
      <c r="O704" s="189"/>
      <c r="P704" s="189"/>
      <c r="Q704" s="189"/>
      <c r="R704" s="189"/>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c r="CN704" s="189"/>
      <c r="CO704" s="189"/>
      <c r="CP704" s="189"/>
      <c r="CQ704" s="189"/>
      <c r="CR704" s="189"/>
      <c r="CS704" s="189"/>
      <c r="CT704" s="189"/>
      <c r="CU704" s="189"/>
      <c r="CV704" s="189"/>
      <c r="CW704" s="189"/>
      <c r="CX704" s="189"/>
      <c r="CY704" s="189"/>
      <c r="CZ704" s="189"/>
      <c r="DA704" s="189"/>
      <c r="DB704" s="189"/>
      <c r="DC704" s="189"/>
      <c r="DD704" s="189"/>
      <c r="DE704" s="189"/>
      <c r="DF704" s="189"/>
      <c r="DG704" s="189"/>
      <c r="DH704" s="189"/>
      <c r="DI704" s="189"/>
      <c r="DJ704" s="189"/>
      <c r="DK704" s="189"/>
      <c r="DL704" s="189"/>
    </row>
    <row r="705" spans="1:116" ht="15.95" customHeight="1" x14ac:dyDescent="0.15">
      <c r="A705" s="189"/>
      <c r="B705" s="189"/>
      <c r="C705" s="189"/>
      <c r="D705" s="189"/>
      <c r="E705" s="189"/>
      <c r="F705" s="189"/>
      <c r="G705" s="189"/>
      <c r="H705" s="189"/>
      <c r="I705" s="189"/>
      <c r="J705" s="189"/>
      <c r="K705" s="189"/>
      <c r="L705" s="189"/>
      <c r="M705" s="189"/>
      <c r="N705" s="189"/>
      <c r="O705" s="189"/>
      <c r="P705" s="189"/>
      <c r="Q705" s="189"/>
      <c r="R705" s="189"/>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c r="CN705" s="189"/>
      <c r="CO705" s="189"/>
      <c r="CP705" s="189"/>
      <c r="CQ705" s="189"/>
      <c r="CR705" s="189"/>
      <c r="CS705" s="189"/>
      <c r="CT705" s="189"/>
      <c r="CU705" s="189"/>
      <c r="CV705" s="189"/>
      <c r="CW705" s="189"/>
      <c r="CX705" s="189"/>
      <c r="CY705" s="189"/>
      <c r="CZ705" s="189"/>
      <c r="DA705" s="189"/>
      <c r="DB705" s="189"/>
      <c r="DC705" s="189"/>
      <c r="DD705" s="189"/>
      <c r="DE705" s="189"/>
      <c r="DF705" s="189"/>
      <c r="DG705" s="189"/>
      <c r="DH705" s="189"/>
      <c r="DI705" s="189"/>
      <c r="DJ705" s="189"/>
      <c r="DK705" s="189"/>
      <c r="DL705" s="189"/>
    </row>
    <row r="706" spans="1:116" ht="15.95" customHeight="1" x14ac:dyDescent="0.15">
      <c r="A706" s="189"/>
      <c r="B706" s="189"/>
      <c r="C706" s="189"/>
      <c r="D706" s="189"/>
      <c r="E706" s="189"/>
      <c r="F706" s="189"/>
      <c r="G706" s="189"/>
      <c r="H706" s="189"/>
      <c r="I706" s="189"/>
      <c r="J706" s="189"/>
      <c r="K706" s="189"/>
      <c r="L706" s="189"/>
      <c r="M706" s="189"/>
      <c r="N706" s="189"/>
      <c r="O706" s="189"/>
      <c r="P706" s="189"/>
      <c r="Q706" s="189"/>
      <c r="R706" s="189"/>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c r="CN706" s="189"/>
      <c r="CO706" s="189"/>
      <c r="CP706" s="189"/>
      <c r="CQ706" s="189"/>
      <c r="CR706" s="189"/>
      <c r="CS706" s="189"/>
      <c r="CT706" s="189"/>
      <c r="CU706" s="189"/>
      <c r="CV706" s="189"/>
      <c r="CW706" s="189"/>
      <c r="CX706" s="189"/>
      <c r="CY706" s="189"/>
      <c r="CZ706" s="189"/>
      <c r="DA706" s="189"/>
      <c r="DB706" s="189"/>
      <c r="DC706" s="189"/>
      <c r="DD706" s="189"/>
      <c r="DE706" s="189"/>
      <c r="DF706" s="189"/>
      <c r="DG706" s="189"/>
      <c r="DH706" s="189"/>
      <c r="DI706" s="189"/>
      <c r="DJ706" s="189"/>
      <c r="DK706" s="189"/>
      <c r="DL706" s="189"/>
    </row>
    <row r="707" spans="1:116" ht="15.95" customHeight="1" x14ac:dyDescent="0.15">
      <c r="A707" s="189"/>
      <c r="B707" s="189"/>
      <c r="C707" s="189"/>
      <c r="D707" s="189"/>
      <c r="E707" s="189"/>
      <c r="F707" s="189"/>
      <c r="G707" s="189"/>
      <c r="H707" s="189"/>
      <c r="I707" s="189"/>
      <c r="J707" s="189"/>
      <c r="K707" s="189"/>
      <c r="L707" s="189"/>
      <c r="M707" s="189"/>
      <c r="N707" s="189"/>
      <c r="O707" s="189"/>
      <c r="P707" s="189"/>
      <c r="Q707" s="189"/>
      <c r="R707" s="189"/>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c r="CN707" s="189"/>
      <c r="CO707" s="189"/>
      <c r="CP707" s="189"/>
      <c r="CQ707" s="189"/>
      <c r="CR707" s="189"/>
      <c r="CS707" s="189"/>
      <c r="CT707" s="189"/>
      <c r="CU707" s="189"/>
      <c r="CV707" s="189"/>
      <c r="CW707" s="189"/>
      <c r="CX707" s="189"/>
      <c r="CY707" s="189"/>
      <c r="CZ707" s="189"/>
      <c r="DA707" s="189"/>
      <c r="DB707" s="189"/>
      <c r="DC707" s="189"/>
      <c r="DD707" s="189"/>
      <c r="DE707" s="189"/>
      <c r="DF707" s="189"/>
      <c r="DG707" s="189"/>
      <c r="DH707" s="189"/>
      <c r="DI707" s="189"/>
      <c r="DJ707" s="189"/>
      <c r="DK707" s="189"/>
      <c r="DL707" s="189"/>
    </row>
    <row r="708" spans="1:116" ht="15.95" customHeight="1" x14ac:dyDescent="0.15">
      <c r="A708" s="189"/>
      <c r="B708" s="189"/>
      <c r="C708" s="189"/>
      <c r="D708" s="189"/>
      <c r="E708" s="189"/>
      <c r="F708" s="189"/>
      <c r="G708" s="189"/>
      <c r="H708" s="189"/>
      <c r="I708" s="189"/>
      <c r="J708" s="189"/>
      <c r="K708" s="189"/>
      <c r="L708" s="189"/>
      <c r="M708" s="189"/>
      <c r="N708" s="189"/>
      <c r="O708" s="189"/>
      <c r="P708" s="189"/>
      <c r="Q708" s="189"/>
      <c r="R708" s="189"/>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c r="CN708" s="189"/>
      <c r="CO708" s="189"/>
      <c r="CP708" s="189"/>
      <c r="CQ708" s="189"/>
      <c r="CR708" s="189"/>
      <c r="CS708" s="189"/>
      <c r="CT708" s="189"/>
      <c r="CU708" s="189"/>
      <c r="CV708" s="189"/>
      <c r="CW708" s="189"/>
      <c r="CX708" s="189"/>
      <c r="CY708" s="189"/>
      <c r="CZ708" s="189"/>
      <c r="DA708" s="189"/>
      <c r="DB708" s="189"/>
      <c r="DC708" s="189"/>
      <c r="DD708" s="189"/>
      <c r="DE708" s="189"/>
      <c r="DF708" s="189"/>
      <c r="DG708" s="189"/>
      <c r="DH708" s="189"/>
      <c r="DI708" s="189"/>
      <c r="DJ708" s="189"/>
      <c r="DK708" s="189"/>
      <c r="DL708" s="189"/>
    </row>
    <row r="709" spans="1:116" ht="15.95" customHeight="1" x14ac:dyDescent="0.15">
      <c r="A709" s="189"/>
      <c r="B709" s="189"/>
      <c r="C709" s="189"/>
      <c r="D709" s="189"/>
      <c r="E709" s="189"/>
      <c r="F709" s="189"/>
      <c r="G709" s="189"/>
      <c r="H709" s="189"/>
      <c r="I709" s="189"/>
      <c r="J709" s="189"/>
      <c r="K709" s="189"/>
      <c r="L709" s="189"/>
      <c r="M709" s="189"/>
      <c r="N709" s="189"/>
      <c r="O709" s="189"/>
      <c r="P709" s="189"/>
      <c r="Q709" s="189"/>
      <c r="R709" s="189"/>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c r="CN709" s="189"/>
      <c r="CO709" s="189"/>
      <c r="CP709" s="189"/>
      <c r="CQ709" s="189"/>
      <c r="CR709" s="189"/>
      <c r="CS709" s="189"/>
      <c r="CT709" s="189"/>
      <c r="CU709" s="189"/>
      <c r="CV709" s="189"/>
      <c r="CW709" s="189"/>
      <c r="CX709" s="189"/>
      <c r="CY709" s="189"/>
      <c r="CZ709" s="189"/>
      <c r="DA709" s="189"/>
      <c r="DB709" s="189"/>
      <c r="DC709" s="189"/>
      <c r="DD709" s="189"/>
      <c r="DE709" s="189"/>
      <c r="DF709" s="189"/>
      <c r="DG709" s="189"/>
      <c r="DH709" s="189"/>
      <c r="DI709" s="189"/>
      <c r="DJ709" s="189"/>
      <c r="DK709" s="189"/>
      <c r="DL709" s="189"/>
    </row>
    <row r="710" spans="1:116" ht="15.95" customHeight="1" x14ac:dyDescent="0.15">
      <c r="A710" s="189"/>
      <c r="B710" s="189"/>
      <c r="C710" s="189"/>
      <c r="D710" s="189"/>
      <c r="E710" s="189"/>
      <c r="F710" s="189"/>
      <c r="G710" s="189"/>
      <c r="H710" s="189"/>
      <c r="I710" s="189"/>
      <c r="J710" s="189"/>
      <c r="K710" s="189"/>
      <c r="L710" s="189"/>
      <c r="M710" s="189"/>
      <c r="N710" s="189"/>
      <c r="O710" s="189"/>
      <c r="P710" s="189"/>
      <c r="Q710" s="189"/>
      <c r="R710" s="189"/>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c r="CN710" s="189"/>
      <c r="CO710" s="189"/>
      <c r="CP710" s="189"/>
      <c r="CQ710" s="189"/>
      <c r="CR710" s="189"/>
      <c r="CS710" s="189"/>
      <c r="CT710" s="189"/>
      <c r="CU710" s="189"/>
      <c r="CV710" s="189"/>
      <c r="CW710" s="189"/>
      <c r="CX710" s="189"/>
      <c r="CY710" s="189"/>
      <c r="CZ710" s="189"/>
      <c r="DA710" s="189"/>
      <c r="DB710" s="189"/>
      <c r="DC710" s="189"/>
      <c r="DD710" s="189"/>
      <c r="DE710" s="189"/>
      <c r="DF710" s="189"/>
      <c r="DG710" s="189"/>
      <c r="DH710" s="189"/>
      <c r="DI710" s="189"/>
      <c r="DJ710" s="189"/>
      <c r="DK710" s="189"/>
      <c r="DL710" s="189"/>
    </row>
    <row r="711" spans="1:116" ht="15.95" customHeight="1" x14ac:dyDescent="0.15">
      <c r="A711" s="189"/>
      <c r="B711" s="189"/>
      <c r="C711" s="189"/>
      <c r="D711" s="189"/>
      <c r="E711" s="189"/>
      <c r="F711" s="189"/>
      <c r="G711" s="189"/>
      <c r="H711" s="189"/>
      <c r="I711" s="189"/>
      <c r="J711" s="189"/>
      <c r="K711" s="189"/>
      <c r="L711" s="189"/>
      <c r="M711" s="189"/>
      <c r="N711" s="189"/>
      <c r="O711" s="189"/>
      <c r="P711" s="189"/>
      <c r="Q711" s="189"/>
      <c r="R711" s="189"/>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c r="CN711" s="189"/>
      <c r="CO711" s="189"/>
      <c r="CP711" s="189"/>
      <c r="CQ711" s="189"/>
      <c r="CR711" s="189"/>
      <c r="CS711" s="189"/>
      <c r="CT711" s="189"/>
      <c r="CU711" s="189"/>
      <c r="CV711" s="189"/>
      <c r="CW711" s="189"/>
      <c r="CX711" s="189"/>
      <c r="CY711" s="189"/>
      <c r="CZ711" s="189"/>
      <c r="DA711" s="189"/>
      <c r="DB711" s="189"/>
      <c r="DC711" s="189"/>
      <c r="DD711" s="189"/>
      <c r="DE711" s="189"/>
      <c r="DF711" s="189"/>
      <c r="DG711" s="189"/>
      <c r="DH711" s="189"/>
      <c r="DI711" s="189"/>
      <c r="DJ711" s="189"/>
      <c r="DK711" s="189"/>
      <c r="DL711" s="189"/>
    </row>
    <row r="712" spans="1:116" ht="15.95" customHeight="1" x14ac:dyDescent="0.15">
      <c r="A712" s="189"/>
      <c r="B712" s="189"/>
      <c r="C712" s="189"/>
      <c r="D712" s="189"/>
      <c r="E712" s="189"/>
      <c r="F712" s="189"/>
      <c r="G712" s="189"/>
      <c r="H712" s="189"/>
      <c r="I712" s="189"/>
      <c r="J712" s="189"/>
      <c r="K712" s="189"/>
      <c r="L712" s="189"/>
      <c r="M712" s="189"/>
      <c r="N712" s="189"/>
      <c r="O712" s="189"/>
      <c r="P712" s="189"/>
      <c r="Q712" s="189"/>
      <c r="R712" s="189"/>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c r="CN712" s="189"/>
      <c r="CO712" s="189"/>
      <c r="CP712" s="189"/>
      <c r="CQ712" s="189"/>
      <c r="CR712" s="189"/>
      <c r="CS712" s="189"/>
      <c r="CT712" s="189"/>
      <c r="CU712" s="189"/>
      <c r="CV712" s="189"/>
      <c r="CW712" s="189"/>
      <c r="CX712" s="189"/>
      <c r="CY712" s="189"/>
      <c r="CZ712" s="189"/>
      <c r="DA712" s="189"/>
      <c r="DB712" s="189"/>
      <c r="DC712" s="189"/>
      <c r="DD712" s="189"/>
      <c r="DE712" s="189"/>
      <c r="DF712" s="189"/>
      <c r="DG712" s="189"/>
      <c r="DH712" s="189"/>
      <c r="DI712" s="189"/>
      <c r="DJ712" s="189"/>
      <c r="DK712" s="189"/>
      <c r="DL712" s="189"/>
    </row>
    <row r="713" spans="1:116" ht="15.95" customHeight="1" x14ac:dyDescent="0.15">
      <c r="A713" s="189"/>
      <c r="B713" s="189"/>
      <c r="C713" s="189"/>
      <c r="D713" s="189"/>
      <c r="E713" s="189"/>
      <c r="F713" s="189"/>
      <c r="G713" s="189"/>
      <c r="H713" s="189"/>
      <c r="I713" s="189"/>
      <c r="J713" s="189"/>
      <c r="K713" s="189"/>
      <c r="L713" s="189"/>
      <c r="M713" s="189"/>
      <c r="N713" s="189"/>
      <c r="O713" s="189"/>
      <c r="P713" s="189"/>
      <c r="Q713" s="189"/>
      <c r="R713" s="189"/>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c r="CN713" s="189"/>
      <c r="CO713" s="189"/>
      <c r="CP713" s="189"/>
      <c r="CQ713" s="189"/>
      <c r="CR713" s="189"/>
      <c r="CS713" s="189"/>
      <c r="CT713" s="189"/>
      <c r="CU713" s="189"/>
      <c r="CV713" s="189"/>
      <c r="CW713" s="189"/>
      <c r="CX713" s="189"/>
      <c r="CY713" s="189"/>
      <c r="CZ713" s="189"/>
      <c r="DA713" s="189"/>
      <c r="DB713" s="189"/>
      <c r="DC713" s="189"/>
      <c r="DD713" s="189"/>
      <c r="DE713" s="189"/>
      <c r="DF713" s="189"/>
      <c r="DG713" s="189"/>
      <c r="DH713" s="189"/>
      <c r="DI713" s="189"/>
      <c r="DJ713" s="189"/>
      <c r="DK713" s="189"/>
      <c r="DL713" s="189"/>
    </row>
    <row r="714" spans="1:116" ht="15.95" customHeight="1" x14ac:dyDescent="0.15">
      <c r="A714" s="189"/>
      <c r="B714" s="189"/>
      <c r="C714" s="189"/>
      <c r="D714" s="189"/>
      <c r="E714" s="189"/>
      <c r="F714" s="189"/>
      <c r="G714" s="189"/>
      <c r="H714" s="189"/>
      <c r="I714" s="189"/>
      <c r="J714" s="189"/>
      <c r="K714" s="189"/>
      <c r="L714" s="189"/>
      <c r="M714" s="189"/>
      <c r="N714" s="189"/>
      <c r="O714" s="189"/>
      <c r="P714" s="189"/>
      <c r="Q714" s="189"/>
      <c r="R714" s="189"/>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c r="CN714" s="189"/>
      <c r="CO714" s="189"/>
      <c r="CP714" s="189"/>
      <c r="CQ714" s="189"/>
      <c r="CR714" s="189"/>
      <c r="CS714" s="189"/>
      <c r="CT714" s="189"/>
      <c r="CU714" s="189"/>
      <c r="CV714" s="189"/>
      <c r="CW714" s="189"/>
      <c r="CX714" s="189"/>
      <c r="CY714" s="189"/>
      <c r="CZ714" s="189"/>
      <c r="DA714" s="189"/>
      <c r="DB714" s="189"/>
      <c r="DC714" s="189"/>
      <c r="DD714" s="189"/>
      <c r="DE714" s="189"/>
      <c r="DF714" s="189"/>
      <c r="DG714" s="189"/>
      <c r="DH714" s="189"/>
      <c r="DI714" s="189"/>
      <c r="DJ714" s="189"/>
      <c r="DK714" s="189"/>
      <c r="DL714" s="189"/>
    </row>
    <row r="715" spans="1:116" ht="15.95" customHeight="1" x14ac:dyDescent="0.15">
      <c r="A715" s="189"/>
      <c r="B715" s="189"/>
      <c r="C715" s="189"/>
      <c r="D715" s="189"/>
      <c r="E715" s="189"/>
      <c r="F715" s="189"/>
      <c r="G715" s="189"/>
      <c r="H715" s="189"/>
      <c r="I715" s="189"/>
      <c r="J715" s="189"/>
      <c r="K715" s="189"/>
      <c r="L715" s="189"/>
      <c r="M715" s="189"/>
      <c r="N715" s="189"/>
      <c r="O715" s="189"/>
      <c r="P715" s="189"/>
      <c r="Q715" s="189"/>
      <c r="R715" s="189"/>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c r="CN715" s="189"/>
      <c r="CO715" s="189"/>
      <c r="CP715" s="189"/>
      <c r="CQ715" s="189"/>
      <c r="CR715" s="189"/>
      <c r="CS715" s="189"/>
      <c r="CT715" s="189"/>
      <c r="CU715" s="189"/>
      <c r="CV715" s="189"/>
      <c r="CW715" s="189"/>
      <c r="CX715" s="189"/>
      <c r="CY715" s="189"/>
      <c r="CZ715" s="189"/>
      <c r="DA715" s="189"/>
      <c r="DB715" s="189"/>
      <c r="DC715" s="189"/>
      <c r="DD715" s="189"/>
      <c r="DE715" s="189"/>
      <c r="DF715" s="189"/>
      <c r="DG715" s="189"/>
      <c r="DH715" s="189"/>
      <c r="DI715" s="189"/>
      <c r="DJ715" s="189"/>
      <c r="DK715" s="189"/>
      <c r="DL715" s="189"/>
    </row>
    <row r="716" spans="1:116" ht="15.95" customHeight="1" x14ac:dyDescent="0.15">
      <c r="A716" s="189"/>
      <c r="B716" s="189"/>
      <c r="C716" s="189"/>
      <c r="D716" s="189"/>
      <c r="E716" s="189"/>
      <c r="F716" s="189"/>
      <c r="G716" s="189"/>
      <c r="H716" s="189"/>
      <c r="I716" s="189"/>
      <c r="J716" s="189"/>
      <c r="K716" s="189"/>
      <c r="L716" s="189"/>
      <c r="M716" s="189"/>
      <c r="N716" s="189"/>
      <c r="O716" s="189"/>
      <c r="P716" s="189"/>
      <c r="Q716" s="189"/>
      <c r="R716" s="189"/>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c r="CN716" s="189"/>
      <c r="CO716" s="189"/>
      <c r="CP716" s="189"/>
      <c r="CQ716" s="189"/>
      <c r="CR716" s="189"/>
      <c r="CS716" s="189"/>
      <c r="CT716" s="189"/>
      <c r="CU716" s="189"/>
      <c r="CV716" s="189"/>
      <c r="CW716" s="189"/>
      <c r="CX716" s="189"/>
      <c r="CY716" s="189"/>
      <c r="CZ716" s="189"/>
      <c r="DA716" s="189"/>
      <c r="DB716" s="189"/>
      <c r="DC716" s="189"/>
      <c r="DD716" s="189"/>
      <c r="DE716" s="189"/>
      <c r="DF716" s="189"/>
      <c r="DG716" s="189"/>
      <c r="DH716" s="189"/>
      <c r="DI716" s="189"/>
      <c r="DJ716" s="189"/>
      <c r="DK716" s="189"/>
      <c r="DL716" s="189"/>
    </row>
    <row r="717" spans="1:116" ht="15.95" customHeight="1" x14ac:dyDescent="0.15">
      <c r="A717" s="189"/>
      <c r="B717" s="189"/>
      <c r="C717" s="189"/>
      <c r="D717" s="189"/>
      <c r="E717" s="189"/>
      <c r="F717" s="189"/>
      <c r="G717" s="189"/>
      <c r="H717" s="189"/>
      <c r="I717" s="189"/>
      <c r="J717" s="189"/>
      <c r="K717" s="189"/>
      <c r="L717" s="189"/>
      <c r="M717" s="189"/>
      <c r="N717" s="189"/>
      <c r="O717" s="189"/>
      <c r="P717" s="189"/>
      <c r="Q717" s="189"/>
      <c r="R717" s="189"/>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row>
    <row r="718" spans="1:116" ht="15.95" customHeight="1" x14ac:dyDescent="0.15">
      <c r="A718" s="189"/>
      <c r="B718" s="189"/>
      <c r="C718" s="189"/>
      <c r="D718" s="189"/>
      <c r="E718" s="189"/>
      <c r="F718" s="189"/>
      <c r="G718" s="189"/>
      <c r="H718" s="189"/>
      <c r="I718" s="189"/>
      <c r="J718" s="189"/>
      <c r="K718" s="189"/>
      <c r="L718" s="189"/>
      <c r="M718" s="189"/>
      <c r="N718" s="189"/>
      <c r="O718" s="189"/>
      <c r="P718" s="189"/>
      <c r="Q718" s="189"/>
      <c r="R718" s="189"/>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row>
    <row r="719" spans="1:116" ht="15.95" customHeight="1" x14ac:dyDescent="0.15">
      <c r="A719" s="189"/>
      <c r="B719" s="189"/>
      <c r="C719" s="189"/>
      <c r="D719" s="189"/>
      <c r="E719" s="189"/>
      <c r="F719" s="189"/>
      <c r="G719" s="189"/>
      <c r="H719" s="189"/>
      <c r="I719" s="189"/>
      <c r="J719" s="189"/>
      <c r="K719" s="189"/>
      <c r="L719" s="189"/>
      <c r="M719" s="189"/>
      <c r="N719" s="189"/>
      <c r="O719" s="189"/>
      <c r="P719" s="189"/>
      <c r="Q719" s="189"/>
      <c r="R719" s="189"/>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c r="CN719" s="189"/>
      <c r="CO719" s="189"/>
      <c r="CP719" s="189"/>
      <c r="CQ719" s="189"/>
      <c r="CR719" s="189"/>
      <c r="CS719" s="189"/>
      <c r="CT719" s="189"/>
      <c r="CU719" s="189"/>
      <c r="CV719" s="189"/>
      <c r="CW719" s="189"/>
      <c r="CX719" s="189"/>
      <c r="CY719" s="189"/>
      <c r="CZ719" s="189"/>
      <c r="DA719" s="189"/>
      <c r="DB719" s="189"/>
      <c r="DC719" s="189"/>
      <c r="DD719" s="189"/>
      <c r="DE719" s="189"/>
      <c r="DF719" s="189"/>
      <c r="DG719" s="189"/>
      <c r="DH719" s="189"/>
      <c r="DI719" s="189"/>
      <c r="DJ719" s="189"/>
      <c r="DK719" s="189"/>
      <c r="DL719" s="189"/>
    </row>
    <row r="720" spans="1:116" ht="15.95" customHeight="1" x14ac:dyDescent="0.15">
      <c r="A720" s="189"/>
      <c r="B720" s="189"/>
      <c r="C720" s="189"/>
      <c r="D720" s="189"/>
      <c r="E720" s="189"/>
      <c r="F720" s="189"/>
      <c r="G720" s="189"/>
      <c r="H720" s="189"/>
      <c r="I720" s="189"/>
      <c r="J720" s="189"/>
      <c r="K720" s="189"/>
      <c r="L720" s="189"/>
      <c r="M720" s="189"/>
      <c r="N720" s="189"/>
      <c r="O720" s="189"/>
      <c r="P720" s="189"/>
      <c r="Q720" s="189"/>
      <c r="R720" s="189"/>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c r="CN720" s="189"/>
      <c r="CO720" s="189"/>
      <c r="CP720" s="189"/>
      <c r="CQ720" s="189"/>
      <c r="CR720" s="189"/>
      <c r="CS720" s="189"/>
      <c r="CT720" s="189"/>
      <c r="CU720" s="189"/>
      <c r="CV720" s="189"/>
      <c r="CW720" s="189"/>
      <c r="CX720" s="189"/>
      <c r="CY720" s="189"/>
      <c r="CZ720" s="189"/>
      <c r="DA720" s="189"/>
      <c r="DB720" s="189"/>
      <c r="DC720" s="189"/>
      <c r="DD720" s="189"/>
      <c r="DE720" s="189"/>
      <c r="DF720" s="189"/>
      <c r="DG720" s="189"/>
      <c r="DH720" s="189"/>
      <c r="DI720" s="189"/>
      <c r="DJ720" s="189"/>
      <c r="DK720" s="189"/>
      <c r="DL720" s="189"/>
    </row>
    <row r="721" spans="1:116" ht="15.95" customHeight="1" x14ac:dyDescent="0.15">
      <c r="A721" s="189"/>
      <c r="B721" s="189"/>
      <c r="C721" s="189"/>
      <c r="D721" s="189"/>
      <c r="E721" s="189"/>
      <c r="F721" s="189"/>
      <c r="G721" s="189"/>
      <c r="H721" s="189"/>
      <c r="I721" s="189"/>
      <c r="J721" s="189"/>
      <c r="K721" s="189"/>
      <c r="L721" s="189"/>
      <c r="M721" s="189"/>
      <c r="N721" s="189"/>
      <c r="O721" s="189"/>
      <c r="P721" s="189"/>
      <c r="Q721" s="189"/>
      <c r="R721" s="189"/>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c r="CN721" s="189"/>
      <c r="CO721" s="189"/>
      <c r="CP721" s="189"/>
      <c r="CQ721" s="189"/>
      <c r="CR721" s="189"/>
      <c r="CS721" s="189"/>
      <c r="CT721" s="189"/>
      <c r="CU721" s="189"/>
      <c r="CV721" s="189"/>
      <c r="CW721" s="189"/>
      <c r="CX721" s="189"/>
      <c r="CY721" s="189"/>
      <c r="CZ721" s="189"/>
      <c r="DA721" s="189"/>
      <c r="DB721" s="189"/>
      <c r="DC721" s="189"/>
      <c r="DD721" s="189"/>
      <c r="DE721" s="189"/>
      <c r="DF721" s="189"/>
      <c r="DG721" s="189"/>
      <c r="DH721" s="189"/>
      <c r="DI721" s="189"/>
      <c r="DJ721" s="189"/>
      <c r="DK721" s="189"/>
      <c r="DL721" s="189"/>
    </row>
    <row r="722" spans="1:116" ht="15.95" customHeight="1" x14ac:dyDescent="0.15">
      <c r="A722" s="189"/>
      <c r="B722" s="189"/>
      <c r="C722" s="189"/>
      <c r="D722" s="189"/>
      <c r="E722" s="189"/>
      <c r="F722" s="189"/>
      <c r="G722" s="189"/>
      <c r="H722" s="189"/>
      <c r="I722" s="189"/>
      <c r="J722" s="189"/>
      <c r="K722" s="189"/>
      <c r="L722" s="189"/>
      <c r="M722" s="189"/>
      <c r="N722" s="189"/>
      <c r="O722" s="189"/>
      <c r="P722" s="189"/>
      <c r="Q722" s="189"/>
      <c r="R722" s="189"/>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c r="CN722" s="189"/>
      <c r="CO722" s="189"/>
      <c r="CP722" s="189"/>
      <c r="CQ722" s="189"/>
      <c r="CR722" s="189"/>
      <c r="CS722" s="189"/>
      <c r="CT722" s="189"/>
      <c r="CU722" s="189"/>
      <c r="CV722" s="189"/>
      <c r="CW722" s="189"/>
      <c r="CX722" s="189"/>
      <c r="CY722" s="189"/>
      <c r="CZ722" s="189"/>
      <c r="DA722" s="189"/>
      <c r="DB722" s="189"/>
      <c r="DC722" s="189"/>
      <c r="DD722" s="189"/>
      <c r="DE722" s="189"/>
      <c r="DF722" s="189"/>
      <c r="DG722" s="189"/>
      <c r="DH722" s="189"/>
      <c r="DI722" s="189"/>
      <c r="DJ722" s="189"/>
      <c r="DK722" s="189"/>
      <c r="DL722" s="189"/>
    </row>
    <row r="723" spans="1:116" ht="15.95" customHeight="1" x14ac:dyDescent="0.15">
      <c r="A723" s="189"/>
      <c r="B723" s="189"/>
      <c r="C723" s="189"/>
      <c r="D723" s="189"/>
      <c r="E723" s="189"/>
      <c r="F723" s="189"/>
      <c r="G723" s="189"/>
      <c r="H723" s="189"/>
      <c r="I723" s="189"/>
      <c r="J723" s="189"/>
      <c r="K723" s="189"/>
      <c r="L723" s="189"/>
      <c r="M723" s="189"/>
      <c r="N723" s="189"/>
      <c r="O723" s="189"/>
      <c r="P723" s="189"/>
      <c r="Q723" s="189"/>
      <c r="R723" s="189"/>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c r="CN723" s="189"/>
      <c r="CO723" s="189"/>
      <c r="CP723" s="189"/>
      <c r="CQ723" s="189"/>
      <c r="CR723" s="189"/>
      <c r="CS723" s="189"/>
      <c r="CT723" s="189"/>
      <c r="CU723" s="189"/>
      <c r="CV723" s="189"/>
      <c r="CW723" s="189"/>
      <c r="CX723" s="189"/>
      <c r="CY723" s="189"/>
      <c r="CZ723" s="189"/>
      <c r="DA723" s="189"/>
      <c r="DB723" s="189"/>
      <c r="DC723" s="189"/>
      <c r="DD723" s="189"/>
      <c r="DE723" s="189"/>
      <c r="DF723" s="189"/>
      <c r="DG723" s="189"/>
      <c r="DH723" s="189"/>
      <c r="DI723" s="189"/>
      <c r="DJ723" s="189"/>
      <c r="DK723" s="189"/>
      <c r="DL723" s="189"/>
    </row>
    <row r="724" spans="1:116" ht="15.95" customHeight="1" x14ac:dyDescent="0.15">
      <c r="A724" s="189"/>
      <c r="B724" s="189"/>
      <c r="C724" s="189"/>
      <c r="D724" s="189"/>
      <c r="E724" s="189"/>
      <c r="F724" s="189"/>
      <c r="G724" s="189"/>
      <c r="H724" s="189"/>
      <c r="I724" s="189"/>
      <c r="J724" s="189"/>
      <c r="K724" s="189"/>
      <c r="L724" s="189"/>
      <c r="M724" s="189"/>
      <c r="N724" s="189"/>
      <c r="O724" s="189"/>
      <c r="P724" s="189"/>
      <c r="Q724" s="189"/>
      <c r="R724" s="189"/>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c r="CN724" s="189"/>
      <c r="CO724" s="189"/>
      <c r="CP724" s="189"/>
      <c r="CQ724" s="189"/>
      <c r="CR724" s="189"/>
      <c r="CS724" s="189"/>
      <c r="CT724" s="189"/>
      <c r="CU724" s="189"/>
      <c r="CV724" s="189"/>
      <c r="CW724" s="189"/>
      <c r="CX724" s="189"/>
      <c r="CY724" s="189"/>
      <c r="CZ724" s="189"/>
      <c r="DA724" s="189"/>
      <c r="DB724" s="189"/>
      <c r="DC724" s="189"/>
      <c r="DD724" s="189"/>
      <c r="DE724" s="189"/>
      <c r="DF724" s="189"/>
      <c r="DG724" s="189"/>
      <c r="DH724" s="189"/>
      <c r="DI724" s="189"/>
      <c r="DJ724" s="189"/>
      <c r="DK724" s="189"/>
      <c r="DL724" s="189"/>
    </row>
    <row r="725" spans="1:116" ht="15.95" customHeight="1" x14ac:dyDescent="0.15">
      <c r="A725" s="189"/>
      <c r="B725" s="189"/>
      <c r="C725" s="189"/>
      <c r="D725" s="189"/>
      <c r="E725" s="189"/>
      <c r="F725" s="189"/>
      <c r="G725" s="189"/>
      <c r="H725" s="189"/>
      <c r="I725" s="189"/>
      <c r="J725" s="189"/>
      <c r="K725" s="189"/>
      <c r="L725" s="189"/>
      <c r="M725" s="189"/>
      <c r="N725" s="189"/>
      <c r="O725" s="189"/>
      <c r="P725" s="189"/>
      <c r="Q725" s="189"/>
      <c r="R725" s="189"/>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c r="CN725" s="189"/>
      <c r="CO725" s="189"/>
      <c r="CP725" s="189"/>
      <c r="CQ725" s="189"/>
      <c r="CR725" s="189"/>
      <c r="CS725" s="189"/>
      <c r="CT725" s="189"/>
      <c r="CU725" s="189"/>
      <c r="CV725" s="189"/>
      <c r="CW725" s="189"/>
      <c r="CX725" s="189"/>
      <c r="CY725" s="189"/>
      <c r="CZ725" s="189"/>
      <c r="DA725" s="189"/>
      <c r="DB725" s="189"/>
      <c r="DC725" s="189"/>
      <c r="DD725" s="189"/>
      <c r="DE725" s="189"/>
      <c r="DF725" s="189"/>
      <c r="DG725" s="189"/>
      <c r="DH725" s="189"/>
      <c r="DI725" s="189"/>
      <c r="DJ725" s="189"/>
      <c r="DK725" s="189"/>
      <c r="DL725" s="189"/>
    </row>
    <row r="726" spans="1:116" ht="15.95" customHeight="1" x14ac:dyDescent="0.15">
      <c r="A726" s="189"/>
      <c r="B726" s="189"/>
      <c r="C726" s="189"/>
      <c r="D726" s="189"/>
      <c r="E726" s="189"/>
      <c r="F726" s="189"/>
      <c r="G726" s="189"/>
      <c r="H726" s="189"/>
      <c r="I726" s="189"/>
      <c r="J726" s="189"/>
      <c r="K726" s="189"/>
      <c r="L726" s="189"/>
      <c r="M726" s="189"/>
      <c r="N726" s="189"/>
      <c r="O726" s="189"/>
      <c r="P726" s="189"/>
      <c r="Q726" s="189"/>
      <c r="R726" s="189"/>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c r="CN726" s="189"/>
      <c r="CO726" s="189"/>
      <c r="CP726" s="189"/>
      <c r="CQ726" s="189"/>
      <c r="CR726" s="189"/>
      <c r="CS726" s="189"/>
      <c r="CT726" s="189"/>
      <c r="CU726" s="189"/>
      <c r="CV726" s="189"/>
      <c r="CW726" s="189"/>
      <c r="CX726" s="189"/>
      <c r="CY726" s="189"/>
      <c r="CZ726" s="189"/>
      <c r="DA726" s="189"/>
      <c r="DB726" s="189"/>
      <c r="DC726" s="189"/>
      <c r="DD726" s="189"/>
      <c r="DE726" s="189"/>
      <c r="DF726" s="189"/>
      <c r="DG726" s="189"/>
      <c r="DH726" s="189"/>
      <c r="DI726" s="189"/>
      <c r="DJ726" s="189"/>
      <c r="DK726" s="189"/>
      <c r="DL726" s="189"/>
    </row>
    <row r="727" spans="1:116" ht="15.95" customHeight="1" x14ac:dyDescent="0.15">
      <c r="A727" s="189"/>
      <c r="B727" s="189"/>
      <c r="C727" s="189"/>
      <c r="D727" s="189"/>
      <c r="E727" s="189"/>
      <c r="F727" s="189"/>
      <c r="G727" s="189"/>
      <c r="H727" s="189"/>
      <c r="I727" s="189"/>
      <c r="J727" s="189"/>
      <c r="K727" s="189"/>
      <c r="L727" s="189"/>
      <c r="M727" s="189"/>
      <c r="N727" s="189"/>
      <c r="O727" s="189"/>
      <c r="P727" s="189"/>
      <c r="Q727" s="189"/>
      <c r="R727" s="189"/>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c r="CN727" s="189"/>
      <c r="CO727" s="189"/>
      <c r="CP727" s="189"/>
      <c r="CQ727" s="189"/>
      <c r="CR727" s="189"/>
      <c r="CS727" s="189"/>
      <c r="CT727" s="189"/>
      <c r="CU727" s="189"/>
      <c r="CV727" s="189"/>
      <c r="CW727" s="189"/>
      <c r="CX727" s="189"/>
      <c r="CY727" s="189"/>
      <c r="CZ727" s="189"/>
      <c r="DA727" s="189"/>
      <c r="DB727" s="189"/>
      <c r="DC727" s="189"/>
      <c r="DD727" s="189"/>
      <c r="DE727" s="189"/>
      <c r="DF727" s="189"/>
      <c r="DG727" s="189"/>
      <c r="DH727" s="189"/>
      <c r="DI727" s="189"/>
      <c r="DJ727" s="189"/>
      <c r="DK727" s="189"/>
      <c r="DL727" s="189"/>
    </row>
    <row r="728" spans="1:116" ht="15.95" customHeight="1" x14ac:dyDescent="0.15">
      <c r="A728" s="189"/>
      <c r="B728" s="189"/>
      <c r="C728" s="189"/>
      <c r="D728" s="189"/>
      <c r="E728" s="189"/>
      <c r="F728" s="189"/>
      <c r="G728" s="189"/>
      <c r="H728" s="189"/>
      <c r="I728" s="189"/>
      <c r="J728" s="189"/>
      <c r="K728" s="189"/>
      <c r="L728" s="189"/>
      <c r="M728" s="189"/>
      <c r="N728" s="189"/>
      <c r="O728" s="189"/>
      <c r="P728" s="189"/>
      <c r="Q728" s="189"/>
      <c r="R728" s="189"/>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c r="CN728" s="189"/>
      <c r="CO728" s="189"/>
      <c r="CP728" s="189"/>
      <c r="CQ728" s="189"/>
      <c r="CR728" s="189"/>
      <c r="CS728" s="189"/>
      <c r="CT728" s="189"/>
      <c r="CU728" s="189"/>
      <c r="CV728" s="189"/>
      <c r="CW728" s="189"/>
      <c r="CX728" s="189"/>
      <c r="CY728" s="189"/>
      <c r="CZ728" s="189"/>
      <c r="DA728" s="189"/>
      <c r="DB728" s="189"/>
      <c r="DC728" s="189"/>
      <c r="DD728" s="189"/>
      <c r="DE728" s="189"/>
      <c r="DF728" s="189"/>
      <c r="DG728" s="189"/>
      <c r="DH728" s="189"/>
      <c r="DI728" s="189"/>
      <c r="DJ728" s="189"/>
      <c r="DK728" s="189"/>
      <c r="DL728" s="189"/>
    </row>
    <row r="729" spans="1:116" ht="15.95" customHeight="1" x14ac:dyDescent="0.15">
      <c r="A729" s="189"/>
      <c r="B729" s="189"/>
      <c r="C729" s="189"/>
      <c r="D729" s="189"/>
      <c r="E729" s="189"/>
      <c r="F729" s="189"/>
      <c r="G729" s="189"/>
      <c r="H729" s="189"/>
      <c r="I729" s="189"/>
      <c r="J729" s="189"/>
      <c r="K729" s="189"/>
      <c r="L729" s="189"/>
      <c r="M729" s="189"/>
      <c r="N729" s="189"/>
      <c r="O729" s="189"/>
      <c r="P729" s="189"/>
      <c r="Q729" s="189"/>
      <c r="R729" s="189"/>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c r="CN729" s="189"/>
      <c r="CO729" s="189"/>
      <c r="CP729" s="189"/>
      <c r="CQ729" s="189"/>
      <c r="CR729" s="189"/>
      <c r="CS729" s="189"/>
      <c r="CT729" s="189"/>
      <c r="CU729" s="189"/>
      <c r="CV729" s="189"/>
      <c r="CW729" s="189"/>
      <c r="CX729" s="189"/>
      <c r="CY729" s="189"/>
      <c r="CZ729" s="189"/>
      <c r="DA729" s="189"/>
      <c r="DB729" s="189"/>
      <c r="DC729" s="189"/>
      <c r="DD729" s="189"/>
      <c r="DE729" s="189"/>
      <c r="DF729" s="189"/>
      <c r="DG729" s="189"/>
      <c r="DH729" s="189"/>
      <c r="DI729" s="189"/>
      <c r="DJ729" s="189"/>
      <c r="DK729" s="189"/>
      <c r="DL729" s="189"/>
    </row>
    <row r="730" spans="1:116" ht="15.95" customHeight="1" x14ac:dyDescent="0.15">
      <c r="A730" s="189"/>
      <c r="B730" s="189"/>
      <c r="C730" s="189"/>
      <c r="D730" s="189"/>
      <c r="E730" s="189"/>
      <c r="F730" s="189"/>
      <c r="G730" s="189"/>
      <c r="H730" s="189"/>
      <c r="I730" s="189"/>
      <c r="J730" s="189"/>
      <c r="K730" s="189"/>
      <c r="L730" s="189"/>
      <c r="M730" s="189"/>
      <c r="N730" s="189"/>
      <c r="O730" s="189"/>
      <c r="P730" s="189"/>
      <c r="Q730" s="189"/>
      <c r="R730" s="189"/>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c r="CN730" s="189"/>
      <c r="CO730" s="189"/>
      <c r="CP730" s="189"/>
      <c r="CQ730" s="189"/>
      <c r="CR730" s="189"/>
      <c r="CS730" s="189"/>
      <c r="CT730" s="189"/>
      <c r="CU730" s="189"/>
      <c r="CV730" s="189"/>
      <c r="CW730" s="189"/>
      <c r="CX730" s="189"/>
      <c r="CY730" s="189"/>
      <c r="CZ730" s="189"/>
      <c r="DA730" s="189"/>
      <c r="DB730" s="189"/>
      <c r="DC730" s="189"/>
      <c r="DD730" s="189"/>
      <c r="DE730" s="189"/>
      <c r="DF730" s="189"/>
      <c r="DG730" s="189"/>
      <c r="DH730" s="189"/>
      <c r="DI730" s="189"/>
      <c r="DJ730" s="189"/>
      <c r="DK730" s="189"/>
      <c r="DL730" s="189"/>
    </row>
    <row r="731" spans="1:116" ht="15.95" customHeight="1" x14ac:dyDescent="0.15">
      <c r="A731" s="189"/>
      <c r="B731" s="189"/>
      <c r="C731" s="189"/>
      <c r="D731" s="189"/>
      <c r="E731" s="189"/>
      <c r="F731" s="189"/>
      <c r="G731" s="189"/>
      <c r="H731" s="189"/>
      <c r="I731" s="189"/>
      <c r="J731" s="189"/>
      <c r="K731" s="189"/>
      <c r="L731" s="189"/>
      <c r="M731" s="189"/>
      <c r="N731" s="189"/>
      <c r="O731" s="189"/>
      <c r="P731" s="189"/>
      <c r="Q731" s="189"/>
      <c r="R731" s="189"/>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c r="CN731" s="189"/>
      <c r="CO731" s="189"/>
      <c r="CP731" s="189"/>
      <c r="CQ731" s="189"/>
      <c r="CR731" s="189"/>
      <c r="CS731" s="189"/>
      <c r="CT731" s="189"/>
      <c r="CU731" s="189"/>
      <c r="CV731" s="189"/>
      <c r="CW731" s="189"/>
      <c r="CX731" s="189"/>
      <c r="CY731" s="189"/>
      <c r="CZ731" s="189"/>
      <c r="DA731" s="189"/>
      <c r="DB731" s="189"/>
      <c r="DC731" s="189"/>
      <c r="DD731" s="189"/>
      <c r="DE731" s="189"/>
      <c r="DF731" s="189"/>
      <c r="DG731" s="189"/>
      <c r="DH731" s="189"/>
      <c r="DI731" s="189"/>
      <c r="DJ731" s="189"/>
      <c r="DK731" s="189"/>
      <c r="DL731" s="189"/>
    </row>
    <row r="732" spans="1:116" ht="15.95" customHeight="1" x14ac:dyDescent="0.15">
      <c r="A732" s="189"/>
      <c r="B732" s="189"/>
      <c r="C732" s="189"/>
      <c r="D732" s="189"/>
      <c r="E732" s="189"/>
      <c r="F732" s="189"/>
      <c r="G732" s="189"/>
      <c r="H732" s="189"/>
      <c r="I732" s="189"/>
      <c r="J732" s="189"/>
      <c r="K732" s="189"/>
      <c r="L732" s="189"/>
      <c r="M732" s="189"/>
      <c r="N732" s="189"/>
      <c r="O732" s="189"/>
      <c r="P732" s="189"/>
      <c r="Q732" s="189"/>
      <c r="R732" s="189"/>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c r="CN732" s="189"/>
      <c r="CO732" s="189"/>
      <c r="CP732" s="189"/>
      <c r="CQ732" s="189"/>
      <c r="CR732" s="189"/>
      <c r="CS732" s="189"/>
      <c r="CT732" s="189"/>
      <c r="CU732" s="189"/>
      <c r="CV732" s="189"/>
      <c r="CW732" s="189"/>
      <c r="CX732" s="189"/>
      <c r="CY732" s="189"/>
      <c r="CZ732" s="189"/>
      <c r="DA732" s="189"/>
      <c r="DB732" s="189"/>
      <c r="DC732" s="189"/>
      <c r="DD732" s="189"/>
      <c r="DE732" s="189"/>
      <c r="DF732" s="189"/>
      <c r="DG732" s="189"/>
      <c r="DH732" s="189"/>
      <c r="DI732" s="189"/>
      <c r="DJ732" s="189"/>
      <c r="DK732" s="189"/>
      <c r="DL732" s="189"/>
    </row>
    <row r="733" spans="1:116" ht="15.95" customHeight="1" x14ac:dyDescent="0.15">
      <c r="A733" s="189"/>
      <c r="B733" s="189"/>
      <c r="C733" s="189"/>
      <c r="D733" s="189"/>
      <c r="E733" s="189"/>
      <c r="F733" s="189"/>
      <c r="G733" s="189"/>
      <c r="H733" s="189"/>
      <c r="I733" s="189"/>
      <c r="J733" s="189"/>
      <c r="K733" s="189"/>
      <c r="L733" s="189"/>
      <c r="M733" s="189"/>
      <c r="N733" s="189"/>
      <c r="O733" s="189"/>
      <c r="P733" s="189"/>
      <c r="Q733" s="189"/>
      <c r="R733" s="189"/>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c r="CN733" s="189"/>
      <c r="CO733" s="189"/>
      <c r="CP733" s="189"/>
      <c r="CQ733" s="189"/>
      <c r="CR733" s="189"/>
      <c r="CS733" s="189"/>
      <c r="CT733" s="189"/>
      <c r="CU733" s="189"/>
      <c r="CV733" s="189"/>
      <c r="CW733" s="189"/>
      <c r="CX733" s="189"/>
      <c r="CY733" s="189"/>
      <c r="CZ733" s="189"/>
      <c r="DA733" s="189"/>
      <c r="DB733" s="189"/>
      <c r="DC733" s="189"/>
      <c r="DD733" s="189"/>
      <c r="DE733" s="189"/>
      <c r="DF733" s="189"/>
      <c r="DG733" s="189"/>
      <c r="DH733" s="189"/>
      <c r="DI733" s="189"/>
      <c r="DJ733" s="189"/>
      <c r="DK733" s="189"/>
      <c r="DL733" s="189"/>
    </row>
    <row r="734" spans="1:116" ht="15.95" customHeight="1" x14ac:dyDescent="0.15">
      <c r="A734" s="189"/>
      <c r="B734" s="189"/>
      <c r="C734" s="189"/>
      <c r="D734" s="189"/>
      <c r="E734" s="189"/>
      <c r="F734" s="189"/>
      <c r="G734" s="189"/>
      <c r="H734" s="189"/>
      <c r="I734" s="189"/>
      <c r="J734" s="189"/>
      <c r="K734" s="189"/>
      <c r="L734" s="189"/>
      <c r="M734" s="189"/>
      <c r="N734" s="189"/>
      <c r="O734" s="189"/>
      <c r="P734" s="189"/>
      <c r="Q734" s="189"/>
      <c r="R734" s="189"/>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c r="CN734" s="189"/>
      <c r="CO734" s="189"/>
      <c r="CP734" s="189"/>
      <c r="CQ734" s="189"/>
      <c r="CR734" s="189"/>
      <c r="CS734" s="189"/>
      <c r="CT734" s="189"/>
      <c r="CU734" s="189"/>
      <c r="CV734" s="189"/>
      <c r="CW734" s="189"/>
      <c r="CX734" s="189"/>
      <c r="CY734" s="189"/>
      <c r="CZ734" s="189"/>
      <c r="DA734" s="189"/>
      <c r="DB734" s="189"/>
      <c r="DC734" s="189"/>
      <c r="DD734" s="189"/>
      <c r="DE734" s="189"/>
      <c r="DF734" s="189"/>
      <c r="DG734" s="189"/>
      <c r="DH734" s="189"/>
      <c r="DI734" s="189"/>
      <c r="DJ734" s="189"/>
      <c r="DK734" s="189"/>
      <c r="DL734" s="189"/>
    </row>
    <row r="735" spans="1:116" ht="15.95" customHeight="1" x14ac:dyDescent="0.15">
      <c r="A735" s="189"/>
      <c r="B735" s="189"/>
      <c r="C735" s="189"/>
      <c r="D735" s="189"/>
      <c r="E735" s="189"/>
      <c r="F735" s="189"/>
      <c r="G735" s="189"/>
      <c r="H735" s="189"/>
      <c r="I735" s="189"/>
      <c r="J735" s="189"/>
      <c r="K735" s="189"/>
      <c r="L735" s="189"/>
      <c r="M735" s="189"/>
      <c r="N735" s="189"/>
      <c r="O735" s="189"/>
      <c r="P735" s="189"/>
      <c r="Q735" s="189"/>
      <c r="R735" s="189"/>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c r="CN735" s="189"/>
      <c r="CO735" s="189"/>
      <c r="CP735" s="189"/>
      <c r="CQ735" s="189"/>
      <c r="CR735" s="189"/>
      <c r="CS735" s="189"/>
      <c r="CT735" s="189"/>
      <c r="CU735" s="189"/>
      <c r="CV735" s="189"/>
      <c r="CW735" s="189"/>
      <c r="CX735" s="189"/>
      <c r="CY735" s="189"/>
      <c r="CZ735" s="189"/>
      <c r="DA735" s="189"/>
      <c r="DB735" s="189"/>
      <c r="DC735" s="189"/>
      <c r="DD735" s="189"/>
      <c r="DE735" s="189"/>
      <c r="DF735" s="189"/>
      <c r="DG735" s="189"/>
      <c r="DH735" s="189"/>
      <c r="DI735" s="189"/>
      <c r="DJ735" s="189"/>
      <c r="DK735" s="189"/>
      <c r="DL735" s="189"/>
    </row>
    <row r="736" spans="1:116" ht="15.95" customHeight="1" x14ac:dyDescent="0.15">
      <c r="A736" s="189"/>
      <c r="B736" s="189"/>
      <c r="C736" s="189"/>
      <c r="D736" s="189"/>
      <c r="E736" s="189"/>
      <c r="F736" s="189"/>
      <c r="G736" s="189"/>
      <c r="H736" s="189"/>
      <c r="I736" s="189"/>
      <c r="J736" s="189"/>
      <c r="K736" s="189"/>
      <c r="L736" s="189"/>
      <c r="M736" s="189"/>
      <c r="N736" s="189"/>
      <c r="O736" s="189"/>
      <c r="P736" s="189"/>
      <c r="Q736" s="189"/>
      <c r="R736" s="189"/>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c r="CN736" s="189"/>
      <c r="CO736" s="189"/>
      <c r="CP736" s="189"/>
      <c r="CQ736" s="189"/>
      <c r="CR736" s="189"/>
      <c r="CS736" s="189"/>
      <c r="CT736" s="189"/>
      <c r="CU736" s="189"/>
      <c r="CV736" s="189"/>
      <c r="CW736" s="189"/>
      <c r="CX736" s="189"/>
      <c r="CY736" s="189"/>
      <c r="CZ736" s="189"/>
      <c r="DA736" s="189"/>
      <c r="DB736" s="189"/>
      <c r="DC736" s="189"/>
      <c r="DD736" s="189"/>
      <c r="DE736" s="189"/>
      <c r="DF736" s="189"/>
      <c r="DG736" s="189"/>
      <c r="DH736" s="189"/>
      <c r="DI736" s="189"/>
      <c r="DJ736" s="189"/>
      <c r="DK736" s="189"/>
      <c r="DL736" s="189"/>
    </row>
    <row r="737" spans="1:116" ht="15.95" customHeight="1" x14ac:dyDescent="0.15">
      <c r="A737" s="189"/>
      <c r="B737" s="189"/>
      <c r="C737" s="189"/>
      <c r="D737" s="189"/>
      <c r="E737" s="189"/>
      <c r="F737" s="189"/>
      <c r="G737" s="189"/>
      <c r="H737" s="189"/>
      <c r="I737" s="189"/>
      <c r="J737" s="189"/>
      <c r="K737" s="189"/>
      <c r="L737" s="189"/>
      <c r="M737" s="189"/>
      <c r="N737" s="189"/>
      <c r="O737" s="189"/>
      <c r="P737" s="189"/>
      <c r="Q737" s="189"/>
      <c r="R737" s="189"/>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c r="CN737" s="189"/>
      <c r="CO737" s="189"/>
      <c r="CP737" s="189"/>
      <c r="CQ737" s="189"/>
      <c r="CR737" s="189"/>
      <c r="CS737" s="189"/>
      <c r="CT737" s="189"/>
      <c r="CU737" s="189"/>
      <c r="CV737" s="189"/>
      <c r="CW737" s="189"/>
      <c r="CX737" s="189"/>
      <c r="CY737" s="189"/>
      <c r="CZ737" s="189"/>
      <c r="DA737" s="189"/>
      <c r="DB737" s="189"/>
      <c r="DC737" s="189"/>
      <c r="DD737" s="189"/>
      <c r="DE737" s="189"/>
      <c r="DF737" s="189"/>
      <c r="DG737" s="189"/>
      <c r="DH737" s="189"/>
      <c r="DI737" s="189"/>
      <c r="DJ737" s="189"/>
      <c r="DK737" s="189"/>
      <c r="DL737" s="189"/>
    </row>
    <row r="738" spans="1:116" ht="15.95" customHeight="1" x14ac:dyDescent="0.15">
      <c r="A738" s="189"/>
      <c r="B738" s="189"/>
      <c r="C738" s="189"/>
      <c r="D738" s="189"/>
      <c r="E738" s="189"/>
      <c r="F738" s="189"/>
      <c r="G738" s="189"/>
      <c r="H738" s="189"/>
      <c r="I738" s="189"/>
      <c r="J738" s="189"/>
      <c r="K738" s="189"/>
      <c r="L738" s="189"/>
      <c r="M738" s="189"/>
      <c r="N738" s="189"/>
      <c r="O738" s="189"/>
      <c r="P738" s="189"/>
      <c r="Q738" s="189"/>
      <c r="R738" s="189"/>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c r="CN738" s="189"/>
      <c r="CO738" s="189"/>
      <c r="CP738" s="189"/>
      <c r="CQ738" s="189"/>
      <c r="CR738" s="189"/>
      <c r="CS738" s="189"/>
      <c r="CT738" s="189"/>
      <c r="CU738" s="189"/>
      <c r="CV738" s="189"/>
      <c r="CW738" s="189"/>
      <c r="CX738" s="189"/>
      <c r="CY738" s="189"/>
      <c r="CZ738" s="189"/>
      <c r="DA738" s="189"/>
      <c r="DB738" s="189"/>
      <c r="DC738" s="189"/>
      <c r="DD738" s="189"/>
      <c r="DE738" s="189"/>
      <c r="DF738" s="189"/>
      <c r="DG738" s="189"/>
      <c r="DH738" s="189"/>
      <c r="DI738" s="189"/>
      <c r="DJ738" s="189"/>
      <c r="DK738" s="189"/>
      <c r="DL738" s="189"/>
    </row>
    <row r="739" spans="1:116" ht="15.95" customHeight="1" x14ac:dyDescent="0.15">
      <c r="A739" s="189"/>
      <c r="B739" s="189"/>
      <c r="C739" s="189"/>
      <c r="D739" s="189"/>
      <c r="E739" s="189"/>
      <c r="F739" s="189"/>
      <c r="G739" s="189"/>
      <c r="H739" s="189"/>
      <c r="I739" s="189"/>
      <c r="J739" s="189"/>
      <c r="K739" s="189"/>
      <c r="L739" s="189"/>
      <c r="M739" s="189"/>
      <c r="N739" s="189"/>
      <c r="O739" s="189"/>
      <c r="P739" s="189"/>
      <c r="Q739" s="189"/>
      <c r="R739" s="189"/>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c r="CN739" s="189"/>
      <c r="CO739" s="189"/>
      <c r="CP739" s="189"/>
      <c r="CQ739" s="189"/>
      <c r="CR739" s="189"/>
      <c r="CS739" s="189"/>
      <c r="CT739" s="189"/>
      <c r="CU739" s="189"/>
      <c r="CV739" s="189"/>
      <c r="CW739" s="189"/>
      <c r="CX739" s="189"/>
      <c r="CY739" s="189"/>
      <c r="CZ739" s="189"/>
      <c r="DA739" s="189"/>
      <c r="DB739" s="189"/>
      <c r="DC739" s="189"/>
      <c r="DD739" s="189"/>
      <c r="DE739" s="189"/>
      <c r="DF739" s="189"/>
      <c r="DG739" s="189"/>
      <c r="DH739" s="189"/>
      <c r="DI739" s="189"/>
      <c r="DJ739" s="189"/>
      <c r="DK739" s="189"/>
      <c r="DL739" s="189"/>
    </row>
    <row r="740" spans="1:116" ht="15.95" customHeight="1" x14ac:dyDescent="0.15">
      <c r="A740" s="189"/>
      <c r="B740" s="189"/>
      <c r="C740" s="189"/>
      <c r="D740" s="189"/>
      <c r="E740" s="189"/>
      <c r="F740" s="189"/>
      <c r="G740" s="189"/>
      <c r="H740" s="189"/>
      <c r="I740" s="189"/>
      <c r="J740" s="189"/>
      <c r="K740" s="189"/>
      <c r="L740" s="189"/>
      <c r="M740" s="189"/>
      <c r="N740" s="189"/>
      <c r="O740" s="189"/>
      <c r="P740" s="189"/>
      <c r="Q740" s="189"/>
      <c r="R740" s="189"/>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c r="CN740" s="189"/>
      <c r="CO740" s="189"/>
      <c r="CP740" s="189"/>
      <c r="CQ740" s="189"/>
      <c r="CR740" s="189"/>
      <c r="CS740" s="189"/>
      <c r="CT740" s="189"/>
      <c r="CU740" s="189"/>
      <c r="CV740" s="189"/>
      <c r="CW740" s="189"/>
      <c r="CX740" s="189"/>
      <c r="CY740" s="189"/>
      <c r="CZ740" s="189"/>
      <c r="DA740" s="189"/>
      <c r="DB740" s="189"/>
      <c r="DC740" s="189"/>
      <c r="DD740" s="189"/>
      <c r="DE740" s="189"/>
      <c r="DF740" s="189"/>
      <c r="DG740" s="189"/>
      <c r="DH740" s="189"/>
      <c r="DI740" s="189"/>
      <c r="DJ740" s="189"/>
      <c r="DK740" s="189"/>
      <c r="DL740" s="189"/>
    </row>
    <row r="741" spans="1:116" ht="15.95" customHeight="1" x14ac:dyDescent="0.15">
      <c r="A741" s="189"/>
      <c r="B741" s="189"/>
      <c r="C741" s="189"/>
      <c r="D741" s="189"/>
      <c r="E741" s="189"/>
      <c r="F741" s="189"/>
      <c r="G741" s="189"/>
      <c r="H741" s="189"/>
      <c r="I741" s="189"/>
      <c r="J741" s="189"/>
      <c r="K741" s="189"/>
      <c r="L741" s="189"/>
      <c r="M741" s="189"/>
      <c r="N741" s="189"/>
      <c r="O741" s="189"/>
      <c r="P741" s="189"/>
      <c r="Q741" s="189"/>
      <c r="R741" s="189"/>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c r="CN741" s="189"/>
      <c r="CO741" s="189"/>
      <c r="CP741" s="189"/>
      <c r="CQ741" s="189"/>
      <c r="CR741" s="189"/>
      <c r="CS741" s="189"/>
      <c r="CT741" s="189"/>
      <c r="CU741" s="189"/>
      <c r="CV741" s="189"/>
      <c r="CW741" s="189"/>
      <c r="CX741" s="189"/>
      <c r="CY741" s="189"/>
      <c r="CZ741" s="189"/>
      <c r="DA741" s="189"/>
      <c r="DB741" s="189"/>
      <c r="DC741" s="189"/>
      <c r="DD741" s="189"/>
      <c r="DE741" s="189"/>
      <c r="DF741" s="189"/>
      <c r="DG741" s="189"/>
      <c r="DH741" s="189"/>
      <c r="DI741" s="189"/>
      <c r="DJ741" s="189"/>
      <c r="DK741" s="189"/>
      <c r="DL741" s="189"/>
    </row>
    <row r="742" spans="1:116" ht="15.95" customHeight="1" x14ac:dyDescent="0.15">
      <c r="A742" s="189"/>
      <c r="B742" s="189"/>
      <c r="C742" s="189"/>
      <c r="D742" s="189"/>
      <c r="E742" s="189"/>
      <c r="F742" s="189"/>
      <c r="G742" s="189"/>
      <c r="H742" s="189"/>
      <c r="I742" s="189"/>
      <c r="J742" s="189"/>
      <c r="K742" s="189"/>
      <c r="L742" s="189"/>
      <c r="M742" s="189"/>
      <c r="N742" s="189"/>
      <c r="O742" s="189"/>
      <c r="P742" s="189"/>
      <c r="Q742" s="189"/>
      <c r="R742" s="189"/>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c r="CN742" s="189"/>
      <c r="CO742" s="189"/>
      <c r="CP742" s="189"/>
      <c r="CQ742" s="189"/>
      <c r="CR742" s="189"/>
      <c r="CS742" s="189"/>
      <c r="CT742" s="189"/>
      <c r="CU742" s="189"/>
      <c r="CV742" s="189"/>
      <c r="CW742" s="189"/>
      <c r="CX742" s="189"/>
      <c r="CY742" s="189"/>
      <c r="CZ742" s="189"/>
      <c r="DA742" s="189"/>
      <c r="DB742" s="189"/>
      <c r="DC742" s="189"/>
      <c r="DD742" s="189"/>
      <c r="DE742" s="189"/>
      <c r="DF742" s="189"/>
      <c r="DG742" s="189"/>
      <c r="DH742" s="189"/>
      <c r="DI742" s="189"/>
      <c r="DJ742" s="189"/>
      <c r="DK742" s="189"/>
      <c r="DL742" s="189"/>
    </row>
    <row r="743" spans="1:116" ht="15.95" customHeight="1" x14ac:dyDescent="0.15">
      <c r="A743" s="189"/>
      <c r="B743" s="189"/>
      <c r="C743" s="189"/>
      <c r="D743" s="189"/>
      <c r="E743" s="189"/>
      <c r="F743" s="189"/>
      <c r="G743" s="189"/>
      <c r="H743" s="189"/>
      <c r="I743" s="189"/>
      <c r="J743" s="189"/>
      <c r="K743" s="189"/>
      <c r="L743" s="189"/>
      <c r="M743" s="189"/>
      <c r="N743" s="189"/>
      <c r="O743" s="189"/>
      <c r="P743" s="189"/>
      <c r="Q743" s="189"/>
      <c r="R743" s="189"/>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c r="CN743" s="189"/>
      <c r="CO743" s="189"/>
      <c r="CP743" s="189"/>
      <c r="CQ743" s="189"/>
      <c r="CR743" s="189"/>
      <c r="CS743" s="189"/>
      <c r="CT743" s="189"/>
      <c r="CU743" s="189"/>
      <c r="CV743" s="189"/>
      <c r="CW743" s="189"/>
      <c r="CX743" s="189"/>
      <c r="CY743" s="189"/>
      <c r="CZ743" s="189"/>
      <c r="DA743" s="189"/>
      <c r="DB743" s="189"/>
      <c r="DC743" s="189"/>
      <c r="DD743" s="189"/>
      <c r="DE743" s="189"/>
      <c r="DF743" s="189"/>
      <c r="DG743" s="189"/>
      <c r="DH743" s="189"/>
      <c r="DI743" s="189"/>
      <c r="DJ743" s="189"/>
      <c r="DK743" s="189"/>
      <c r="DL743" s="189"/>
    </row>
    <row r="744" spans="1:116" ht="15.95" customHeight="1" x14ac:dyDescent="0.15">
      <c r="A744" s="189"/>
      <c r="B744" s="189"/>
      <c r="C744" s="189"/>
      <c r="D744" s="189"/>
      <c r="E744" s="189"/>
      <c r="F744" s="189"/>
      <c r="G744" s="189"/>
      <c r="H744" s="189"/>
      <c r="I744" s="189"/>
      <c r="J744" s="189"/>
      <c r="K744" s="189"/>
      <c r="L744" s="189"/>
      <c r="M744" s="189"/>
      <c r="N744" s="189"/>
      <c r="O744" s="189"/>
      <c r="P744" s="189"/>
      <c r="Q744" s="189"/>
      <c r="R744" s="189"/>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row>
    <row r="745" spans="1:116" ht="15.95" customHeight="1" x14ac:dyDescent="0.15">
      <c r="A745" s="189"/>
      <c r="B745" s="189"/>
      <c r="C745" s="189"/>
      <c r="D745" s="189"/>
      <c r="E745" s="189"/>
      <c r="F745" s="189"/>
      <c r="G745" s="189"/>
      <c r="H745" s="189"/>
      <c r="I745" s="189"/>
      <c r="J745" s="189"/>
      <c r="K745" s="189"/>
      <c r="L745" s="189"/>
      <c r="M745" s="189"/>
      <c r="N745" s="189"/>
      <c r="O745" s="189"/>
      <c r="P745" s="189"/>
      <c r="Q745" s="189"/>
      <c r="R745" s="189"/>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row>
    <row r="746" spans="1:116" ht="15.95" customHeight="1" x14ac:dyDescent="0.15">
      <c r="A746" s="189"/>
      <c r="B746" s="189"/>
      <c r="C746" s="189"/>
      <c r="D746" s="189"/>
      <c r="E746" s="189"/>
      <c r="F746" s="189"/>
      <c r="G746" s="189"/>
      <c r="H746" s="189"/>
      <c r="I746" s="189"/>
      <c r="J746" s="189"/>
      <c r="K746" s="189"/>
      <c r="L746" s="189"/>
      <c r="M746" s="189"/>
      <c r="N746" s="189"/>
      <c r="O746" s="189"/>
      <c r="P746" s="189"/>
      <c r="Q746" s="189"/>
      <c r="R746" s="189"/>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c r="CN746" s="189"/>
      <c r="CO746" s="189"/>
      <c r="CP746" s="189"/>
      <c r="CQ746" s="189"/>
      <c r="CR746" s="189"/>
      <c r="CS746" s="189"/>
      <c r="CT746" s="189"/>
      <c r="CU746" s="189"/>
      <c r="CV746" s="189"/>
      <c r="CW746" s="189"/>
      <c r="CX746" s="189"/>
      <c r="CY746" s="189"/>
      <c r="CZ746" s="189"/>
      <c r="DA746" s="189"/>
      <c r="DB746" s="189"/>
      <c r="DC746" s="189"/>
      <c r="DD746" s="189"/>
      <c r="DE746" s="189"/>
      <c r="DF746" s="189"/>
      <c r="DG746" s="189"/>
      <c r="DH746" s="189"/>
      <c r="DI746" s="189"/>
      <c r="DJ746" s="189"/>
      <c r="DK746" s="189"/>
      <c r="DL746" s="189"/>
    </row>
    <row r="747" spans="1:116" ht="15.95" customHeight="1" x14ac:dyDescent="0.15">
      <c r="A747" s="189"/>
      <c r="B747" s="189"/>
      <c r="C747" s="189"/>
      <c r="D747" s="189"/>
      <c r="E747" s="189"/>
      <c r="F747" s="189"/>
      <c r="G747" s="189"/>
      <c r="H747" s="189"/>
      <c r="I747" s="189"/>
      <c r="J747" s="189"/>
      <c r="K747" s="189"/>
      <c r="L747" s="189"/>
      <c r="M747" s="189"/>
      <c r="N747" s="189"/>
      <c r="O747" s="189"/>
      <c r="P747" s="189"/>
      <c r="Q747" s="189"/>
      <c r="R747" s="189"/>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c r="CN747" s="189"/>
      <c r="CO747" s="189"/>
      <c r="CP747" s="189"/>
      <c r="CQ747" s="189"/>
      <c r="CR747" s="189"/>
      <c r="CS747" s="189"/>
      <c r="CT747" s="189"/>
      <c r="CU747" s="189"/>
      <c r="CV747" s="189"/>
      <c r="CW747" s="189"/>
      <c r="CX747" s="189"/>
      <c r="CY747" s="189"/>
      <c r="CZ747" s="189"/>
      <c r="DA747" s="189"/>
      <c r="DB747" s="189"/>
      <c r="DC747" s="189"/>
      <c r="DD747" s="189"/>
      <c r="DE747" s="189"/>
      <c r="DF747" s="189"/>
      <c r="DG747" s="189"/>
      <c r="DH747" s="189"/>
      <c r="DI747" s="189"/>
      <c r="DJ747" s="189"/>
      <c r="DK747" s="189"/>
      <c r="DL747" s="189"/>
    </row>
    <row r="748" spans="1:116" ht="15.95" customHeight="1" x14ac:dyDescent="0.15">
      <c r="A748" s="189"/>
      <c r="B748" s="189"/>
      <c r="C748" s="189"/>
      <c r="D748" s="189"/>
      <c r="E748" s="189"/>
      <c r="F748" s="189"/>
      <c r="G748" s="189"/>
      <c r="H748" s="189"/>
      <c r="I748" s="189"/>
      <c r="J748" s="189"/>
      <c r="K748" s="189"/>
      <c r="L748" s="189"/>
      <c r="M748" s="189"/>
      <c r="N748" s="189"/>
      <c r="O748" s="189"/>
      <c r="P748" s="189"/>
      <c r="Q748" s="189"/>
      <c r="R748" s="189"/>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c r="CN748" s="189"/>
      <c r="CO748" s="189"/>
      <c r="CP748" s="189"/>
      <c r="CQ748" s="189"/>
      <c r="CR748" s="189"/>
      <c r="CS748" s="189"/>
      <c r="CT748" s="189"/>
      <c r="CU748" s="189"/>
      <c r="CV748" s="189"/>
      <c r="CW748" s="189"/>
      <c r="CX748" s="189"/>
      <c r="CY748" s="189"/>
      <c r="CZ748" s="189"/>
      <c r="DA748" s="189"/>
      <c r="DB748" s="189"/>
      <c r="DC748" s="189"/>
      <c r="DD748" s="189"/>
      <c r="DE748" s="189"/>
      <c r="DF748" s="189"/>
      <c r="DG748" s="189"/>
      <c r="DH748" s="189"/>
      <c r="DI748" s="189"/>
      <c r="DJ748" s="189"/>
      <c r="DK748" s="189"/>
      <c r="DL748" s="189"/>
    </row>
    <row r="749" spans="1:116" ht="15.95" customHeight="1" x14ac:dyDescent="0.15">
      <c r="A749" s="189"/>
      <c r="B749" s="189"/>
      <c r="C749" s="189"/>
      <c r="D749" s="189"/>
      <c r="E749" s="189"/>
      <c r="F749" s="189"/>
      <c r="G749" s="189"/>
      <c r="H749" s="189"/>
      <c r="I749" s="189"/>
      <c r="J749" s="189"/>
      <c r="K749" s="189"/>
      <c r="L749" s="189"/>
      <c r="M749" s="189"/>
      <c r="N749" s="189"/>
      <c r="O749" s="189"/>
      <c r="P749" s="189"/>
      <c r="Q749" s="189"/>
      <c r="R749" s="189"/>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c r="CN749" s="189"/>
      <c r="CO749" s="189"/>
      <c r="CP749" s="189"/>
      <c r="CQ749" s="189"/>
      <c r="CR749" s="189"/>
      <c r="CS749" s="189"/>
      <c r="CT749" s="189"/>
      <c r="CU749" s="189"/>
      <c r="CV749" s="189"/>
      <c r="CW749" s="189"/>
      <c r="CX749" s="189"/>
      <c r="CY749" s="189"/>
      <c r="CZ749" s="189"/>
      <c r="DA749" s="189"/>
      <c r="DB749" s="189"/>
      <c r="DC749" s="189"/>
      <c r="DD749" s="189"/>
      <c r="DE749" s="189"/>
      <c r="DF749" s="189"/>
      <c r="DG749" s="189"/>
      <c r="DH749" s="189"/>
      <c r="DI749" s="189"/>
      <c r="DJ749" s="189"/>
      <c r="DK749" s="189"/>
      <c r="DL749" s="189"/>
    </row>
    <row r="750" spans="1:116" ht="15.95" customHeight="1" x14ac:dyDescent="0.15">
      <c r="A750" s="189"/>
      <c r="B750" s="189"/>
      <c r="C750" s="189"/>
      <c r="D750" s="189"/>
      <c r="E750" s="189"/>
      <c r="F750" s="189"/>
      <c r="G750" s="189"/>
      <c r="H750" s="189"/>
      <c r="I750" s="189"/>
      <c r="J750" s="189"/>
      <c r="K750" s="189"/>
      <c r="L750" s="189"/>
      <c r="M750" s="189"/>
      <c r="N750" s="189"/>
      <c r="O750" s="189"/>
      <c r="P750" s="189"/>
      <c r="Q750" s="189"/>
      <c r="R750" s="189"/>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c r="CN750" s="189"/>
      <c r="CO750" s="189"/>
      <c r="CP750" s="189"/>
      <c r="CQ750" s="189"/>
      <c r="CR750" s="189"/>
      <c r="CS750" s="189"/>
      <c r="CT750" s="189"/>
      <c r="CU750" s="189"/>
      <c r="CV750" s="189"/>
      <c r="CW750" s="189"/>
      <c r="CX750" s="189"/>
      <c r="CY750" s="189"/>
      <c r="CZ750" s="189"/>
      <c r="DA750" s="189"/>
      <c r="DB750" s="189"/>
      <c r="DC750" s="189"/>
      <c r="DD750" s="189"/>
      <c r="DE750" s="189"/>
      <c r="DF750" s="189"/>
      <c r="DG750" s="189"/>
      <c r="DH750" s="189"/>
      <c r="DI750" s="189"/>
      <c r="DJ750" s="189"/>
      <c r="DK750" s="189"/>
      <c r="DL750" s="189"/>
    </row>
    <row r="751" spans="1:116" ht="15.95" customHeight="1" x14ac:dyDescent="0.15">
      <c r="A751" s="189"/>
      <c r="B751" s="189"/>
      <c r="C751" s="189"/>
      <c r="D751" s="189"/>
      <c r="E751" s="189"/>
      <c r="F751" s="189"/>
      <c r="G751" s="189"/>
      <c r="H751" s="189"/>
      <c r="I751" s="189"/>
      <c r="J751" s="189"/>
      <c r="K751" s="189"/>
      <c r="L751" s="189"/>
      <c r="M751" s="189"/>
      <c r="N751" s="189"/>
      <c r="O751" s="189"/>
      <c r="P751" s="189"/>
      <c r="Q751" s="189"/>
      <c r="R751" s="189"/>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c r="CN751" s="189"/>
      <c r="CO751" s="189"/>
      <c r="CP751" s="189"/>
      <c r="CQ751" s="189"/>
      <c r="CR751" s="189"/>
      <c r="CS751" s="189"/>
      <c r="CT751" s="189"/>
      <c r="CU751" s="189"/>
      <c r="CV751" s="189"/>
      <c r="CW751" s="189"/>
      <c r="CX751" s="189"/>
      <c r="CY751" s="189"/>
      <c r="CZ751" s="189"/>
      <c r="DA751" s="189"/>
      <c r="DB751" s="189"/>
      <c r="DC751" s="189"/>
      <c r="DD751" s="189"/>
      <c r="DE751" s="189"/>
      <c r="DF751" s="189"/>
      <c r="DG751" s="189"/>
      <c r="DH751" s="189"/>
      <c r="DI751" s="189"/>
      <c r="DJ751" s="189"/>
      <c r="DK751" s="189"/>
      <c r="DL751" s="189"/>
    </row>
    <row r="752" spans="1:116" ht="15.95" customHeight="1" x14ac:dyDescent="0.15">
      <c r="A752" s="189"/>
      <c r="B752" s="189"/>
      <c r="C752" s="189"/>
      <c r="D752" s="189"/>
      <c r="E752" s="189"/>
      <c r="F752" s="189"/>
      <c r="G752" s="189"/>
      <c r="H752" s="189"/>
      <c r="I752" s="189"/>
      <c r="J752" s="189"/>
      <c r="K752" s="189"/>
      <c r="L752" s="189"/>
      <c r="M752" s="189"/>
      <c r="N752" s="189"/>
      <c r="O752" s="189"/>
      <c r="P752" s="189"/>
      <c r="Q752" s="189"/>
      <c r="R752" s="189"/>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c r="CN752" s="189"/>
      <c r="CO752" s="189"/>
      <c r="CP752" s="189"/>
      <c r="CQ752" s="189"/>
      <c r="CR752" s="189"/>
      <c r="CS752" s="189"/>
      <c r="CT752" s="189"/>
      <c r="CU752" s="189"/>
      <c r="CV752" s="189"/>
      <c r="CW752" s="189"/>
      <c r="CX752" s="189"/>
      <c r="CY752" s="189"/>
      <c r="CZ752" s="189"/>
      <c r="DA752" s="189"/>
      <c r="DB752" s="189"/>
      <c r="DC752" s="189"/>
      <c r="DD752" s="189"/>
      <c r="DE752" s="189"/>
      <c r="DF752" s="189"/>
      <c r="DG752" s="189"/>
      <c r="DH752" s="189"/>
      <c r="DI752" s="189"/>
      <c r="DJ752" s="189"/>
      <c r="DK752" s="189"/>
      <c r="DL752" s="189"/>
    </row>
    <row r="753" spans="1:116" ht="15.95" customHeight="1" x14ac:dyDescent="0.15">
      <c r="A753" s="189"/>
      <c r="B753" s="189"/>
      <c r="C753" s="189"/>
      <c r="D753" s="189"/>
      <c r="E753" s="189"/>
      <c r="F753" s="189"/>
      <c r="G753" s="189"/>
      <c r="H753" s="189"/>
      <c r="I753" s="189"/>
      <c r="J753" s="189"/>
      <c r="K753" s="189"/>
      <c r="L753" s="189"/>
      <c r="M753" s="189"/>
      <c r="N753" s="189"/>
      <c r="O753" s="189"/>
      <c r="P753" s="189"/>
      <c r="Q753" s="189"/>
      <c r="R753" s="189"/>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c r="CN753" s="189"/>
      <c r="CO753" s="189"/>
      <c r="CP753" s="189"/>
      <c r="CQ753" s="189"/>
      <c r="CR753" s="189"/>
      <c r="CS753" s="189"/>
      <c r="CT753" s="189"/>
      <c r="CU753" s="189"/>
      <c r="CV753" s="189"/>
      <c r="CW753" s="189"/>
      <c r="CX753" s="189"/>
      <c r="CY753" s="189"/>
      <c r="CZ753" s="189"/>
      <c r="DA753" s="189"/>
      <c r="DB753" s="189"/>
      <c r="DC753" s="189"/>
      <c r="DD753" s="189"/>
      <c r="DE753" s="189"/>
      <c r="DF753" s="189"/>
      <c r="DG753" s="189"/>
      <c r="DH753" s="189"/>
      <c r="DI753" s="189"/>
      <c r="DJ753" s="189"/>
      <c r="DK753" s="189"/>
      <c r="DL753" s="189"/>
    </row>
    <row r="754" spans="1:116" ht="15.95" customHeight="1" x14ac:dyDescent="0.15">
      <c r="A754" s="189"/>
      <c r="B754" s="189"/>
      <c r="C754" s="189"/>
      <c r="D754" s="189"/>
      <c r="E754" s="189"/>
      <c r="F754" s="189"/>
      <c r="G754" s="189"/>
      <c r="H754" s="189"/>
      <c r="I754" s="189"/>
      <c r="J754" s="189"/>
      <c r="K754" s="189"/>
      <c r="L754" s="189"/>
      <c r="M754" s="189"/>
      <c r="N754" s="189"/>
      <c r="O754" s="189"/>
      <c r="P754" s="189"/>
      <c r="Q754" s="189"/>
      <c r="R754" s="189"/>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c r="CN754" s="189"/>
      <c r="CO754" s="189"/>
      <c r="CP754" s="189"/>
      <c r="CQ754" s="189"/>
      <c r="CR754" s="189"/>
      <c r="CS754" s="189"/>
      <c r="CT754" s="189"/>
      <c r="CU754" s="189"/>
      <c r="CV754" s="189"/>
      <c r="CW754" s="189"/>
      <c r="CX754" s="189"/>
      <c r="CY754" s="189"/>
      <c r="CZ754" s="189"/>
      <c r="DA754" s="189"/>
      <c r="DB754" s="189"/>
      <c r="DC754" s="189"/>
      <c r="DD754" s="189"/>
      <c r="DE754" s="189"/>
      <c r="DF754" s="189"/>
      <c r="DG754" s="189"/>
      <c r="DH754" s="189"/>
      <c r="DI754" s="189"/>
      <c r="DJ754" s="189"/>
      <c r="DK754" s="189"/>
      <c r="DL754" s="189"/>
    </row>
    <row r="755" spans="1:116" ht="15.95" customHeight="1" x14ac:dyDescent="0.15">
      <c r="A755" s="189"/>
      <c r="B755" s="189"/>
      <c r="C755" s="189"/>
      <c r="D755" s="189"/>
      <c r="E755" s="189"/>
      <c r="F755" s="189"/>
      <c r="G755" s="189"/>
      <c r="H755" s="189"/>
      <c r="I755" s="189"/>
      <c r="J755" s="189"/>
      <c r="K755" s="189"/>
      <c r="L755" s="189"/>
      <c r="M755" s="189"/>
      <c r="N755" s="189"/>
      <c r="O755" s="189"/>
      <c r="P755" s="189"/>
      <c r="Q755" s="189"/>
      <c r="R755" s="189"/>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c r="CN755" s="189"/>
      <c r="CO755" s="189"/>
      <c r="CP755" s="189"/>
      <c r="CQ755" s="189"/>
      <c r="CR755" s="189"/>
      <c r="CS755" s="189"/>
      <c r="CT755" s="189"/>
      <c r="CU755" s="189"/>
      <c r="CV755" s="189"/>
      <c r="CW755" s="189"/>
      <c r="CX755" s="189"/>
      <c r="CY755" s="189"/>
      <c r="CZ755" s="189"/>
      <c r="DA755" s="189"/>
      <c r="DB755" s="189"/>
      <c r="DC755" s="189"/>
      <c r="DD755" s="189"/>
      <c r="DE755" s="189"/>
      <c r="DF755" s="189"/>
      <c r="DG755" s="189"/>
      <c r="DH755" s="189"/>
      <c r="DI755" s="189"/>
      <c r="DJ755" s="189"/>
      <c r="DK755" s="189"/>
      <c r="DL755" s="189"/>
    </row>
    <row r="756" spans="1:116" ht="15.95" customHeight="1" x14ac:dyDescent="0.15">
      <c r="A756" s="189"/>
      <c r="B756" s="189"/>
      <c r="C756" s="189"/>
      <c r="D756" s="189"/>
      <c r="E756" s="189"/>
      <c r="F756" s="189"/>
      <c r="G756" s="189"/>
      <c r="H756" s="189"/>
      <c r="I756" s="189"/>
      <c r="J756" s="189"/>
      <c r="K756" s="189"/>
      <c r="L756" s="189"/>
      <c r="M756" s="189"/>
      <c r="N756" s="189"/>
      <c r="O756" s="189"/>
      <c r="P756" s="189"/>
      <c r="Q756" s="189"/>
      <c r="R756" s="189"/>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c r="CN756" s="189"/>
      <c r="CO756" s="189"/>
      <c r="CP756" s="189"/>
      <c r="CQ756" s="189"/>
      <c r="CR756" s="189"/>
      <c r="CS756" s="189"/>
      <c r="CT756" s="189"/>
      <c r="CU756" s="189"/>
      <c r="CV756" s="189"/>
      <c r="CW756" s="189"/>
      <c r="CX756" s="189"/>
      <c r="CY756" s="189"/>
      <c r="CZ756" s="189"/>
      <c r="DA756" s="189"/>
      <c r="DB756" s="189"/>
      <c r="DC756" s="189"/>
      <c r="DD756" s="189"/>
      <c r="DE756" s="189"/>
      <c r="DF756" s="189"/>
      <c r="DG756" s="189"/>
      <c r="DH756" s="189"/>
      <c r="DI756" s="189"/>
      <c r="DJ756" s="189"/>
      <c r="DK756" s="189"/>
      <c r="DL756" s="189"/>
    </row>
    <row r="757" spans="1:116" ht="15.95" customHeight="1" x14ac:dyDescent="0.15">
      <c r="A757" s="189"/>
      <c r="B757" s="189"/>
      <c r="C757" s="189"/>
      <c r="D757" s="189"/>
      <c r="E757" s="189"/>
      <c r="F757" s="189"/>
      <c r="G757" s="189"/>
      <c r="H757" s="189"/>
      <c r="I757" s="189"/>
      <c r="J757" s="189"/>
      <c r="K757" s="189"/>
      <c r="L757" s="189"/>
      <c r="M757" s="189"/>
      <c r="N757" s="189"/>
      <c r="O757" s="189"/>
      <c r="P757" s="189"/>
      <c r="Q757" s="189"/>
      <c r="R757" s="189"/>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c r="CN757" s="189"/>
      <c r="CO757" s="189"/>
      <c r="CP757" s="189"/>
      <c r="CQ757" s="189"/>
      <c r="CR757" s="189"/>
      <c r="CS757" s="189"/>
      <c r="CT757" s="189"/>
      <c r="CU757" s="189"/>
      <c r="CV757" s="189"/>
      <c r="CW757" s="189"/>
      <c r="CX757" s="189"/>
      <c r="CY757" s="189"/>
      <c r="CZ757" s="189"/>
      <c r="DA757" s="189"/>
      <c r="DB757" s="189"/>
      <c r="DC757" s="189"/>
      <c r="DD757" s="189"/>
      <c r="DE757" s="189"/>
      <c r="DF757" s="189"/>
      <c r="DG757" s="189"/>
      <c r="DH757" s="189"/>
      <c r="DI757" s="189"/>
      <c r="DJ757" s="189"/>
      <c r="DK757" s="189"/>
      <c r="DL757" s="189"/>
    </row>
    <row r="758" spans="1:116" ht="15.95" customHeight="1" x14ac:dyDescent="0.15">
      <c r="A758" s="189"/>
      <c r="B758" s="189"/>
      <c r="C758" s="189"/>
      <c r="D758" s="189"/>
      <c r="E758" s="189"/>
      <c r="F758" s="189"/>
      <c r="G758" s="189"/>
      <c r="H758" s="189"/>
      <c r="I758" s="189"/>
      <c r="J758" s="189"/>
      <c r="K758" s="189"/>
      <c r="L758" s="189"/>
      <c r="M758" s="189"/>
      <c r="N758" s="189"/>
      <c r="O758" s="189"/>
      <c r="P758" s="189"/>
      <c r="Q758" s="189"/>
      <c r="R758" s="189"/>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c r="CN758" s="189"/>
      <c r="CO758" s="189"/>
      <c r="CP758" s="189"/>
      <c r="CQ758" s="189"/>
      <c r="CR758" s="189"/>
      <c r="CS758" s="189"/>
      <c r="CT758" s="189"/>
      <c r="CU758" s="189"/>
      <c r="CV758" s="189"/>
      <c r="CW758" s="189"/>
      <c r="CX758" s="189"/>
      <c r="CY758" s="189"/>
      <c r="CZ758" s="189"/>
      <c r="DA758" s="189"/>
      <c r="DB758" s="189"/>
      <c r="DC758" s="189"/>
      <c r="DD758" s="189"/>
      <c r="DE758" s="189"/>
      <c r="DF758" s="189"/>
      <c r="DG758" s="189"/>
      <c r="DH758" s="189"/>
      <c r="DI758" s="189"/>
      <c r="DJ758" s="189"/>
      <c r="DK758" s="189"/>
      <c r="DL758" s="189"/>
    </row>
    <row r="759" spans="1:116" ht="15.95" customHeight="1" x14ac:dyDescent="0.15">
      <c r="A759" s="189"/>
      <c r="B759" s="189"/>
      <c r="C759" s="189"/>
      <c r="D759" s="189"/>
      <c r="E759" s="189"/>
      <c r="F759" s="189"/>
      <c r="G759" s="189"/>
      <c r="H759" s="189"/>
      <c r="I759" s="189"/>
      <c r="J759" s="189"/>
      <c r="K759" s="189"/>
      <c r="L759" s="189"/>
      <c r="M759" s="189"/>
      <c r="N759" s="189"/>
      <c r="O759" s="189"/>
      <c r="P759" s="189"/>
      <c r="Q759" s="189"/>
      <c r="R759" s="189"/>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c r="CN759" s="189"/>
      <c r="CO759" s="189"/>
      <c r="CP759" s="189"/>
      <c r="CQ759" s="189"/>
      <c r="CR759" s="189"/>
      <c r="CS759" s="189"/>
      <c r="CT759" s="189"/>
      <c r="CU759" s="189"/>
      <c r="CV759" s="189"/>
      <c r="CW759" s="189"/>
      <c r="CX759" s="189"/>
      <c r="CY759" s="189"/>
      <c r="CZ759" s="189"/>
      <c r="DA759" s="189"/>
      <c r="DB759" s="189"/>
      <c r="DC759" s="189"/>
      <c r="DD759" s="189"/>
      <c r="DE759" s="189"/>
      <c r="DF759" s="189"/>
      <c r="DG759" s="189"/>
      <c r="DH759" s="189"/>
      <c r="DI759" s="189"/>
      <c r="DJ759" s="189"/>
      <c r="DK759" s="189"/>
      <c r="DL759" s="189"/>
    </row>
    <row r="760" spans="1:116" ht="15.95" customHeight="1" x14ac:dyDescent="0.15">
      <c r="A760" s="189"/>
      <c r="B760" s="189"/>
      <c r="C760" s="189"/>
      <c r="D760" s="189"/>
      <c r="E760" s="189"/>
      <c r="F760" s="189"/>
      <c r="G760" s="189"/>
      <c r="H760" s="189"/>
      <c r="I760" s="189"/>
      <c r="J760" s="189"/>
      <c r="K760" s="189"/>
      <c r="L760" s="189"/>
      <c r="M760" s="189"/>
      <c r="N760" s="189"/>
      <c r="O760" s="189"/>
      <c r="P760" s="189"/>
      <c r="Q760" s="189"/>
      <c r="R760" s="189"/>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c r="CN760" s="189"/>
      <c r="CO760" s="189"/>
      <c r="CP760" s="189"/>
      <c r="CQ760" s="189"/>
      <c r="CR760" s="189"/>
      <c r="CS760" s="189"/>
      <c r="CT760" s="189"/>
      <c r="CU760" s="189"/>
      <c r="CV760" s="189"/>
      <c r="CW760" s="189"/>
      <c r="CX760" s="189"/>
      <c r="CY760" s="189"/>
      <c r="CZ760" s="189"/>
      <c r="DA760" s="189"/>
      <c r="DB760" s="189"/>
      <c r="DC760" s="189"/>
      <c r="DD760" s="189"/>
      <c r="DE760" s="189"/>
      <c r="DF760" s="189"/>
      <c r="DG760" s="189"/>
      <c r="DH760" s="189"/>
      <c r="DI760" s="189"/>
      <c r="DJ760" s="189"/>
      <c r="DK760" s="189"/>
      <c r="DL760" s="189"/>
    </row>
    <row r="761" spans="1:116" ht="15.95" customHeight="1" x14ac:dyDescent="0.15">
      <c r="A761" s="189"/>
      <c r="B761" s="189"/>
      <c r="C761" s="189"/>
      <c r="D761" s="189"/>
      <c r="E761" s="189"/>
      <c r="F761" s="189"/>
      <c r="G761" s="189"/>
      <c r="H761" s="189"/>
      <c r="I761" s="189"/>
      <c r="J761" s="189"/>
      <c r="K761" s="189"/>
      <c r="L761" s="189"/>
      <c r="M761" s="189"/>
      <c r="N761" s="189"/>
      <c r="O761" s="189"/>
      <c r="P761" s="189"/>
      <c r="Q761" s="189"/>
      <c r="R761" s="189"/>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c r="CN761" s="189"/>
      <c r="CO761" s="189"/>
      <c r="CP761" s="189"/>
      <c r="CQ761" s="189"/>
      <c r="CR761" s="189"/>
      <c r="CS761" s="189"/>
      <c r="CT761" s="189"/>
      <c r="CU761" s="189"/>
      <c r="CV761" s="189"/>
      <c r="CW761" s="189"/>
      <c r="CX761" s="189"/>
      <c r="CY761" s="189"/>
      <c r="CZ761" s="189"/>
      <c r="DA761" s="189"/>
      <c r="DB761" s="189"/>
      <c r="DC761" s="189"/>
      <c r="DD761" s="189"/>
      <c r="DE761" s="189"/>
      <c r="DF761" s="189"/>
      <c r="DG761" s="189"/>
      <c r="DH761" s="189"/>
      <c r="DI761" s="189"/>
      <c r="DJ761" s="189"/>
      <c r="DK761" s="189"/>
      <c r="DL761" s="189"/>
    </row>
    <row r="762" spans="1:116" ht="15.95" customHeight="1" x14ac:dyDescent="0.15">
      <c r="A762" s="189"/>
      <c r="B762" s="189"/>
      <c r="C762" s="189"/>
      <c r="D762" s="189"/>
      <c r="E762" s="189"/>
      <c r="F762" s="189"/>
      <c r="G762" s="189"/>
      <c r="H762" s="189"/>
      <c r="I762" s="189"/>
      <c r="J762" s="189"/>
      <c r="K762" s="189"/>
      <c r="L762" s="189"/>
      <c r="M762" s="189"/>
      <c r="N762" s="189"/>
      <c r="O762" s="189"/>
      <c r="P762" s="189"/>
      <c r="Q762" s="189"/>
      <c r="R762" s="189"/>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c r="CN762" s="189"/>
      <c r="CO762" s="189"/>
      <c r="CP762" s="189"/>
      <c r="CQ762" s="189"/>
      <c r="CR762" s="189"/>
      <c r="CS762" s="189"/>
      <c r="CT762" s="189"/>
      <c r="CU762" s="189"/>
      <c r="CV762" s="189"/>
      <c r="CW762" s="189"/>
      <c r="CX762" s="189"/>
      <c r="CY762" s="189"/>
      <c r="CZ762" s="189"/>
      <c r="DA762" s="189"/>
      <c r="DB762" s="189"/>
      <c r="DC762" s="189"/>
      <c r="DD762" s="189"/>
      <c r="DE762" s="189"/>
      <c r="DF762" s="189"/>
      <c r="DG762" s="189"/>
      <c r="DH762" s="189"/>
      <c r="DI762" s="189"/>
      <c r="DJ762" s="189"/>
      <c r="DK762" s="189"/>
      <c r="DL762" s="189"/>
    </row>
    <row r="763" spans="1:116" ht="15.95" customHeight="1" x14ac:dyDescent="0.15">
      <c r="A763" s="189"/>
      <c r="B763" s="189"/>
      <c r="C763" s="189"/>
      <c r="D763" s="189"/>
      <c r="E763" s="189"/>
      <c r="F763" s="189"/>
      <c r="G763" s="189"/>
      <c r="H763" s="189"/>
      <c r="I763" s="189"/>
      <c r="J763" s="189"/>
      <c r="K763" s="189"/>
      <c r="L763" s="189"/>
      <c r="M763" s="189"/>
      <c r="N763" s="189"/>
      <c r="O763" s="189"/>
      <c r="P763" s="189"/>
      <c r="Q763" s="189"/>
      <c r="R763" s="189"/>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c r="CN763" s="189"/>
      <c r="CO763" s="189"/>
      <c r="CP763" s="189"/>
      <c r="CQ763" s="189"/>
      <c r="CR763" s="189"/>
      <c r="CS763" s="189"/>
      <c r="CT763" s="189"/>
      <c r="CU763" s="189"/>
      <c r="CV763" s="189"/>
      <c r="CW763" s="189"/>
      <c r="CX763" s="189"/>
      <c r="CY763" s="189"/>
      <c r="CZ763" s="189"/>
      <c r="DA763" s="189"/>
      <c r="DB763" s="189"/>
      <c r="DC763" s="189"/>
      <c r="DD763" s="189"/>
      <c r="DE763" s="189"/>
      <c r="DF763" s="189"/>
      <c r="DG763" s="189"/>
      <c r="DH763" s="189"/>
      <c r="DI763" s="189"/>
      <c r="DJ763" s="189"/>
      <c r="DK763" s="189"/>
      <c r="DL763" s="189"/>
    </row>
    <row r="764" spans="1:116" ht="15.95" customHeight="1" x14ac:dyDescent="0.15">
      <c r="A764" s="189"/>
      <c r="B764" s="189"/>
      <c r="C764" s="189"/>
      <c r="D764" s="189"/>
      <c r="E764" s="189"/>
      <c r="F764" s="189"/>
      <c r="G764" s="189"/>
      <c r="H764" s="189"/>
      <c r="I764" s="189"/>
      <c r="J764" s="189"/>
      <c r="K764" s="189"/>
      <c r="L764" s="189"/>
      <c r="M764" s="189"/>
      <c r="N764" s="189"/>
      <c r="O764" s="189"/>
      <c r="P764" s="189"/>
      <c r="Q764" s="189"/>
      <c r="R764" s="189"/>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c r="CN764" s="189"/>
      <c r="CO764" s="189"/>
      <c r="CP764" s="189"/>
      <c r="CQ764" s="189"/>
      <c r="CR764" s="189"/>
      <c r="CS764" s="189"/>
      <c r="CT764" s="189"/>
      <c r="CU764" s="189"/>
      <c r="CV764" s="189"/>
      <c r="CW764" s="189"/>
      <c r="CX764" s="189"/>
      <c r="CY764" s="189"/>
      <c r="CZ764" s="189"/>
      <c r="DA764" s="189"/>
      <c r="DB764" s="189"/>
      <c r="DC764" s="189"/>
      <c r="DD764" s="189"/>
      <c r="DE764" s="189"/>
      <c r="DF764" s="189"/>
      <c r="DG764" s="189"/>
      <c r="DH764" s="189"/>
      <c r="DI764" s="189"/>
      <c r="DJ764" s="189"/>
      <c r="DK764" s="189"/>
      <c r="DL764" s="189"/>
    </row>
    <row r="765" spans="1:116" ht="15.95" customHeight="1" x14ac:dyDescent="0.15">
      <c r="A765" s="189"/>
      <c r="B765" s="189"/>
      <c r="C765" s="189"/>
      <c r="D765" s="189"/>
      <c r="E765" s="189"/>
      <c r="F765" s="189"/>
      <c r="G765" s="189"/>
      <c r="H765" s="189"/>
      <c r="I765" s="189"/>
      <c r="J765" s="189"/>
      <c r="K765" s="189"/>
      <c r="L765" s="189"/>
      <c r="M765" s="189"/>
      <c r="N765" s="189"/>
      <c r="O765" s="189"/>
      <c r="P765" s="189"/>
      <c r="Q765" s="189"/>
      <c r="R765" s="189"/>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c r="CN765" s="189"/>
      <c r="CO765" s="189"/>
      <c r="CP765" s="189"/>
      <c r="CQ765" s="189"/>
      <c r="CR765" s="189"/>
      <c r="CS765" s="189"/>
      <c r="CT765" s="189"/>
      <c r="CU765" s="189"/>
      <c r="CV765" s="189"/>
      <c r="CW765" s="189"/>
      <c r="CX765" s="189"/>
      <c r="CY765" s="189"/>
      <c r="CZ765" s="189"/>
      <c r="DA765" s="189"/>
      <c r="DB765" s="189"/>
      <c r="DC765" s="189"/>
      <c r="DD765" s="189"/>
      <c r="DE765" s="189"/>
      <c r="DF765" s="189"/>
      <c r="DG765" s="189"/>
      <c r="DH765" s="189"/>
      <c r="DI765" s="189"/>
      <c r="DJ765" s="189"/>
      <c r="DK765" s="189"/>
      <c r="DL765" s="189"/>
    </row>
    <row r="766" spans="1:116" ht="15.95" customHeight="1" x14ac:dyDescent="0.15">
      <c r="A766" s="189"/>
      <c r="B766" s="189"/>
      <c r="C766" s="189"/>
      <c r="D766" s="189"/>
      <c r="E766" s="189"/>
      <c r="F766" s="189"/>
      <c r="G766" s="189"/>
      <c r="H766" s="189"/>
      <c r="I766" s="189"/>
      <c r="J766" s="189"/>
      <c r="K766" s="189"/>
      <c r="L766" s="189"/>
      <c r="M766" s="189"/>
      <c r="N766" s="189"/>
      <c r="O766" s="189"/>
      <c r="P766" s="189"/>
      <c r="Q766" s="189"/>
      <c r="R766" s="189"/>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c r="CN766" s="189"/>
      <c r="CO766" s="189"/>
      <c r="CP766" s="189"/>
      <c r="CQ766" s="189"/>
      <c r="CR766" s="189"/>
      <c r="CS766" s="189"/>
      <c r="CT766" s="189"/>
      <c r="CU766" s="189"/>
      <c r="CV766" s="189"/>
      <c r="CW766" s="189"/>
      <c r="CX766" s="189"/>
      <c r="CY766" s="189"/>
      <c r="CZ766" s="189"/>
      <c r="DA766" s="189"/>
      <c r="DB766" s="189"/>
      <c r="DC766" s="189"/>
      <c r="DD766" s="189"/>
      <c r="DE766" s="189"/>
      <c r="DF766" s="189"/>
      <c r="DG766" s="189"/>
      <c r="DH766" s="189"/>
      <c r="DI766" s="189"/>
      <c r="DJ766" s="189"/>
      <c r="DK766" s="189"/>
      <c r="DL766" s="189"/>
    </row>
    <row r="767" spans="1:116" ht="15.95" customHeight="1" x14ac:dyDescent="0.15">
      <c r="A767" s="189"/>
      <c r="B767" s="189"/>
      <c r="C767" s="189"/>
      <c r="D767" s="189"/>
      <c r="E767" s="189"/>
      <c r="F767" s="189"/>
      <c r="G767" s="189"/>
      <c r="H767" s="189"/>
      <c r="I767" s="189"/>
      <c r="J767" s="189"/>
      <c r="K767" s="189"/>
      <c r="L767" s="189"/>
      <c r="M767" s="189"/>
      <c r="N767" s="189"/>
      <c r="O767" s="189"/>
      <c r="P767" s="189"/>
      <c r="Q767" s="189"/>
      <c r="R767" s="189"/>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c r="CN767" s="189"/>
      <c r="CO767" s="189"/>
      <c r="CP767" s="189"/>
      <c r="CQ767" s="189"/>
      <c r="CR767" s="189"/>
      <c r="CS767" s="189"/>
      <c r="CT767" s="189"/>
      <c r="CU767" s="189"/>
      <c r="CV767" s="189"/>
      <c r="CW767" s="189"/>
      <c r="CX767" s="189"/>
      <c r="CY767" s="189"/>
      <c r="CZ767" s="189"/>
      <c r="DA767" s="189"/>
      <c r="DB767" s="189"/>
      <c r="DC767" s="189"/>
      <c r="DD767" s="189"/>
      <c r="DE767" s="189"/>
      <c r="DF767" s="189"/>
      <c r="DG767" s="189"/>
      <c r="DH767" s="189"/>
      <c r="DI767" s="189"/>
      <c r="DJ767" s="189"/>
      <c r="DK767" s="189"/>
      <c r="DL767" s="189"/>
    </row>
    <row r="768" spans="1:116" ht="15.95" customHeight="1" x14ac:dyDescent="0.15">
      <c r="A768" s="189"/>
      <c r="B768" s="189"/>
      <c r="C768" s="189"/>
      <c r="D768" s="189"/>
      <c r="E768" s="189"/>
      <c r="F768" s="189"/>
      <c r="G768" s="189"/>
      <c r="H768" s="189"/>
      <c r="I768" s="189"/>
      <c r="J768" s="189"/>
      <c r="K768" s="189"/>
      <c r="L768" s="189"/>
      <c r="M768" s="189"/>
      <c r="N768" s="189"/>
      <c r="O768" s="189"/>
      <c r="P768" s="189"/>
      <c r="Q768" s="189"/>
      <c r="R768" s="189"/>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c r="CN768" s="189"/>
      <c r="CO768" s="189"/>
      <c r="CP768" s="189"/>
      <c r="CQ768" s="189"/>
      <c r="CR768" s="189"/>
      <c r="CS768" s="189"/>
      <c r="CT768" s="189"/>
      <c r="CU768" s="189"/>
      <c r="CV768" s="189"/>
      <c r="CW768" s="189"/>
      <c r="CX768" s="189"/>
      <c r="CY768" s="189"/>
      <c r="CZ768" s="189"/>
      <c r="DA768" s="189"/>
      <c r="DB768" s="189"/>
      <c r="DC768" s="189"/>
      <c r="DD768" s="189"/>
      <c r="DE768" s="189"/>
      <c r="DF768" s="189"/>
      <c r="DG768" s="189"/>
      <c r="DH768" s="189"/>
      <c r="DI768" s="189"/>
      <c r="DJ768" s="189"/>
      <c r="DK768" s="189"/>
      <c r="DL768" s="189"/>
    </row>
    <row r="769" spans="1:116" ht="15.95" customHeight="1" x14ac:dyDescent="0.15">
      <c r="A769" s="189"/>
      <c r="B769" s="189"/>
      <c r="C769" s="189"/>
      <c r="D769" s="189"/>
      <c r="E769" s="189"/>
      <c r="F769" s="189"/>
      <c r="G769" s="189"/>
      <c r="H769" s="189"/>
      <c r="I769" s="189"/>
      <c r="J769" s="189"/>
      <c r="K769" s="189"/>
      <c r="L769" s="189"/>
      <c r="M769" s="189"/>
      <c r="N769" s="189"/>
      <c r="O769" s="189"/>
      <c r="P769" s="189"/>
      <c r="Q769" s="189"/>
      <c r="R769" s="189"/>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c r="CN769" s="189"/>
      <c r="CO769" s="189"/>
      <c r="CP769" s="189"/>
      <c r="CQ769" s="189"/>
      <c r="CR769" s="189"/>
      <c r="CS769" s="189"/>
      <c r="CT769" s="189"/>
      <c r="CU769" s="189"/>
      <c r="CV769" s="189"/>
      <c r="CW769" s="189"/>
      <c r="CX769" s="189"/>
      <c r="CY769" s="189"/>
      <c r="CZ769" s="189"/>
      <c r="DA769" s="189"/>
      <c r="DB769" s="189"/>
      <c r="DC769" s="189"/>
      <c r="DD769" s="189"/>
      <c r="DE769" s="189"/>
      <c r="DF769" s="189"/>
      <c r="DG769" s="189"/>
      <c r="DH769" s="189"/>
      <c r="DI769" s="189"/>
      <c r="DJ769" s="189"/>
      <c r="DK769" s="189"/>
      <c r="DL769" s="189"/>
    </row>
    <row r="770" spans="1:116" ht="15.95" customHeight="1" x14ac:dyDescent="0.15">
      <c r="A770" s="189"/>
      <c r="B770" s="189"/>
      <c r="C770" s="189"/>
      <c r="D770" s="189"/>
      <c r="E770" s="189"/>
      <c r="F770" s="189"/>
      <c r="G770" s="189"/>
      <c r="H770" s="189"/>
      <c r="I770" s="189"/>
      <c r="J770" s="189"/>
      <c r="K770" s="189"/>
      <c r="L770" s="189"/>
      <c r="M770" s="189"/>
      <c r="N770" s="189"/>
      <c r="O770" s="189"/>
      <c r="P770" s="189"/>
      <c r="Q770" s="189"/>
      <c r="R770" s="189"/>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c r="CN770" s="189"/>
      <c r="CO770" s="189"/>
      <c r="CP770" s="189"/>
      <c r="CQ770" s="189"/>
      <c r="CR770" s="189"/>
      <c r="CS770" s="189"/>
      <c r="CT770" s="189"/>
      <c r="CU770" s="189"/>
      <c r="CV770" s="189"/>
      <c r="CW770" s="189"/>
      <c r="CX770" s="189"/>
      <c r="CY770" s="189"/>
      <c r="CZ770" s="189"/>
      <c r="DA770" s="189"/>
      <c r="DB770" s="189"/>
      <c r="DC770" s="189"/>
      <c r="DD770" s="189"/>
      <c r="DE770" s="189"/>
      <c r="DF770" s="189"/>
      <c r="DG770" s="189"/>
      <c r="DH770" s="189"/>
      <c r="DI770" s="189"/>
      <c r="DJ770" s="189"/>
      <c r="DK770" s="189"/>
      <c r="DL770" s="189"/>
    </row>
    <row r="771" spans="1:116" ht="15.95" customHeight="1" x14ac:dyDescent="0.15">
      <c r="A771" s="189"/>
      <c r="B771" s="189"/>
      <c r="C771" s="189"/>
      <c r="D771" s="189"/>
      <c r="E771" s="189"/>
      <c r="F771" s="189"/>
      <c r="G771" s="189"/>
      <c r="H771" s="189"/>
      <c r="I771" s="189"/>
      <c r="J771" s="189"/>
      <c r="K771" s="189"/>
      <c r="L771" s="189"/>
      <c r="M771" s="189"/>
      <c r="N771" s="189"/>
      <c r="O771" s="189"/>
      <c r="P771" s="189"/>
      <c r="Q771" s="189"/>
      <c r="R771" s="189"/>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row>
    <row r="772" spans="1:116" ht="15.95" customHeight="1" x14ac:dyDescent="0.15">
      <c r="A772" s="189"/>
      <c r="B772" s="189"/>
      <c r="C772" s="189"/>
      <c r="D772" s="189"/>
      <c r="E772" s="189"/>
      <c r="F772" s="189"/>
      <c r="G772" s="189"/>
      <c r="H772" s="189"/>
      <c r="I772" s="189"/>
      <c r="J772" s="189"/>
      <c r="K772" s="189"/>
      <c r="L772" s="189"/>
      <c r="M772" s="189"/>
      <c r="N772" s="189"/>
      <c r="O772" s="189"/>
      <c r="P772" s="189"/>
      <c r="Q772" s="189"/>
      <c r="R772" s="189"/>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row>
    <row r="773" spans="1:116" ht="15.95" customHeight="1" x14ac:dyDescent="0.15">
      <c r="A773" s="189"/>
      <c r="B773" s="189"/>
      <c r="C773" s="189"/>
      <c r="D773" s="189"/>
      <c r="E773" s="189"/>
      <c r="F773" s="189"/>
      <c r="G773" s="189"/>
      <c r="H773" s="189"/>
      <c r="I773" s="189"/>
      <c r="J773" s="189"/>
      <c r="K773" s="189"/>
      <c r="L773" s="189"/>
      <c r="M773" s="189"/>
      <c r="N773" s="189"/>
      <c r="O773" s="189"/>
      <c r="P773" s="189"/>
      <c r="Q773" s="189"/>
      <c r="R773" s="189"/>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c r="CN773" s="189"/>
      <c r="CO773" s="189"/>
      <c r="CP773" s="189"/>
      <c r="CQ773" s="189"/>
      <c r="CR773" s="189"/>
      <c r="CS773" s="189"/>
      <c r="CT773" s="189"/>
      <c r="CU773" s="189"/>
      <c r="CV773" s="189"/>
      <c r="CW773" s="189"/>
      <c r="CX773" s="189"/>
      <c r="CY773" s="189"/>
      <c r="CZ773" s="189"/>
      <c r="DA773" s="189"/>
      <c r="DB773" s="189"/>
      <c r="DC773" s="189"/>
      <c r="DD773" s="189"/>
      <c r="DE773" s="189"/>
      <c r="DF773" s="189"/>
      <c r="DG773" s="189"/>
      <c r="DH773" s="189"/>
      <c r="DI773" s="189"/>
      <c r="DJ773" s="189"/>
      <c r="DK773" s="189"/>
      <c r="DL773" s="189"/>
    </row>
    <row r="774" spans="1:116" ht="15.95" customHeight="1" x14ac:dyDescent="0.15">
      <c r="A774" s="189"/>
      <c r="B774" s="189"/>
      <c r="C774" s="189"/>
      <c r="D774" s="189"/>
      <c r="E774" s="189"/>
      <c r="F774" s="189"/>
      <c r="G774" s="189"/>
      <c r="H774" s="189"/>
      <c r="I774" s="189"/>
      <c r="J774" s="189"/>
      <c r="K774" s="189"/>
      <c r="L774" s="189"/>
      <c r="M774" s="189"/>
      <c r="N774" s="189"/>
      <c r="O774" s="189"/>
      <c r="P774" s="189"/>
      <c r="Q774" s="189"/>
      <c r="R774" s="189"/>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c r="CN774" s="189"/>
      <c r="CO774" s="189"/>
      <c r="CP774" s="189"/>
      <c r="CQ774" s="189"/>
      <c r="CR774" s="189"/>
      <c r="CS774" s="189"/>
      <c r="CT774" s="189"/>
      <c r="CU774" s="189"/>
      <c r="CV774" s="189"/>
      <c r="CW774" s="189"/>
      <c r="CX774" s="189"/>
      <c r="CY774" s="189"/>
      <c r="CZ774" s="189"/>
      <c r="DA774" s="189"/>
      <c r="DB774" s="189"/>
      <c r="DC774" s="189"/>
      <c r="DD774" s="189"/>
      <c r="DE774" s="189"/>
      <c r="DF774" s="189"/>
      <c r="DG774" s="189"/>
      <c r="DH774" s="189"/>
      <c r="DI774" s="189"/>
      <c r="DJ774" s="189"/>
      <c r="DK774" s="189"/>
      <c r="DL774" s="189"/>
    </row>
    <row r="775" spans="1:116" ht="15.95" customHeight="1" x14ac:dyDescent="0.15">
      <c r="A775" s="189"/>
      <c r="B775" s="189"/>
      <c r="C775" s="189"/>
      <c r="D775" s="189"/>
      <c r="E775" s="189"/>
      <c r="F775" s="189"/>
      <c r="G775" s="189"/>
      <c r="H775" s="189"/>
      <c r="I775" s="189"/>
      <c r="J775" s="189"/>
      <c r="K775" s="189"/>
      <c r="L775" s="189"/>
      <c r="M775" s="189"/>
      <c r="N775" s="189"/>
      <c r="O775" s="189"/>
      <c r="P775" s="189"/>
      <c r="Q775" s="189"/>
      <c r="R775" s="189"/>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c r="CN775" s="189"/>
      <c r="CO775" s="189"/>
      <c r="CP775" s="189"/>
      <c r="CQ775" s="189"/>
      <c r="CR775" s="189"/>
      <c r="CS775" s="189"/>
      <c r="CT775" s="189"/>
      <c r="CU775" s="189"/>
      <c r="CV775" s="189"/>
      <c r="CW775" s="189"/>
      <c r="CX775" s="189"/>
      <c r="CY775" s="189"/>
      <c r="CZ775" s="189"/>
      <c r="DA775" s="189"/>
      <c r="DB775" s="189"/>
      <c r="DC775" s="189"/>
      <c r="DD775" s="189"/>
      <c r="DE775" s="189"/>
      <c r="DF775" s="189"/>
      <c r="DG775" s="189"/>
      <c r="DH775" s="189"/>
      <c r="DI775" s="189"/>
      <c r="DJ775" s="189"/>
      <c r="DK775" s="189"/>
      <c r="DL775" s="189"/>
    </row>
    <row r="776" spans="1:116" ht="15.95" customHeight="1" x14ac:dyDescent="0.15">
      <c r="A776" s="189"/>
      <c r="B776" s="189"/>
      <c r="C776" s="189"/>
      <c r="D776" s="189"/>
      <c r="E776" s="189"/>
      <c r="F776" s="189"/>
      <c r="G776" s="189"/>
      <c r="H776" s="189"/>
      <c r="I776" s="189"/>
      <c r="J776" s="189"/>
      <c r="K776" s="189"/>
      <c r="L776" s="189"/>
      <c r="M776" s="189"/>
      <c r="N776" s="189"/>
      <c r="O776" s="189"/>
      <c r="P776" s="189"/>
      <c r="Q776" s="189"/>
      <c r="R776" s="189"/>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c r="CN776" s="189"/>
      <c r="CO776" s="189"/>
      <c r="CP776" s="189"/>
      <c r="CQ776" s="189"/>
      <c r="CR776" s="189"/>
      <c r="CS776" s="189"/>
      <c r="CT776" s="189"/>
      <c r="CU776" s="189"/>
      <c r="CV776" s="189"/>
      <c r="CW776" s="189"/>
      <c r="CX776" s="189"/>
      <c r="CY776" s="189"/>
      <c r="CZ776" s="189"/>
      <c r="DA776" s="189"/>
      <c r="DB776" s="189"/>
      <c r="DC776" s="189"/>
      <c r="DD776" s="189"/>
      <c r="DE776" s="189"/>
      <c r="DF776" s="189"/>
      <c r="DG776" s="189"/>
      <c r="DH776" s="189"/>
      <c r="DI776" s="189"/>
      <c r="DJ776" s="189"/>
      <c r="DK776" s="189"/>
      <c r="DL776" s="189"/>
    </row>
    <row r="777" spans="1:116" ht="15.95" customHeight="1" x14ac:dyDescent="0.15">
      <c r="A777" s="189"/>
      <c r="B777" s="189"/>
      <c r="C777" s="189"/>
      <c r="D777" s="189"/>
      <c r="E777" s="189"/>
      <c r="F777" s="189"/>
      <c r="G777" s="189"/>
      <c r="H777" s="189"/>
      <c r="I777" s="189"/>
      <c r="J777" s="189"/>
      <c r="K777" s="189"/>
      <c r="L777" s="189"/>
      <c r="M777" s="189"/>
      <c r="N777" s="189"/>
      <c r="O777" s="189"/>
      <c r="P777" s="189"/>
      <c r="Q777" s="189"/>
      <c r="R777" s="189"/>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c r="CN777" s="189"/>
      <c r="CO777" s="189"/>
      <c r="CP777" s="189"/>
      <c r="CQ777" s="189"/>
      <c r="CR777" s="189"/>
      <c r="CS777" s="189"/>
      <c r="CT777" s="189"/>
      <c r="CU777" s="189"/>
      <c r="CV777" s="189"/>
      <c r="CW777" s="189"/>
      <c r="CX777" s="189"/>
      <c r="CY777" s="189"/>
      <c r="CZ777" s="189"/>
      <c r="DA777" s="189"/>
      <c r="DB777" s="189"/>
      <c r="DC777" s="189"/>
      <c r="DD777" s="189"/>
      <c r="DE777" s="189"/>
      <c r="DF777" s="189"/>
      <c r="DG777" s="189"/>
      <c r="DH777" s="189"/>
      <c r="DI777" s="189"/>
      <c r="DJ777" s="189"/>
      <c r="DK777" s="189"/>
      <c r="DL777" s="189"/>
    </row>
    <row r="778" spans="1:116" ht="15.95" customHeight="1" x14ac:dyDescent="0.15">
      <c r="A778" s="189"/>
      <c r="B778" s="189"/>
      <c r="C778" s="189"/>
      <c r="D778" s="189"/>
      <c r="E778" s="189"/>
      <c r="F778" s="189"/>
      <c r="G778" s="189"/>
      <c r="H778" s="189"/>
      <c r="I778" s="189"/>
      <c r="J778" s="189"/>
      <c r="K778" s="189"/>
      <c r="L778" s="189"/>
      <c r="M778" s="189"/>
      <c r="N778" s="189"/>
      <c r="O778" s="189"/>
      <c r="P778" s="189"/>
      <c r="Q778" s="189"/>
      <c r="R778" s="189"/>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c r="CN778" s="189"/>
      <c r="CO778" s="189"/>
      <c r="CP778" s="189"/>
      <c r="CQ778" s="189"/>
      <c r="CR778" s="189"/>
      <c r="CS778" s="189"/>
      <c r="CT778" s="189"/>
      <c r="CU778" s="189"/>
      <c r="CV778" s="189"/>
      <c r="CW778" s="189"/>
      <c r="CX778" s="189"/>
      <c r="CY778" s="189"/>
      <c r="CZ778" s="189"/>
      <c r="DA778" s="189"/>
      <c r="DB778" s="189"/>
      <c r="DC778" s="189"/>
      <c r="DD778" s="189"/>
      <c r="DE778" s="189"/>
      <c r="DF778" s="189"/>
      <c r="DG778" s="189"/>
      <c r="DH778" s="189"/>
      <c r="DI778" s="189"/>
      <c r="DJ778" s="189"/>
      <c r="DK778" s="189"/>
      <c r="DL778" s="189"/>
    </row>
    <row r="779" spans="1:116" ht="15.95" customHeight="1" x14ac:dyDescent="0.15">
      <c r="A779" s="189"/>
      <c r="B779" s="189"/>
      <c r="C779" s="189"/>
      <c r="D779" s="189"/>
      <c r="E779" s="189"/>
      <c r="F779" s="189"/>
      <c r="G779" s="189"/>
      <c r="H779" s="189"/>
      <c r="I779" s="189"/>
      <c r="J779" s="189"/>
      <c r="K779" s="189"/>
      <c r="L779" s="189"/>
      <c r="M779" s="189"/>
      <c r="N779" s="189"/>
      <c r="O779" s="189"/>
      <c r="P779" s="189"/>
      <c r="Q779" s="189"/>
      <c r="R779" s="189"/>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c r="CN779" s="189"/>
      <c r="CO779" s="189"/>
      <c r="CP779" s="189"/>
      <c r="CQ779" s="189"/>
      <c r="CR779" s="189"/>
      <c r="CS779" s="189"/>
      <c r="CT779" s="189"/>
      <c r="CU779" s="189"/>
      <c r="CV779" s="189"/>
      <c r="CW779" s="189"/>
      <c r="CX779" s="189"/>
      <c r="CY779" s="189"/>
      <c r="CZ779" s="189"/>
      <c r="DA779" s="189"/>
      <c r="DB779" s="189"/>
      <c r="DC779" s="189"/>
      <c r="DD779" s="189"/>
      <c r="DE779" s="189"/>
      <c r="DF779" s="189"/>
      <c r="DG779" s="189"/>
      <c r="DH779" s="189"/>
      <c r="DI779" s="189"/>
      <c r="DJ779" s="189"/>
      <c r="DK779" s="189"/>
      <c r="DL779" s="189"/>
    </row>
    <row r="780" spans="1:116" ht="15.95" customHeight="1" x14ac:dyDescent="0.15">
      <c r="A780" s="189"/>
      <c r="B780" s="189"/>
      <c r="C780" s="189"/>
      <c r="D780" s="189"/>
      <c r="E780" s="189"/>
      <c r="F780" s="189"/>
      <c r="G780" s="189"/>
      <c r="H780" s="189"/>
      <c r="I780" s="189"/>
      <c r="J780" s="189"/>
      <c r="K780" s="189"/>
      <c r="L780" s="189"/>
      <c r="M780" s="189"/>
      <c r="N780" s="189"/>
      <c r="O780" s="189"/>
      <c r="P780" s="189"/>
      <c r="Q780" s="189"/>
      <c r="R780" s="189"/>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c r="CN780" s="189"/>
      <c r="CO780" s="189"/>
      <c r="CP780" s="189"/>
      <c r="CQ780" s="189"/>
      <c r="CR780" s="189"/>
      <c r="CS780" s="189"/>
      <c r="CT780" s="189"/>
      <c r="CU780" s="189"/>
      <c r="CV780" s="189"/>
      <c r="CW780" s="189"/>
      <c r="CX780" s="189"/>
      <c r="CY780" s="189"/>
      <c r="CZ780" s="189"/>
      <c r="DA780" s="189"/>
      <c r="DB780" s="189"/>
      <c r="DC780" s="189"/>
      <c r="DD780" s="189"/>
      <c r="DE780" s="189"/>
      <c r="DF780" s="189"/>
      <c r="DG780" s="189"/>
      <c r="DH780" s="189"/>
      <c r="DI780" s="189"/>
      <c r="DJ780" s="189"/>
      <c r="DK780" s="189"/>
      <c r="DL780" s="189"/>
    </row>
    <row r="781" spans="1:116" ht="15.95" customHeight="1" x14ac:dyDescent="0.15">
      <c r="A781" s="189"/>
      <c r="B781" s="189"/>
      <c r="C781" s="189"/>
      <c r="D781" s="189"/>
      <c r="E781" s="189"/>
      <c r="F781" s="189"/>
      <c r="G781" s="189"/>
      <c r="H781" s="189"/>
      <c r="I781" s="189"/>
      <c r="J781" s="189"/>
      <c r="K781" s="189"/>
      <c r="L781" s="189"/>
      <c r="M781" s="189"/>
      <c r="N781" s="189"/>
      <c r="O781" s="189"/>
      <c r="P781" s="189"/>
      <c r="Q781" s="189"/>
      <c r="R781" s="189"/>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c r="CN781" s="189"/>
      <c r="CO781" s="189"/>
      <c r="CP781" s="189"/>
      <c r="CQ781" s="189"/>
      <c r="CR781" s="189"/>
      <c r="CS781" s="189"/>
      <c r="CT781" s="189"/>
      <c r="CU781" s="189"/>
      <c r="CV781" s="189"/>
      <c r="CW781" s="189"/>
      <c r="CX781" s="189"/>
      <c r="CY781" s="189"/>
      <c r="CZ781" s="189"/>
      <c r="DA781" s="189"/>
      <c r="DB781" s="189"/>
      <c r="DC781" s="189"/>
      <c r="DD781" s="189"/>
      <c r="DE781" s="189"/>
      <c r="DF781" s="189"/>
      <c r="DG781" s="189"/>
      <c r="DH781" s="189"/>
      <c r="DI781" s="189"/>
      <c r="DJ781" s="189"/>
      <c r="DK781" s="189"/>
      <c r="DL781" s="189"/>
    </row>
    <row r="782" spans="1:116" ht="15.95" customHeight="1" x14ac:dyDescent="0.15">
      <c r="A782" s="189"/>
      <c r="B782" s="189"/>
      <c r="C782" s="189"/>
      <c r="D782" s="189"/>
      <c r="E782" s="189"/>
      <c r="F782" s="189"/>
      <c r="G782" s="189"/>
      <c r="H782" s="189"/>
      <c r="I782" s="189"/>
      <c r="J782" s="189"/>
      <c r="K782" s="189"/>
      <c r="L782" s="189"/>
      <c r="M782" s="189"/>
      <c r="N782" s="189"/>
      <c r="O782" s="189"/>
      <c r="P782" s="189"/>
      <c r="Q782" s="189"/>
      <c r="R782" s="189"/>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c r="CN782" s="189"/>
      <c r="CO782" s="189"/>
      <c r="CP782" s="189"/>
      <c r="CQ782" s="189"/>
      <c r="CR782" s="189"/>
      <c r="CS782" s="189"/>
      <c r="CT782" s="189"/>
      <c r="CU782" s="189"/>
      <c r="CV782" s="189"/>
      <c r="CW782" s="189"/>
      <c r="CX782" s="189"/>
      <c r="CY782" s="189"/>
      <c r="CZ782" s="189"/>
      <c r="DA782" s="189"/>
      <c r="DB782" s="189"/>
      <c r="DC782" s="189"/>
      <c r="DD782" s="189"/>
      <c r="DE782" s="189"/>
      <c r="DF782" s="189"/>
      <c r="DG782" s="189"/>
      <c r="DH782" s="189"/>
      <c r="DI782" s="189"/>
      <c r="DJ782" s="189"/>
      <c r="DK782" s="189"/>
      <c r="DL782" s="189"/>
    </row>
    <row r="783" spans="1:116" ht="15.95" customHeight="1" x14ac:dyDescent="0.15">
      <c r="A783" s="189"/>
      <c r="B783" s="189"/>
      <c r="C783" s="189"/>
      <c r="D783" s="189"/>
      <c r="E783" s="189"/>
      <c r="F783" s="189"/>
      <c r="G783" s="189"/>
      <c r="H783" s="189"/>
      <c r="I783" s="189"/>
      <c r="J783" s="189"/>
      <c r="K783" s="189"/>
      <c r="L783" s="189"/>
      <c r="M783" s="189"/>
      <c r="N783" s="189"/>
      <c r="O783" s="189"/>
      <c r="P783" s="189"/>
      <c r="Q783" s="189"/>
      <c r="R783" s="189"/>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c r="CN783" s="189"/>
      <c r="CO783" s="189"/>
      <c r="CP783" s="189"/>
      <c r="CQ783" s="189"/>
      <c r="CR783" s="189"/>
      <c r="CS783" s="189"/>
      <c r="CT783" s="189"/>
      <c r="CU783" s="189"/>
      <c r="CV783" s="189"/>
      <c r="CW783" s="189"/>
      <c r="CX783" s="189"/>
      <c r="CY783" s="189"/>
      <c r="CZ783" s="189"/>
      <c r="DA783" s="189"/>
      <c r="DB783" s="189"/>
      <c r="DC783" s="189"/>
      <c r="DD783" s="189"/>
      <c r="DE783" s="189"/>
      <c r="DF783" s="189"/>
      <c r="DG783" s="189"/>
      <c r="DH783" s="189"/>
      <c r="DI783" s="189"/>
      <c r="DJ783" s="189"/>
      <c r="DK783" s="189"/>
      <c r="DL783" s="189"/>
    </row>
    <row r="784" spans="1:116" ht="15.95" customHeight="1" x14ac:dyDescent="0.15">
      <c r="A784" s="189"/>
      <c r="B784" s="189"/>
      <c r="C784" s="189"/>
      <c r="D784" s="189"/>
      <c r="E784" s="189"/>
      <c r="F784" s="189"/>
      <c r="G784" s="189"/>
      <c r="H784" s="189"/>
      <c r="I784" s="189"/>
      <c r="J784" s="189"/>
      <c r="K784" s="189"/>
      <c r="L784" s="189"/>
      <c r="M784" s="189"/>
      <c r="N784" s="189"/>
      <c r="O784" s="189"/>
      <c r="P784" s="189"/>
      <c r="Q784" s="189"/>
      <c r="R784" s="189"/>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c r="CN784" s="189"/>
      <c r="CO784" s="189"/>
      <c r="CP784" s="189"/>
      <c r="CQ784" s="189"/>
      <c r="CR784" s="189"/>
      <c r="CS784" s="189"/>
      <c r="CT784" s="189"/>
      <c r="CU784" s="189"/>
      <c r="CV784" s="189"/>
      <c r="CW784" s="189"/>
      <c r="CX784" s="189"/>
      <c r="CY784" s="189"/>
      <c r="CZ784" s="189"/>
      <c r="DA784" s="189"/>
      <c r="DB784" s="189"/>
      <c r="DC784" s="189"/>
      <c r="DD784" s="189"/>
      <c r="DE784" s="189"/>
      <c r="DF784" s="189"/>
      <c r="DG784" s="189"/>
      <c r="DH784" s="189"/>
      <c r="DI784" s="189"/>
      <c r="DJ784" s="189"/>
      <c r="DK784" s="189"/>
      <c r="DL784" s="189"/>
    </row>
    <row r="785" spans="1:116" ht="15.95" customHeight="1" x14ac:dyDescent="0.15">
      <c r="A785" s="189"/>
      <c r="B785" s="189"/>
      <c r="C785" s="189"/>
      <c r="D785" s="189"/>
      <c r="E785" s="189"/>
      <c r="F785" s="189"/>
      <c r="G785" s="189"/>
      <c r="H785" s="189"/>
      <c r="I785" s="189"/>
      <c r="J785" s="189"/>
      <c r="K785" s="189"/>
      <c r="L785" s="189"/>
      <c r="M785" s="189"/>
      <c r="N785" s="189"/>
      <c r="O785" s="189"/>
      <c r="P785" s="189"/>
      <c r="Q785" s="189"/>
      <c r="R785" s="189"/>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c r="CN785" s="189"/>
      <c r="CO785" s="189"/>
      <c r="CP785" s="189"/>
      <c r="CQ785" s="189"/>
      <c r="CR785" s="189"/>
      <c r="CS785" s="189"/>
      <c r="CT785" s="189"/>
      <c r="CU785" s="189"/>
      <c r="CV785" s="189"/>
      <c r="CW785" s="189"/>
      <c r="CX785" s="189"/>
      <c r="CY785" s="189"/>
      <c r="CZ785" s="189"/>
      <c r="DA785" s="189"/>
      <c r="DB785" s="189"/>
      <c r="DC785" s="189"/>
      <c r="DD785" s="189"/>
      <c r="DE785" s="189"/>
      <c r="DF785" s="189"/>
      <c r="DG785" s="189"/>
      <c r="DH785" s="189"/>
      <c r="DI785" s="189"/>
      <c r="DJ785" s="189"/>
      <c r="DK785" s="189"/>
      <c r="DL785" s="189"/>
    </row>
    <row r="786" spans="1:116" ht="15.95" customHeight="1" x14ac:dyDescent="0.15">
      <c r="A786" s="189"/>
      <c r="B786" s="189"/>
      <c r="C786" s="189"/>
      <c r="D786" s="189"/>
      <c r="E786" s="189"/>
      <c r="F786" s="189"/>
      <c r="G786" s="189"/>
      <c r="H786" s="189"/>
      <c r="I786" s="189"/>
      <c r="J786" s="189"/>
      <c r="K786" s="189"/>
      <c r="L786" s="189"/>
      <c r="M786" s="189"/>
      <c r="N786" s="189"/>
      <c r="O786" s="189"/>
      <c r="P786" s="189"/>
      <c r="Q786" s="189"/>
      <c r="R786" s="189"/>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c r="CN786" s="189"/>
      <c r="CO786" s="189"/>
      <c r="CP786" s="189"/>
      <c r="CQ786" s="189"/>
      <c r="CR786" s="189"/>
      <c r="CS786" s="189"/>
      <c r="CT786" s="189"/>
      <c r="CU786" s="189"/>
      <c r="CV786" s="189"/>
      <c r="CW786" s="189"/>
      <c r="CX786" s="189"/>
      <c r="CY786" s="189"/>
      <c r="CZ786" s="189"/>
      <c r="DA786" s="189"/>
      <c r="DB786" s="189"/>
      <c r="DC786" s="189"/>
      <c r="DD786" s="189"/>
      <c r="DE786" s="189"/>
      <c r="DF786" s="189"/>
      <c r="DG786" s="189"/>
      <c r="DH786" s="189"/>
      <c r="DI786" s="189"/>
      <c r="DJ786" s="189"/>
      <c r="DK786" s="189"/>
      <c r="DL786" s="189"/>
    </row>
    <row r="787" spans="1:116" ht="15.95" customHeight="1" x14ac:dyDescent="0.15">
      <c r="A787" s="189"/>
      <c r="B787" s="189"/>
      <c r="C787" s="189"/>
      <c r="D787" s="189"/>
      <c r="E787" s="189"/>
      <c r="F787" s="189"/>
      <c r="G787" s="189"/>
      <c r="H787" s="189"/>
      <c r="I787" s="189"/>
      <c r="J787" s="189"/>
      <c r="K787" s="189"/>
      <c r="L787" s="189"/>
      <c r="M787" s="189"/>
      <c r="N787" s="189"/>
      <c r="O787" s="189"/>
      <c r="P787" s="189"/>
      <c r="Q787" s="189"/>
      <c r="R787" s="189"/>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c r="CN787" s="189"/>
      <c r="CO787" s="189"/>
      <c r="CP787" s="189"/>
      <c r="CQ787" s="189"/>
      <c r="CR787" s="189"/>
      <c r="CS787" s="189"/>
      <c r="CT787" s="189"/>
      <c r="CU787" s="189"/>
      <c r="CV787" s="189"/>
      <c r="CW787" s="189"/>
      <c r="CX787" s="189"/>
      <c r="CY787" s="189"/>
      <c r="CZ787" s="189"/>
      <c r="DA787" s="189"/>
      <c r="DB787" s="189"/>
      <c r="DC787" s="189"/>
      <c r="DD787" s="189"/>
      <c r="DE787" s="189"/>
      <c r="DF787" s="189"/>
      <c r="DG787" s="189"/>
      <c r="DH787" s="189"/>
      <c r="DI787" s="189"/>
      <c r="DJ787" s="189"/>
      <c r="DK787" s="189"/>
      <c r="DL787" s="189"/>
    </row>
    <row r="788" spans="1:116" ht="15.95" customHeight="1" x14ac:dyDescent="0.15">
      <c r="A788" s="189"/>
      <c r="B788" s="189"/>
      <c r="C788" s="189"/>
      <c r="D788" s="189"/>
      <c r="E788" s="189"/>
      <c r="F788" s="189"/>
      <c r="G788" s="189"/>
      <c r="H788" s="189"/>
      <c r="I788" s="189"/>
      <c r="J788" s="189"/>
      <c r="K788" s="189"/>
      <c r="L788" s="189"/>
      <c r="M788" s="189"/>
      <c r="N788" s="189"/>
      <c r="O788" s="189"/>
      <c r="P788" s="189"/>
      <c r="Q788" s="189"/>
      <c r="R788" s="189"/>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c r="CN788" s="189"/>
      <c r="CO788" s="189"/>
      <c r="CP788" s="189"/>
      <c r="CQ788" s="189"/>
      <c r="CR788" s="189"/>
      <c r="CS788" s="189"/>
      <c r="CT788" s="189"/>
      <c r="CU788" s="189"/>
      <c r="CV788" s="189"/>
      <c r="CW788" s="189"/>
      <c r="CX788" s="189"/>
      <c r="CY788" s="189"/>
      <c r="CZ788" s="189"/>
      <c r="DA788" s="189"/>
      <c r="DB788" s="189"/>
      <c r="DC788" s="189"/>
      <c r="DD788" s="189"/>
      <c r="DE788" s="189"/>
      <c r="DF788" s="189"/>
      <c r="DG788" s="189"/>
      <c r="DH788" s="189"/>
      <c r="DI788" s="189"/>
      <c r="DJ788" s="189"/>
      <c r="DK788" s="189"/>
      <c r="DL788" s="189"/>
    </row>
    <row r="789" spans="1:116" ht="15.95" customHeight="1" x14ac:dyDescent="0.15">
      <c r="A789" s="189"/>
      <c r="B789" s="189"/>
      <c r="C789" s="189"/>
      <c r="D789" s="189"/>
      <c r="E789" s="189"/>
      <c r="F789" s="189"/>
      <c r="G789" s="189"/>
      <c r="H789" s="189"/>
      <c r="I789" s="189"/>
      <c r="J789" s="189"/>
      <c r="K789" s="189"/>
      <c r="L789" s="189"/>
      <c r="M789" s="189"/>
      <c r="N789" s="189"/>
      <c r="O789" s="189"/>
      <c r="P789" s="189"/>
      <c r="Q789" s="189"/>
      <c r="R789" s="189"/>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c r="CN789" s="189"/>
      <c r="CO789" s="189"/>
      <c r="CP789" s="189"/>
      <c r="CQ789" s="189"/>
      <c r="CR789" s="189"/>
      <c r="CS789" s="189"/>
      <c r="CT789" s="189"/>
      <c r="CU789" s="189"/>
      <c r="CV789" s="189"/>
      <c r="CW789" s="189"/>
      <c r="CX789" s="189"/>
      <c r="CY789" s="189"/>
      <c r="CZ789" s="189"/>
      <c r="DA789" s="189"/>
      <c r="DB789" s="189"/>
      <c r="DC789" s="189"/>
      <c r="DD789" s="189"/>
      <c r="DE789" s="189"/>
      <c r="DF789" s="189"/>
      <c r="DG789" s="189"/>
      <c r="DH789" s="189"/>
      <c r="DI789" s="189"/>
      <c r="DJ789" s="189"/>
      <c r="DK789" s="189"/>
      <c r="DL789" s="189"/>
    </row>
    <row r="790" spans="1:116" ht="15.95" customHeight="1" x14ac:dyDescent="0.15">
      <c r="A790" s="189"/>
      <c r="B790" s="189"/>
      <c r="C790" s="189"/>
      <c r="D790" s="189"/>
      <c r="E790" s="189"/>
      <c r="F790" s="189"/>
      <c r="G790" s="189"/>
      <c r="H790" s="189"/>
      <c r="I790" s="189"/>
      <c r="J790" s="189"/>
      <c r="K790" s="189"/>
      <c r="L790" s="189"/>
      <c r="M790" s="189"/>
      <c r="N790" s="189"/>
      <c r="O790" s="189"/>
      <c r="P790" s="189"/>
      <c r="Q790" s="189"/>
      <c r="R790" s="189"/>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c r="CN790" s="189"/>
      <c r="CO790" s="189"/>
      <c r="CP790" s="189"/>
      <c r="CQ790" s="189"/>
      <c r="CR790" s="189"/>
      <c r="CS790" s="189"/>
      <c r="CT790" s="189"/>
      <c r="CU790" s="189"/>
      <c r="CV790" s="189"/>
      <c r="CW790" s="189"/>
      <c r="CX790" s="189"/>
      <c r="CY790" s="189"/>
      <c r="CZ790" s="189"/>
      <c r="DA790" s="189"/>
      <c r="DB790" s="189"/>
      <c r="DC790" s="189"/>
      <c r="DD790" s="189"/>
      <c r="DE790" s="189"/>
      <c r="DF790" s="189"/>
      <c r="DG790" s="189"/>
      <c r="DH790" s="189"/>
      <c r="DI790" s="189"/>
      <c r="DJ790" s="189"/>
      <c r="DK790" s="189"/>
      <c r="DL790" s="189"/>
    </row>
    <row r="791" spans="1:116" ht="15.95" customHeight="1" x14ac:dyDescent="0.15">
      <c r="A791" s="189"/>
      <c r="B791" s="189"/>
      <c r="C791" s="189"/>
      <c r="D791" s="189"/>
      <c r="E791" s="189"/>
      <c r="F791" s="189"/>
      <c r="G791" s="189"/>
      <c r="H791" s="189"/>
      <c r="I791" s="189"/>
      <c r="J791" s="189"/>
      <c r="K791" s="189"/>
      <c r="L791" s="189"/>
      <c r="M791" s="189"/>
      <c r="N791" s="189"/>
      <c r="O791" s="189"/>
      <c r="P791" s="189"/>
      <c r="Q791" s="189"/>
      <c r="R791" s="189"/>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c r="CN791" s="189"/>
      <c r="CO791" s="189"/>
      <c r="CP791" s="189"/>
      <c r="CQ791" s="189"/>
      <c r="CR791" s="189"/>
      <c r="CS791" s="189"/>
      <c r="CT791" s="189"/>
      <c r="CU791" s="189"/>
      <c r="CV791" s="189"/>
      <c r="CW791" s="189"/>
      <c r="CX791" s="189"/>
      <c r="CY791" s="189"/>
      <c r="CZ791" s="189"/>
      <c r="DA791" s="189"/>
      <c r="DB791" s="189"/>
      <c r="DC791" s="189"/>
      <c r="DD791" s="189"/>
      <c r="DE791" s="189"/>
      <c r="DF791" s="189"/>
      <c r="DG791" s="189"/>
      <c r="DH791" s="189"/>
      <c r="DI791" s="189"/>
      <c r="DJ791" s="189"/>
      <c r="DK791" s="189"/>
      <c r="DL791" s="189"/>
    </row>
    <row r="792" spans="1:116" ht="15.95" customHeight="1" x14ac:dyDescent="0.15">
      <c r="A792" s="189"/>
      <c r="B792" s="189"/>
      <c r="C792" s="189"/>
      <c r="D792" s="189"/>
      <c r="E792" s="189"/>
      <c r="F792" s="189"/>
      <c r="G792" s="189"/>
      <c r="H792" s="189"/>
      <c r="I792" s="189"/>
      <c r="J792" s="189"/>
      <c r="K792" s="189"/>
      <c r="L792" s="189"/>
      <c r="M792" s="189"/>
      <c r="N792" s="189"/>
      <c r="O792" s="189"/>
      <c r="P792" s="189"/>
      <c r="Q792" s="189"/>
      <c r="R792" s="189"/>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c r="CN792" s="189"/>
      <c r="CO792" s="189"/>
      <c r="CP792" s="189"/>
      <c r="CQ792" s="189"/>
      <c r="CR792" s="189"/>
      <c r="CS792" s="189"/>
      <c r="CT792" s="189"/>
      <c r="CU792" s="189"/>
      <c r="CV792" s="189"/>
      <c r="CW792" s="189"/>
      <c r="CX792" s="189"/>
      <c r="CY792" s="189"/>
      <c r="CZ792" s="189"/>
      <c r="DA792" s="189"/>
      <c r="DB792" s="189"/>
      <c r="DC792" s="189"/>
      <c r="DD792" s="189"/>
      <c r="DE792" s="189"/>
      <c r="DF792" s="189"/>
      <c r="DG792" s="189"/>
      <c r="DH792" s="189"/>
      <c r="DI792" s="189"/>
      <c r="DJ792" s="189"/>
      <c r="DK792" s="189"/>
      <c r="DL792" s="189"/>
    </row>
    <row r="793" spans="1:116" ht="15.95" customHeight="1" x14ac:dyDescent="0.15">
      <c r="A793" s="189"/>
      <c r="B793" s="189"/>
      <c r="C793" s="189"/>
      <c r="D793" s="189"/>
      <c r="E793" s="189"/>
      <c r="F793" s="189"/>
      <c r="G793" s="189"/>
      <c r="H793" s="189"/>
      <c r="I793" s="189"/>
      <c r="J793" s="189"/>
      <c r="K793" s="189"/>
      <c r="L793" s="189"/>
      <c r="M793" s="189"/>
      <c r="N793" s="189"/>
      <c r="O793" s="189"/>
      <c r="P793" s="189"/>
      <c r="Q793" s="189"/>
      <c r="R793" s="189"/>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c r="CN793" s="189"/>
      <c r="CO793" s="189"/>
      <c r="CP793" s="189"/>
      <c r="CQ793" s="189"/>
      <c r="CR793" s="189"/>
      <c r="CS793" s="189"/>
      <c r="CT793" s="189"/>
      <c r="CU793" s="189"/>
      <c r="CV793" s="189"/>
      <c r="CW793" s="189"/>
      <c r="CX793" s="189"/>
      <c r="CY793" s="189"/>
      <c r="CZ793" s="189"/>
      <c r="DA793" s="189"/>
      <c r="DB793" s="189"/>
      <c r="DC793" s="189"/>
      <c r="DD793" s="189"/>
      <c r="DE793" s="189"/>
      <c r="DF793" s="189"/>
      <c r="DG793" s="189"/>
      <c r="DH793" s="189"/>
      <c r="DI793" s="189"/>
      <c r="DJ793" s="189"/>
      <c r="DK793" s="189"/>
      <c r="DL793" s="189"/>
    </row>
    <row r="794" spans="1:116" ht="15.95" customHeight="1" x14ac:dyDescent="0.15">
      <c r="A794" s="189"/>
      <c r="B794" s="189"/>
      <c r="C794" s="189"/>
      <c r="D794" s="189"/>
      <c r="E794" s="189"/>
      <c r="F794" s="189"/>
      <c r="G794" s="189"/>
      <c r="H794" s="189"/>
      <c r="I794" s="189"/>
      <c r="J794" s="189"/>
      <c r="K794" s="189"/>
      <c r="L794" s="189"/>
      <c r="M794" s="189"/>
      <c r="N794" s="189"/>
      <c r="O794" s="189"/>
      <c r="P794" s="189"/>
      <c r="Q794" s="189"/>
      <c r="R794" s="189"/>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c r="CN794" s="189"/>
      <c r="CO794" s="189"/>
      <c r="CP794" s="189"/>
      <c r="CQ794" s="189"/>
      <c r="CR794" s="189"/>
      <c r="CS794" s="189"/>
      <c r="CT794" s="189"/>
      <c r="CU794" s="189"/>
      <c r="CV794" s="189"/>
      <c r="CW794" s="189"/>
      <c r="CX794" s="189"/>
      <c r="CY794" s="189"/>
      <c r="CZ794" s="189"/>
      <c r="DA794" s="189"/>
      <c r="DB794" s="189"/>
      <c r="DC794" s="189"/>
      <c r="DD794" s="189"/>
      <c r="DE794" s="189"/>
      <c r="DF794" s="189"/>
      <c r="DG794" s="189"/>
      <c r="DH794" s="189"/>
      <c r="DI794" s="189"/>
      <c r="DJ794" s="189"/>
      <c r="DK794" s="189"/>
      <c r="DL794" s="189"/>
    </row>
    <row r="795" spans="1:116" ht="15.95" customHeight="1" x14ac:dyDescent="0.15">
      <c r="A795" s="189"/>
      <c r="B795" s="189"/>
      <c r="C795" s="189"/>
      <c r="D795" s="189"/>
      <c r="E795" s="189"/>
      <c r="F795" s="189"/>
      <c r="G795" s="189"/>
      <c r="H795" s="189"/>
      <c r="I795" s="189"/>
      <c r="J795" s="189"/>
      <c r="K795" s="189"/>
      <c r="L795" s="189"/>
      <c r="M795" s="189"/>
      <c r="N795" s="189"/>
      <c r="O795" s="189"/>
      <c r="P795" s="189"/>
      <c r="Q795" s="189"/>
      <c r="R795" s="189"/>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c r="CN795" s="189"/>
      <c r="CO795" s="189"/>
      <c r="CP795" s="189"/>
      <c r="CQ795" s="189"/>
      <c r="CR795" s="189"/>
      <c r="CS795" s="189"/>
      <c r="CT795" s="189"/>
      <c r="CU795" s="189"/>
      <c r="CV795" s="189"/>
      <c r="CW795" s="189"/>
      <c r="CX795" s="189"/>
      <c r="CY795" s="189"/>
      <c r="CZ795" s="189"/>
      <c r="DA795" s="189"/>
      <c r="DB795" s="189"/>
      <c r="DC795" s="189"/>
      <c r="DD795" s="189"/>
      <c r="DE795" s="189"/>
      <c r="DF795" s="189"/>
      <c r="DG795" s="189"/>
      <c r="DH795" s="189"/>
      <c r="DI795" s="189"/>
      <c r="DJ795" s="189"/>
      <c r="DK795" s="189"/>
      <c r="DL795" s="189"/>
    </row>
    <row r="796" spans="1:116" ht="15.95" customHeight="1" x14ac:dyDescent="0.15">
      <c r="A796" s="189"/>
      <c r="B796" s="189"/>
      <c r="C796" s="189"/>
      <c r="D796" s="189"/>
      <c r="E796" s="189"/>
      <c r="F796" s="189"/>
      <c r="G796" s="189"/>
      <c r="H796" s="189"/>
      <c r="I796" s="189"/>
      <c r="J796" s="189"/>
      <c r="K796" s="189"/>
      <c r="L796" s="189"/>
      <c r="M796" s="189"/>
      <c r="N796" s="189"/>
      <c r="O796" s="189"/>
      <c r="P796" s="189"/>
      <c r="Q796" s="189"/>
      <c r="R796" s="189"/>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c r="CN796" s="189"/>
      <c r="CO796" s="189"/>
      <c r="CP796" s="189"/>
      <c r="CQ796" s="189"/>
      <c r="CR796" s="189"/>
      <c r="CS796" s="189"/>
      <c r="CT796" s="189"/>
      <c r="CU796" s="189"/>
      <c r="CV796" s="189"/>
      <c r="CW796" s="189"/>
      <c r="CX796" s="189"/>
      <c r="CY796" s="189"/>
      <c r="CZ796" s="189"/>
      <c r="DA796" s="189"/>
      <c r="DB796" s="189"/>
      <c r="DC796" s="189"/>
      <c r="DD796" s="189"/>
      <c r="DE796" s="189"/>
      <c r="DF796" s="189"/>
      <c r="DG796" s="189"/>
      <c r="DH796" s="189"/>
      <c r="DI796" s="189"/>
      <c r="DJ796" s="189"/>
      <c r="DK796" s="189"/>
      <c r="DL796" s="189"/>
    </row>
    <row r="797" spans="1:116" ht="15.95" customHeight="1" x14ac:dyDescent="0.15">
      <c r="A797" s="189"/>
      <c r="B797" s="189"/>
      <c r="C797" s="189"/>
      <c r="D797" s="189"/>
      <c r="E797" s="189"/>
      <c r="F797" s="189"/>
      <c r="G797" s="189"/>
      <c r="H797" s="189"/>
      <c r="I797" s="189"/>
      <c r="J797" s="189"/>
      <c r="K797" s="189"/>
      <c r="L797" s="189"/>
      <c r="M797" s="189"/>
      <c r="N797" s="189"/>
      <c r="O797" s="189"/>
      <c r="P797" s="189"/>
      <c r="Q797" s="189"/>
      <c r="R797" s="189"/>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c r="CN797" s="189"/>
      <c r="CO797" s="189"/>
      <c r="CP797" s="189"/>
      <c r="CQ797" s="189"/>
      <c r="CR797" s="189"/>
      <c r="CS797" s="189"/>
      <c r="CT797" s="189"/>
      <c r="CU797" s="189"/>
      <c r="CV797" s="189"/>
      <c r="CW797" s="189"/>
      <c r="CX797" s="189"/>
      <c r="CY797" s="189"/>
      <c r="CZ797" s="189"/>
      <c r="DA797" s="189"/>
      <c r="DB797" s="189"/>
      <c r="DC797" s="189"/>
      <c r="DD797" s="189"/>
      <c r="DE797" s="189"/>
      <c r="DF797" s="189"/>
      <c r="DG797" s="189"/>
      <c r="DH797" s="189"/>
      <c r="DI797" s="189"/>
      <c r="DJ797" s="189"/>
      <c r="DK797" s="189"/>
      <c r="DL797" s="189"/>
    </row>
    <row r="798" spans="1:116" ht="15.95" customHeight="1" x14ac:dyDescent="0.15">
      <c r="A798" s="189"/>
      <c r="B798" s="189"/>
      <c r="C798" s="189"/>
      <c r="D798" s="189"/>
      <c r="E798" s="189"/>
      <c r="F798" s="189"/>
      <c r="G798" s="189"/>
      <c r="H798" s="189"/>
      <c r="I798" s="189"/>
      <c r="J798" s="189"/>
      <c r="K798" s="189"/>
      <c r="L798" s="189"/>
      <c r="M798" s="189"/>
      <c r="N798" s="189"/>
      <c r="O798" s="189"/>
      <c r="P798" s="189"/>
      <c r="Q798" s="189"/>
      <c r="R798" s="189"/>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row>
    <row r="799" spans="1:116" ht="15.95" customHeight="1" x14ac:dyDescent="0.15">
      <c r="A799" s="189"/>
      <c r="B799" s="189"/>
      <c r="C799" s="189"/>
      <c r="D799" s="189"/>
      <c r="E799" s="189"/>
      <c r="F799" s="189"/>
      <c r="G799" s="189"/>
      <c r="H799" s="189"/>
      <c r="I799" s="189"/>
      <c r="J799" s="189"/>
      <c r="K799" s="189"/>
      <c r="L799" s="189"/>
      <c r="M799" s="189"/>
      <c r="N799" s="189"/>
      <c r="O799" s="189"/>
      <c r="P799" s="189"/>
      <c r="Q799" s="189"/>
      <c r="R799" s="189"/>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row>
    <row r="800" spans="1:116" ht="15.95" customHeight="1" x14ac:dyDescent="0.15">
      <c r="A800" s="189"/>
      <c r="B800" s="189"/>
      <c r="C800" s="189"/>
      <c r="D800" s="189"/>
      <c r="E800" s="189"/>
      <c r="F800" s="189"/>
      <c r="G800" s="189"/>
      <c r="H800" s="189"/>
      <c r="I800" s="189"/>
      <c r="J800" s="189"/>
      <c r="K800" s="189"/>
      <c r="L800" s="189"/>
      <c r="M800" s="189"/>
      <c r="N800" s="189"/>
      <c r="O800" s="189"/>
      <c r="P800" s="189"/>
      <c r="Q800" s="189"/>
      <c r="R800" s="189"/>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c r="CN800" s="189"/>
      <c r="CO800" s="189"/>
      <c r="CP800" s="189"/>
      <c r="CQ800" s="189"/>
      <c r="CR800" s="189"/>
      <c r="CS800" s="189"/>
      <c r="CT800" s="189"/>
      <c r="CU800" s="189"/>
      <c r="CV800" s="189"/>
      <c r="CW800" s="189"/>
      <c r="CX800" s="189"/>
      <c r="CY800" s="189"/>
      <c r="CZ800" s="189"/>
      <c r="DA800" s="189"/>
      <c r="DB800" s="189"/>
      <c r="DC800" s="189"/>
      <c r="DD800" s="189"/>
      <c r="DE800" s="189"/>
      <c r="DF800" s="189"/>
      <c r="DG800" s="189"/>
      <c r="DH800" s="189"/>
      <c r="DI800" s="189"/>
      <c r="DJ800" s="189"/>
      <c r="DK800" s="189"/>
      <c r="DL800" s="189"/>
    </row>
    <row r="801" spans="1:116" ht="15.95" customHeight="1" x14ac:dyDescent="0.15">
      <c r="A801" s="189"/>
      <c r="B801" s="189"/>
      <c r="C801" s="189"/>
      <c r="D801" s="189"/>
      <c r="E801" s="189"/>
      <c r="F801" s="189"/>
      <c r="G801" s="189"/>
      <c r="H801" s="189"/>
      <c r="I801" s="189"/>
      <c r="J801" s="189"/>
      <c r="K801" s="189"/>
      <c r="L801" s="189"/>
      <c r="M801" s="189"/>
      <c r="N801" s="189"/>
      <c r="O801" s="189"/>
      <c r="P801" s="189"/>
      <c r="Q801" s="189"/>
      <c r="R801" s="189"/>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c r="CN801" s="189"/>
      <c r="CO801" s="189"/>
      <c r="CP801" s="189"/>
      <c r="CQ801" s="189"/>
      <c r="CR801" s="189"/>
      <c r="CS801" s="189"/>
      <c r="CT801" s="189"/>
      <c r="CU801" s="189"/>
      <c r="CV801" s="189"/>
      <c r="CW801" s="189"/>
      <c r="CX801" s="189"/>
      <c r="CY801" s="189"/>
      <c r="CZ801" s="189"/>
      <c r="DA801" s="189"/>
      <c r="DB801" s="189"/>
      <c r="DC801" s="189"/>
      <c r="DD801" s="189"/>
      <c r="DE801" s="189"/>
      <c r="DF801" s="189"/>
      <c r="DG801" s="189"/>
      <c r="DH801" s="189"/>
      <c r="DI801" s="189"/>
      <c r="DJ801" s="189"/>
      <c r="DK801" s="189"/>
      <c r="DL801" s="189"/>
    </row>
    <row r="802" spans="1:116" ht="15.95" customHeight="1" x14ac:dyDescent="0.15">
      <c r="A802" s="189"/>
      <c r="B802" s="189"/>
      <c r="C802" s="189"/>
      <c r="D802" s="189"/>
      <c r="E802" s="189"/>
      <c r="F802" s="189"/>
      <c r="G802" s="189"/>
      <c r="H802" s="189"/>
      <c r="I802" s="189"/>
      <c r="J802" s="189"/>
      <c r="K802" s="189"/>
      <c r="L802" s="189"/>
      <c r="M802" s="189"/>
      <c r="N802" s="189"/>
      <c r="O802" s="189"/>
      <c r="P802" s="189"/>
      <c r="Q802" s="189"/>
      <c r="R802" s="189"/>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c r="CN802" s="189"/>
      <c r="CO802" s="189"/>
      <c r="CP802" s="189"/>
      <c r="CQ802" s="189"/>
      <c r="CR802" s="189"/>
      <c r="CS802" s="189"/>
      <c r="CT802" s="189"/>
      <c r="CU802" s="189"/>
      <c r="CV802" s="189"/>
      <c r="CW802" s="189"/>
      <c r="CX802" s="189"/>
      <c r="CY802" s="189"/>
      <c r="CZ802" s="189"/>
      <c r="DA802" s="189"/>
      <c r="DB802" s="189"/>
      <c r="DC802" s="189"/>
      <c r="DD802" s="189"/>
      <c r="DE802" s="189"/>
      <c r="DF802" s="189"/>
      <c r="DG802" s="189"/>
      <c r="DH802" s="189"/>
      <c r="DI802" s="189"/>
      <c r="DJ802" s="189"/>
      <c r="DK802" s="189"/>
      <c r="DL802" s="189"/>
    </row>
    <row r="803" spans="1:116" ht="15.95" customHeight="1" x14ac:dyDescent="0.15">
      <c r="A803" s="189"/>
      <c r="B803" s="189"/>
      <c r="C803" s="189"/>
      <c r="D803" s="189"/>
      <c r="E803" s="189"/>
      <c r="F803" s="189"/>
      <c r="G803" s="189"/>
      <c r="H803" s="189"/>
      <c r="I803" s="189"/>
      <c r="J803" s="189"/>
      <c r="K803" s="189"/>
      <c r="L803" s="189"/>
      <c r="M803" s="189"/>
      <c r="N803" s="189"/>
      <c r="O803" s="189"/>
      <c r="P803" s="189"/>
      <c r="Q803" s="189"/>
      <c r="R803" s="189"/>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c r="CN803" s="189"/>
      <c r="CO803" s="189"/>
      <c r="CP803" s="189"/>
      <c r="CQ803" s="189"/>
      <c r="CR803" s="189"/>
      <c r="CS803" s="189"/>
      <c r="CT803" s="189"/>
      <c r="CU803" s="189"/>
      <c r="CV803" s="189"/>
      <c r="CW803" s="189"/>
      <c r="CX803" s="189"/>
      <c r="CY803" s="189"/>
      <c r="CZ803" s="189"/>
      <c r="DA803" s="189"/>
      <c r="DB803" s="189"/>
      <c r="DC803" s="189"/>
      <c r="DD803" s="189"/>
      <c r="DE803" s="189"/>
      <c r="DF803" s="189"/>
      <c r="DG803" s="189"/>
      <c r="DH803" s="189"/>
      <c r="DI803" s="189"/>
      <c r="DJ803" s="189"/>
      <c r="DK803" s="189"/>
      <c r="DL803" s="189"/>
    </row>
    <row r="804" spans="1:116" ht="15.95" customHeight="1" x14ac:dyDescent="0.15">
      <c r="A804" s="189"/>
      <c r="B804" s="189"/>
      <c r="C804" s="189"/>
      <c r="D804" s="189"/>
      <c r="E804" s="189"/>
      <c r="F804" s="189"/>
      <c r="G804" s="189"/>
      <c r="H804" s="189"/>
      <c r="I804" s="189"/>
      <c r="J804" s="189"/>
      <c r="K804" s="189"/>
      <c r="L804" s="189"/>
      <c r="M804" s="189"/>
      <c r="N804" s="189"/>
      <c r="O804" s="189"/>
      <c r="P804" s="189"/>
      <c r="Q804" s="189"/>
      <c r="R804" s="189"/>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c r="CN804" s="189"/>
      <c r="CO804" s="189"/>
      <c r="CP804" s="189"/>
      <c r="CQ804" s="189"/>
      <c r="CR804" s="189"/>
      <c r="CS804" s="189"/>
      <c r="CT804" s="189"/>
      <c r="CU804" s="189"/>
      <c r="CV804" s="189"/>
      <c r="CW804" s="189"/>
      <c r="CX804" s="189"/>
      <c r="CY804" s="189"/>
      <c r="CZ804" s="189"/>
      <c r="DA804" s="189"/>
      <c r="DB804" s="189"/>
      <c r="DC804" s="189"/>
      <c r="DD804" s="189"/>
      <c r="DE804" s="189"/>
      <c r="DF804" s="189"/>
      <c r="DG804" s="189"/>
      <c r="DH804" s="189"/>
      <c r="DI804" s="189"/>
      <c r="DJ804" s="189"/>
      <c r="DK804" s="189"/>
      <c r="DL804" s="189"/>
    </row>
    <row r="805" spans="1:116" ht="15.95" customHeight="1" x14ac:dyDescent="0.15">
      <c r="A805" s="189"/>
      <c r="B805" s="189"/>
      <c r="C805" s="189"/>
      <c r="D805" s="189"/>
      <c r="E805" s="189"/>
      <c r="F805" s="189"/>
      <c r="G805" s="189"/>
      <c r="H805" s="189"/>
      <c r="I805" s="189"/>
      <c r="J805" s="189"/>
      <c r="K805" s="189"/>
      <c r="L805" s="189"/>
      <c r="M805" s="189"/>
      <c r="N805" s="189"/>
      <c r="O805" s="189"/>
      <c r="P805" s="189"/>
      <c r="Q805" s="189"/>
      <c r="R805" s="189"/>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c r="CN805" s="189"/>
      <c r="CO805" s="189"/>
      <c r="CP805" s="189"/>
      <c r="CQ805" s="189"/>
      <c r="CR805" s="189"/>
      <c r="CS805" s="189"/>
      <c r="CT805" s="189"/>
      <c r="CU805" s="189"/>
      <c r="CV805" s="189"/>
      <c r="CW805" s="189"/>
      <c r="CX805" s="189"/>
      <c r="CY805" s="189"/>
      <c r="CZ805" s="189"/>
      <c r="DA805" s="189"/>
      <c r="DB805" s="189"/>
      <c r="DC805" s="189"/>
      <c r="DD805" s="189"/>
      <c r="DE805" s="189"/>
      <c r="DF805" s="189"/>
      <c r="DG805" s="189"/>
      <c r="DH805" s="189"/>
      <c r="DI805" s="189"/>
      <c r="DJ805" s="189"/>
      <c r="DK805" s="189"/>
      <c r="DL805" s="189"/>
    </row>
    <row r="806" spans="1:116" ht="15.95" customHeight="1" x14ac:dyDescent="0.15">
      <c r="A806" s="189"/>
      <c r="B806" s="189"/>
      <c r="C806" s="189"/>
      <c r="D806" s="189"/>
      <c r="E806" s="189"/>
      <c r="F806" s="189"/>
      <c r="G806" s="189"/>
      <c r="H806" s="189"/>
      <c r="I806" s="189"/>
      <c r="J806" s="189"/>
      <c r="K806" s="189"/>
      <c r="L806" s="189"/>
      <c r="M806" s="189"/>
      <c r="N806" s="189"/>
      <c r="O806" s="189"/>
      <c r="P806" s="189"/>
      <c r="Q806" s="189"/>
      <c r="R806" s="189"/>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c r="CN806" s="189"/>
      <c r="CO806" s="189"/>
      <c r="CP806" s="189"/>
      <c r="CQ806" s="189"/>
      <c r="CR806" s="189"/>
      <c r="CS806" s="189"/>
      <c r="CT806" s="189"/>
      <c r="CU806" s="189"/>
      <c r="CV806" s="189"/>
      <c r="CW806" s="189"/>
      <c r="CX806" s="189"/>
      <c r="CY806" s="189"/>
      <c r="CZ806" s="189"/>
      <c r="DA806" s="189"/>
      <c r="DB806" s="189"/>
      <c r="DC806" s="189"/>
      <c r="DD806" s="189"/>
      <c r="DE806" s="189"/>
      <c r="DF806" s="189"/>
      <c r="DG806" s="189"/>
      <c r="DH806" s="189"/>
      <c r="DI806" s="189"/>
      <c r="DJ806" s="189"/>
      <c r="DK806" s="189"/>
      <c r="DL806" s="189"/>
    </row>
    <row r="807" spans="1:116" ht="15.95" customHeight="1" x14ac:dyDescent="0.15">
      <c r="A807" s="189"/>
      <c r="B807" s="189"/>
      <c r="C807" s="189"/>
      <c r="D807" s="189"/>
      <c r="E807" s="189"/>
      <c r="F807" s="189"/>
      <c r="G807" s="189"/>
      <c r="H807" s="189"/>
      <c r="I807" s="189"/>
      <c r="J807" s="189"/>
      <c r="K807" s="189"/>
      <c r="L807" s="189"/>
      <c r="M807" s="189"/>
      <c r="N807" s="189"/>
      <c r="O807" s="189"/>
      <c r="P807" s="189"/>
      <c r="Q807" s="189"/>
      <c r="R807" s="189"/>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c r="CN807" s="189"/>
      <c r="CO807" s="189"/>
      <c r="CP807" s="189"/>
      <c r="CQ807" s="189"/>
      <c r="CR807" s="189"/>
      <c r="CS807" s="189"/>
      <c r="CT807" s="189"/>
      <c r="CU807" s="189"/>
      <c r="CV807" s="189"/>
      <c r="CW807" s="189"/>
      <c r="CX807" s="189"/>
      <c r="CY807" s="189"/>
      <c r="CZ807" s="189"/>
      <c r="DA807" s="189"/>
      <c r="DB807" s="189"/>
      <c r="DC807" s="189"/>
      <c r="DD807" s="189"/>
      <c r="DE807" s="189"/>
      <c r="DF807" s="189"/>
      <c r="DG807" s="189"/>
      <c r="DH807" s="189"/>
      <c r="DI807" s="189"/>
      <c r="DJ807" s="189"/>
      <c r="DK807" s="189"/>
      <c r="DL807" s="189"/>
    </row>
    <row r="808" spans="1:116" ht="15.95" customHeight="1" x14ac:dyDescent="0.15">
      <c r="A808" s="189"/>
      <c r="B808" s="189"/>
      <c r="C808" s="189"/>
      <c r="D808" s="189"/>
      <c r="E808" s="189"/>
      <c r="F808" s="189"/>
      <c r="G808" s="189"/>
      <c r="H808" s="189"/>
      <c r="I808" s="189"/>
      <c r="J808" s="189"/>
      <c r="K808" s="189"/>
      <c r="L808" s="189"/>
      <c r="M808" s="189"/>
      <c r="N808" s="189"/>
      <c r="O808" s="189"/>
      <c r="P808" s="189"/>
      <c r="Q808" s="189"/>
      <c r="R808" s="189"/>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c r="CN808" s="189"/>
      <c r="CO808" s="189"/>
      <c r="CP808" s="189"/>
      <c r="CQ808" s="189"/>
      <c r="CR808" s="189"/>
      <c r="CS808" s="189"/>
      <c r="CT808" s="189"/>
      <c r="CU808" s="189"/>
      <c r="CV808" s="189"/>
      <c r="CW808" s="189"/>
      <c r="CX808" s="189"/>
      <c r="CY808" s="189"/>
      <c r="CZ808" s="189"/>
      <c r="DA808" s="189"/>
      <c r="DB808" s="189"/>
      <c r="DC808" s="189"/>
      <c r="DD808" s="189"/>
      <c r="DE808" s="189"/>
      <c r="DF808" s="189"/>
      <c r="DG808" s="189"/>
      <c r="DH808" s="189"/>
      <c r="DI808" s="189"/>
      <c r="DJ808" s="189"/>
      <c r="DK808" s="189"/>
      <c r="DL808" s="189"/>
    </row>
    <row r="809" spans="1:116" ht="15.95" customHeight="1" x14ac:dyDescent="0.15">
      <c r="A809" s="189"/>
      <c r="B809" s="189"/>
      <c r="C809" s="189"/>
      <c r="D809" s="189"/>
      <c r="E809" s="189"/>
      <c r="F809" s="189"/>
      <c r="G809" s="189"/>
      <c r="H809" s="189"/>
      <c r="I809" s="189"/>
      <c r="J809" s="189"/>
      <c r="K809" s="189"/>
      <c r="L809" s="189"/>
      <c r="M809" s="189"/>
      <c r="N809" s="189"/>
      <c r="O809" s="189"/>
      <c r="P809" s="189"/>
      <c r="Q809" s="189"/>
      <c r="R809" s="189"/>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c r="CN809" s="189"/>
      <c r="CO809" s="189"/>
      <c r="CP809" s="189"/>
      <c r="CQ809" s="189"/>
      <c r="CR809" s="189"/>
      <c r="CS809" s="189"/>
      <c r="CT809" s="189"/>
      <c r="CU809" s="189"/>
      <c r="CV809" s="189"/>
      <c r="CW809" s="189"/>
      <c r="CX809" s="189"/>
      <c r="CY809" s="189"/>
      <c r="CZ809" s="189"/>
      <c r="DA809" s="189"/>
      <c r="DB809" s="189"/>
      <c r="DC809" s="189"/>
      <c r="DD809" s="189"/>
      <c r="DE809" s="189"/>
      <c r="DF809" s="189"/>
      <c r="DG809" s="189"/>
      <c r="DH809" s="189"/>
      <c r="DI809" s="189"/>
      <c r="DJ809" s="189"/>
      <c r="DK809" s="189"/>
      <c r="DL809" s="189"/>
    </row>
    <row r="810" spans="1:116" ht="15.95" customHeight="1" x14ac:dyDescent="0.15">
      <c r="A810" s="189"/>
      <c r="B810" s="189"/>
      <c r="C810" s="189"/>
      <c r="D810" s="189"/>
      <c r="E810" s="189"/>
      <c r="F810" s="189"/>
      <c r="G810" s="189"/>
      <c r="H810" s="189"/>
      <c r="I810" s="189"/>
      <c r="J810" s="189"/>
      <c r="K810" s="189"/>
      <c r="L810" s="189"/>
      <c r="M810" s="189"/>
      <c r="N810" s="189"/>
      <c r="O810" s="189"/>
      <c r="P810" s="189"/>
      <c r="Q810" s="189"/>
      <c r="R810" s="189"/>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c r="CN810" s="189"/>
      <c r="CO810" s="189"/>
      <c r="CP810" s="189"/>
      <c r="CQ810" s="189"/>
      <c r="CR810" s="189"/>
      <c r="CS810" s="189"/>
      <c r="CT810" s="189"/>
      <c r="CU810" s="189"/>
      <c r="CV810" s="189"/>
      <c r="CW810" s="189"/>
      <c r="CX810" s="189"/>
      <c r="CY810" s="189"/>
      <c r="CZ810" s="189"/>
      <c r="DA810" s="189"/>
      <c r="DB810" s="189"/>
      <c r="DC810" s="189"/>
      <c r="DD810" s="189"/>
      <c r="DE810" s="189"/>
      <c r="DF810" s="189"/>
      <c r="DG810" s="189"/>
      <c r="DH810" s="189"/>
      <c r="DI810" s="189"/>
      <c r="DJ810" s="189"/>
      <c r="DK810" s="189"/>
      <c r="DL810" s="189"/>
    </row>
    <row r="811" spans="1:116" ht="15.95" customHeight="1" x14ac:dyDescent="0.15">
      <c r="A811" s="189"/>
      <c r="B811" s="189"/>
      <c r="C811" s="189"/>
      <c r="D811" s="189"/>
      <c r="E811" s="189"/>
      <c r="F811" s="189"/>
      <c r="G811" s="189"/>
      <c r="H811" s="189"/>
      <c r="I811" s="189"/>
      <c r="J811" s="189"/>
      <c r="K811" s="189"/>
      <c r="L811" s="189"/>
      <c r="M811" s="189"/>
      <c r="N811" s="189"/>
      <c r="O811" s="189"/>
      <c r="P811" s="189"/>
      <c r="Q811" s="189"/>
      <c r="R811" s="189"/>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c r="CN811" s="189"/>
      <c r="CO811" s="189"/>
      <c r="CP811" s="189"/>
      <c r="CQ811" s="189"/>
      <c r="CR811" s="189"/>
      <c r="CS811" s="189"/>
      <c r="CT811" s="189"/>
      <c r="CU811" s="189"/>
      <c r="CV811" s="189"/>
      <c r="CW811" s="189"/>
      <c r="CX811" s="189"/>
      <c r="CY811" s="189"/>
      <c r="CZ811" s="189"/>
      <c r="DA811" s="189"/>
      <c r="DB811" s="189"/>
      <c r="DC811" s="189"/>
      <c r="DD811" s="189"/>
      <c r="DE811" s="189"/>
      <c r="DF811" s="189"/>
      <c r="DG811" s="189"/>
      <c r="DH811" s="189"/>
      <c r="DI811" s="189"/>
      <c r="DJ811" s="189"/>
      <c r="DK811" s="189"/>
      <c r="DL811" s="189"/>
    </row>
    <row r="812" spans="1:116" ht="15.95" customHeight="1" x14ac:dyDescent="0.15">
      <c r="A812" s="189"/>
      <c r="B812" s="189"/>
      <c r="C812" s="189"/>
      <c r="D812" s="189"/>
      <c r="E812" s="189"/>
      <c r="F812" s="189"/>
      <c r="G812" s="189"/>
      <c r="H812" s="189"/>
      <c r="I812" s="189"/>
      <c r="J812" s="189"/>
      <c r="K812" s="189"/>
      <c r="L812" s="189"/>
      <c r="M812" s="189"/>
      <c r="N812" s="189"/>
      <c r="O812" s="189"/>
      <c r="P812" s="189"/>
      <c r="Q812" s="189"/>
      <c r="R812" s="189"/>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c r="CN812" s="189"/>
      <c r="CO812" s="189"/>
      <c r="CP812" s="189"/>
      <c r="CQ812" s="189"/>
      <c r="CR812" s="189"/>
      <c r="CS812" s="189"/>
      <c r="CT812" s="189"/>
      <c r="CU812" s="189"/>
      <c r="CV812" s="189"/>
      <c r="CW812" s="189"/>
      <c r="CX812" s="189"/>
      <c r="CY812" s="189"/>
      <c r="CZ812" s="189"/>
      <c r="DA812" s="189"/>
      <c r="DB812" s="189"/>
      <c r="DC812" s="189"/>
      <c r="DD812" s="189"/>
      <c r="DE812" s="189"/>
      <c r="DF812" s="189"/>
      <c r="DG812" s="189"/>
      <c r="DH812" s="189"/>
      <c r="DI812" s="189"/>
      <c r="DJ812" s="189"/>
      <c r="DK812" s="189"/>
      <c r="DL812" s="189"/>
    </row>
    <row r="813" spans="1:116" ht="15.95" customHeight="1" x14ac:dyDescent="0.15">
      <c r="A813" s="189"/>
      <c r="B813" s="189"/>
      <c r="C813" s="189"/>
      <c r="D813" s="189"/>
      <c r="E813" s="189"/>
      <c r="F813" s="189"/>
      <c r="G813" s="189"/>
      <c r="H813" s="189"/>
      <c r="I813" s="189"/>
      <c r="J813" s="189"/>
      <c r="K813" s="189"/>
      <c r="L813" s="189"/>
      <c r="M813" s="189"/>
      <c r="N813" s="189"/>
      <c r="O813" s="189"/>
      <c r="P813" s="189"/>
      <c r="Q813" s="189"/>
      <c r="R813" s="189"/>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c r="CN813" s="189"/>
      <c r="CO813" s="189"/>
      <c r="CP813" s="189"/>
      <c r="CQ813" s="189"/>
      <c r="CR813" s="189"/>
      <c r="CS813" s="189"/>
      <c r="CT813" s="189"/>
      <c r="CU813" s="189"/>
      <c r="CV813" s="189"/>
      <c r="CW813" s="189"/>
      <c r="CX813" s="189"/>
      <c r="CY813" s="189"/>
      <c r="CZ813" s="189"/>
      <c r="DA813" s="189"/>
      <c r="DB813" s="189"/>
      <c r="DC813" s="189"/>
      <c r="DD813" s="189"/>
      <c r="DE813" s="189"/>
      <c r="DF813" s="189"/>
      <c r="DG813" s="189"/>
      <c r="DH813" s="189"/>
      <c r="DI813" s="189"/>
      <c r="DJ813" s="189"/>
      <c r="DK813" s="189"/>
      <c r="DL813" s="189"/>
    </row>
    <row r="814" spans="1:116" ht="15.95" customHeight="1" x14ac:dyDescent="0.15">
      <c r="A814" s="189"/>
      <c r="B814" s="189"/>
      <c r="C814" s="189"/>
      <c r="D814" s="189"/>
      <c r="E814" s="189"/>
      <c r="F814" s="189"/>
      <c r="G814" s="189"/>
      <c r="H814" s="189"/>
      <c r="I814" s="189"/>
      <c r="J814" s="189"/>
      <c r="K814" s="189"/>
      <c r="L814" s="189"/>
      <c r="M814" s="189"/>
      <c r="N814" s="189"/>
      <c r="O814" s="189"/>
      <c r="P814" s="189"/>
      <c r="Q814" s="189"/>
      <c r="R814" s="189"/>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c r="CN814" s="189"/>
      <c r="CO814" s="189"/>
      <c r="CP814" s="189"/>
      <c r="CQ814" s="189"/>
      <c r="CR814" s="189"/>
      <c r="CS814" s="189"/>
      <c r="CT814" s="189"/>
      <c r="CU814" s="189"/>
      <c r="CV814" s="189"/>
      <c r="CW814" s="189"/>
      <c r="CX814" s="189"/>
      <c r="CY814" s="189"/>
      <c r="CZ814" s="189"/>
      <c r="DA814" s="189"/>
      <c r="DB814" s="189"/>
      <c r="DC814" s="189"/>
      <c r="DD814" s="189"/>
      <c r="DE814" s="189"/>
      <c r="DF814" s="189"/>
      <c r="DG814" s="189"/>
      <c r="DH814" s="189"/>
      <c r="DI814" s="189"/>
      <c r="DJ814" s="189"/>
      <c r="DK814" s="189"/>
      <c r="DL814" s="189"/>
    </row>
    <row r="815" spans="1:116" ht="15.95" customHeight="1" x14ac:dyDescent="0.15">
      <c r="A815" s="189"/>
      <c r="B815" s="189"/>
      <c r="C815" s="189"/>
      <c r="D815" s="189"/>
      <c r="E815" s="189"/>
      <c r="F815" s="189"/>
      <c r="G815" s="189"/>
      <c r="H815" s="189"/>
      <c r="I815" s="189"/>
      <c r="J815" s="189"/>
      <c r="K815" s="189"/>
      <c r="L815" s="189"/>
      <c r="M815" s="189"/>
      <c r="N815" s="189"/>
      <c r="O815" s="189"/>
      <c r="P815" s="189"/>
      <c r="Q815" s="189"/>
      <c r="R815" s="189"/>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c r="CN815" s="189"/>
      <c r="CO815" s="189"/>
      <c r="CP815" s="189"/>
      <c r="CQ815" s="189"/>
      <c r="CR815" s="189"/>
      <c r="CS815" s="189"/>
      <c r="CT815" s="189"/>
      <c r="CU815" s="189"/>
      <c r="CV815" s="189"/>
      <c r="CW815" s="189"/>
      <c r="CX815" s="189"/>
      <c r="CY815" s="189"/>
      <c r="CZ815" s="189"/>
      <c r="DA815" s="189"/>
      <c r="DB815" s="189"/>
      <c r="DC815" s="189"/>
      <c r="DD815" s="189"/>
      <c r="DE815" s="189"/>
      <c r="DF815" s="189"/>
      <c r="DG815" s="189"/>
      <c r="DH815" s="189"/>
      <c r="DI815" s="189"/>
      <c r="DJ815" s="189"/>
      <c r="DK815" s="189"/>
      <c r="DL815" s="189"/>
    </row>
    <row r="816" spans="1:116" ht="15.95" customHeight="1" x14ac:dyDescent="0.15">
      <c r="A816" s="189"/>
      <c r="B816" s="189"/>
      <c r="C816" s="189"/>
      <c r="D816" s="189"/>
      <c r="E816" s="189"/>
      <c r="F816" s="189"/>
      <c r="G816" s="189"/>
      <c r="H816" s="189"/>
      <c r="I816" s="189"/>
      <c r="J816" s="189"/>
      <c r="K816" s="189"/>
      <c r="L816" s="189"/>
      <c r="M816" s="189"/>
      <c r="N816" s="189"/>
      <c r="O816" s="189"/>
      <c r="P816" s="189"/>
      <c r="Q816" s="189"/>
      <c r="R816" s="189"/>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c r="CN816" s="189"/>
      <c r="CO816" s="189"/>
      <c r="CP816" s="189"/>
      <c r="CQ816" s="189"/>
      <c r="CR816" s="189"/>
      <c r="CS816" s="189"/>
      <c r="CT816" s="189"/>
      <c r="CU816" s="189"/>
      <c r="CV816" s="189"/>
      <c r="CW816" s="189"/>
      <c r="CX816" s="189"/>
      <c r="CY816" s="189"/>
      <c r="CZ816" s="189"/>
      <c r="DA816" s="189"/>
      <c r="DB816" s="189"/>
      <c r="DC816" s="189"/>
      <c r="DD816" s="189"/>
      <c r="DE816" s="189"/>
      <c r="DF816" s="189"/>
      <c r="DG816" s="189"/>
      <c r="DH816" s="189"/>
      <c r="DI816" s="189"/>
      <c r="DJ816" s="189"/>
      <c r="DK816" s="189"/>
      <c r="DL816" s="189"/>
    </row>
    <row r="817" spans="1:116" ht="15.95" customHeight="1" x14ac:dyDescent="0.15">
      <c r="A817" s="189"/>
      <c r="B817" s="189"/>
      <c r="C817" s="189"/>
      <c r="D817" s="189"/>
      <c r="E817" s="189"/>
      <c r="F817" s="189"/>
      <c r="G817" s="189"/>
      <c r="H817" s="189"/>
      <c r="I817" s="189"/>
      <c r="J817" s="189"/>
      <c r="K817" s="189"/>
      <c r="L817" s="189"/>
      <c r="M817" s="189"/>
      <c r="N817" s="189"/>
      <c r="O817" s="189"/>
      <c r="P817" s="189"/>
      <c r="Q817" s="189"/>
      <c r="R817" s="189"/>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c r="CN817" s="189"/>
      <c r="CO817" s="189"/>
      <c r="CP817" s="189"/>
      <c r="CQ817" s="189"/>
      <c r="CR817" s="189"/>
      <c r="CS817" s="189"/>
      <c r="CT817" s="189"/>
      <c r="CU817" s="189"/>
      <c r="CV817" s="189"/>
      <c r="CW817" s="189"/>
      <c r="CX817" s="189"/>
      <c r="CY817" s="189"/>
      <c r="CZ817" s="189"/>
      <c r="DA817" s="189"/>
      <c r="DB817" s="189"/>
      <c r="DC817" s="189"/>
      <c r="DD817" s="189"/>
      <c r="DE817" s="189"/>
      <c r="DF817" s="189"/>
      <c r="DG817" s="189"/>
      <c r="DH817" s="189"/>
      <c r="DI817" s="189"/>
      <c r="DJ817" s="189"/>
      <c r="DK817" s="189"/>
      <c r="DL817" s="189"/>
    </row>
    <row r="818" spans="1:116" ht="15.95" customHeight="1" x14ac:dyDescent="0.15">
      <c r="A818" s="189"/>
      <c r="B818" s="189"/>
      <c r="C818" s="189"/>
      <c r="D818" s="189"/>
      <c r="E818" s="189"/>
      <c r="F818" s="189"/>
      <c r="G818" s="189"/>
      <c r="H818" s="189"/>
      <c r="I818" s="189"/>
      <c r="J818" s="189"/>
      <c r="K818" s="189"/>
      <c r="L818" s="189"/>
      <c r="M818" s="189"/>
      <c r="N818" s="189"/>
      <c r="O818" s="189"/>
      <c r="P818" s="189"/>
      <c r="Q818" s="189"/>
      <c r="R818" s="189"/>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c r="CN818" s="189"/>
      <c r="CO818" s="189"/>
      <c r="CP818" s="189"/>
      <c r="CQ818" s="189"/>
      <c r="CR818" s="189"/>
      <c r="CS818" s="189"/>
      <c r="CT818" s="189"/>
      <c r="CU818" s="189"/>
      <c r="CV818" s="189"/>
      <c r="CW818" s="189"/>
      <c r="CX818" s="189"/>
      <c r="CY818" s="189"/>
      <c r="CZ818" s="189"/>
      <c r="DA818" s="189"/>
      <c r="DB818" s="189"/>
      <c r="DC818" s="189"/>
      <c r="DD818" s="189"/>
      <c r="DE818" s="189"/>
      <c r="DF818" s="189"/>
      <c r="DG818" s="189"/>
      <c r="DH818" s="189"/>
      <c r="DI818" s="189"/>
      <c r="DJ818" s="189"/>
      <c r="DK818" s="189"/>
      <c r="DL818" s="189"/>
    </row>
    <row r="819" spans="1:116" ht="15.95" customHeight="1" x14ac:dyDescent="0.15">
      <c r="A819" s="189"/>
      <c r="B819" s="189"/>
      <c r="C819" s="189"/>
      <c r="D819" s="189"/>
      <c r="E819" s="189"/>
      <c r="F819" s="189"/>
      <c r="G819" s="189"/>
      <c r="H819" s="189"/>
      <c r="I819" s="189"/>
      <c r="J819" s="189"/>
      <c r="K819" s="189"/>
      <c r="L819" s="189"/>
      <c r="M819" s="189"/>
      <c r="N819" s="189"/>
      <c r="O819" s="189"/>
      <c r="P819" s="189"/>
      <c r="Q819" s="189"/>
      <c r="R819" s="189"/>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c r="CN819" s="189"/>
      <c r="CO819" s="189"/>
      <c r="CP819" s="189"/>
      <c r="CQ819" s="189"/>
      <c r="CR819" s="189"/>
      <c r="CS819" s="189"/>
      <c r="CT819" s="189"/>
      <c r="CU819" s="189"/>
      <c r="CV819" s="189"/>
      <c r="CW819" s="189"/>
      <c r="CX819" s="189"/>
      <c r="CY819" s="189"/>
      <c r="CZ819" s="189"/>
      <c r="DA819" s="189"/>
      <c r="DB819" s="189"/>
      <c r="DC819" s="189"/>
      <c r="DD819" s="189"/>
      <c r="DE819" s="189"/>
      <c r="DF819" s="189"/>
      <c r="DG819" s="189"/>
      <c r="DH819" s="189"/>
      <c r="DI819" s="189"/>
      <c r="DJ819" s="189"/>
      <c r="DK819" s="189"/>
      <c r="DL819" s="189"/>
    </row>
    <row r="820" spans="1:116" ht="15.95" customHeight="1" x14ac:dyDescent="0.15">
      <c r="A820" s="189"/>
      <c r="B820" s="189"/>
      <c r="C820" s="189"/>
      <c r="D820" s="189"/>
      <c r="E820" s="189"/>
      <c r="F820" s="189"/>
      <c r="G820" s="189"/>
      <c r="H820" s="189"/>
      <c r="I820" s="189"/>
      <c r="J820" s="189"/>
      <c r="K820" s="189"/>
      <c r="L820" s="189"/>
      <c r="M820" s="189"/>
      <c r="N820" s="189"/>
      <c r="O820" s="189"/>
      <c r="P820" s="189"/>
      <c r="Q820" s="189"/>
      <c r="R820" s="189"/>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c r="CN820" s="189"/>
      <c r="CO820" s="189"/>
      <c r="CP820" s="189"/>
      <c r="CQ820" s="189"/>
      <c r="CR820" s="189"/>
      <c r="CS820" s="189"/>
      <c r="CT820" s="189"/>
      <c r="CU820" s="189"/>
      <c r="CV820" s="189"/>
      <c r="CW820" s="189"/>
      <c r="CX820" s="189"/>
      <c r="CY820" s="189"/>
      <c r="CZ820" s="189"/>
      <c r="DA820" s="189"/>
      <c r="DB820" s="189"/>
      <c r="DC820" s="189"/>
      <c r="DD820" s="189"/>
      <c r="DE820" s="189"/>
      <c r="DF820" s="189"/>
      <c r="DG820" s="189"/>
      <c r="DH820" s="189"/>
      <c r="DI820" s="189"/>
      <c r="DJ820" s="189"/>
      <c r="DK820" s="189"/>
      <c r="DL820" s="189"/>
    </row>
    <row r="821" spans="1:116" ht="15.95" customHeight="1" x14ac:dyDescent="0.15">
      <c r="A821" s="189"/>
      <c r="B821" s="189"/>
      <c r="C821" s="189"/>
      <c r="D821" s="189"/>
      <c r="E821" s="189"/>
      <c r="F821" s="189"/>
      <c r="G821" s="189"/>
      <c r="H821" s="189"/>
      <c r="I821" s="189"/>
      <c r="J821" s="189"/>
      <c r="K821" s="189"/>
      <c r="L821" s="189"/>
      <c r="M821" s="189"/>
      <c r="N821" s="189"/>
      <c r="O821" s="189"/>
      <c r="P821" s="189"/>
      <c r="Q821" s="189"/>
      <c r="R821" s="189"/>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c r="CN821" s="189"/>
      <c r="CO821" s="189"/>
      <c r="CP821" s="189"/>
      <c r="CQ821" s="189"/>
      <c r="CR821" s="189"/>
      <c r="CS821" s="189"/>
      <c r="CT821" s="189"/>
      <c r="CU821" s="189"/>
      <c r="CV821" s="189"/>
      <c r="CW821" s="189"/>
      <c r="CX821" s="189"/>
      <c r="CY821" s="189"/>
      <c r="CZ821" s="189"/>
      <c r="DA821" s="189"/>
      <c r="DB821" s="189"/>
      <c r="DC821" s="189"/>
      <c r="DD821" s="189"/>
      <c r="DE821" s="189"/>
      <c r="DF821" s="189"/>
      <c r="DG821" s="189"/>
      <c r="DH821" s="189"/>
      <c r="DI821" s="189"/>
      <c r="DJ821" s="189"/>
      <c r="DK821" s="189"/>
      <c r="DL821" s="189"/>
    </row>
    <row r="822" spans="1:116" ht="15.95" customHeight="1" x14ac:dyDescent="0.15">
      <c r="A822" s="189"/>
      <c r="B822" s="189"/>
      <c r="C822" s="189"/>
      <c r="D822" s="189"/>
      <c r="E822" s="189"/>
      <c r="F822" s="189"/>
      <c r="G822" s="189"/>
      <c r="H822" s="189"/>
      <c r="I822" s="189"/>
      <c r="J822" s="189"/>
      <c r="K822" s="189"/>
      <c r="L822" s="189"/>
      <c r="M822" s="189"/>
      <c r="N822" s="189"/>
      <c r="O822" s="189"/>
      <c r="P822" s="189"/>
      <c r="Q822" s="189"/>
      <c r="R822" s="189"/>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c r="CN822" s="189"/>
      <c r="CO822" s="189"/>
      <c r="CP822" s="189"/>
      <c r="CQ822" s="189"/>
      <c r="CR822" s="189"/>
      <c r="CS822" s="189"/>
      <c r="CT822" s="189"/>
      <c r="CU822" s="189"/>
      <c r="CV822" s="189"/>
      <c r="CW822" s="189"/>
      <c r="CX822" s="189"/>
      <c r="CY822" s="189"/>
      <c r="CZ822" s="189"/>
      <c r="DA822" s="189"/>
      <c r="DB822" s="189"/>
      <c r="DC822" s="189"/>
      <c r="DD822" s="189"/>
      <c r="DE822" s="189"/>
      <c r="DF822" s="189"/>
      <c r="DG822" s="189"/>
      <c r="DH822" s="189"/>
      <c r="DI822" s="189"/>
      <c r="DJ822" s="189"/>
      <c r="DK822" s="189"/>
      <c r="DL822" s="189"/>
    </row>
    <row r="823" spans="1:116" ht="15.95" customHeight="1" x14ac:dyDescent="0.15">
      <c r="A823" s="189"/>
      <c r="B823" s="189"/>
      <c r="C823" s="189"/>
      <c r="D823" s="189"/>
      <c r="E823" s="189"/>
      <c r="F823" s="189"/>
      <c r="G823" s="189"/>
      <c r="H823" s="189"/>
      <c r="I823" s="189"/>
      <c r="J823" s="189"/>
      <c r="K823" s="189"/>
      <c r="L823" s="189"/>
      <c r="M823" s="189"/>
      <c r="N823" s="189"/>
      <c r="O823" s="189"/>
      <c r="P823" s="189"/>
      <c r="Q823" s="189"/>
      <c r="R823" s="189"/>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c r="CN823" s="189"/>
      <c r="CO823" s="189"/>
      <c r="CP823" s="189"/>
      <c r="CQ823" s="189"/>
      <c r="CR823" s="189"/>
      <c r="CS823" s="189"/>
      <c r="CT823" s="189"/>
      <c r="CU823" s="189"/>
      <c r="CV823" s="189"/>
      <c r="CW823" s="189"/>
      <c r="CX823" s="189"/>
      <c r="CY823" s="189"/>
      <c r="CZ823" s="189"/>
      <c r="DA823" s="189"/>
      <c r="DB823" s="189"/>
      <c r="DC823" s="189"/>
      <c r="DD823" s="189"/>
      <c r="DE823" s="189"/>
      <c r="DF823" s="189"/>
      <c r="DG823" s="189"/>
      <c r="DH823" s="189"/>
      <c r="DI823" s="189"/>
      <c r="DJ823" s="189"/>
      <c r="DK823" s="189"/>
      <c r="DL823" s="189"/>
    </row>
    <row r="824" spans="1:116" ht="15.95" customHeight="1" x14ac:dyDescent="0.15">
      <c r="A824" s="189"/>
      <c r="B824" s="189"/>
      <c r="C824" s="189"/>
      <c r="D824" s="189"/>
      <c r="E824" s="189"/>
      <c r="F824" s="189"/>
      <c r="G824" s="189"/>
      <c r="H824" s="189"/>
      <c r="I824" s="189"/>
      <c r="J824" s="189"/>
      <c r="K824" s="189"/>
      <c r="L824" s="189"/>
      <c r="M824" s="189"/>
      <c r="N824" s="189"/>
      <c r="O824" s="189"/>
      <c r="P824" s="189"/>
      <c r="Q824" s="189"/>
      <c r="R824" s="189"/>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c r="CN824" s="189"/>
      <c r="CO824" s="189"/>
      <c r="CP824" s="189"/>
      <c r="CQ824" s="189"/>
      <c r="CR824" s="189"/>
      <c r="CS824" s="189"/>
      <c r="CT824" s="189"/>
      <c r="CU824" s="189"/>
      <c r="CV824" s="189"/>
      <c r="CW824" s="189"/>
      <c r="CX824" s="189"/>
      <c r="CY824" s="189"/>
      <c r="CZ824" s="189"/>
      <c r="DA824" s="189"/>
      <c r="DB824" s="189"/>
      <c r="DC824" s="189"/>
      <c r="DD824" s="189"/>
      <c r="DE824" s="189"/>
      <c r="DF824" s="189"/>
      <c r="DG824" s="189"/>
      <c r="DH824" s="189"/>
      <c r="DI824" s="189"/>
      <c r="DJ824" s="189"/>
      <c r="DK824" s="189"/>
      <c r="DL824" s="189"/>
    </row>
    <row r="825" spans="1:116" ht="15.95" customHeight="1" x14ac:dyDescent="0.15">
      <c r="A825" s="189"/>
      <c r="B825" s="189"/>
      <c r="C825" s="189"/>
      <c r="D825" s="189"/>
      <c r="E825" s="189"/>
      <c r="F825" s="189"/>
      <c r="G825" s="189"/>
      <c r="H825" s="189"/>
      <c r="I825" s="189"/>
      <c r="J825" s="189"/>
      <c r="K825" s="189"/>
      <c r="L825" s="189"/>
      <c r="M825" s="189"/>
      <c r="N825" s="189"/>
      <c r="O825" s="189"/>
      <c r="P825" s="189"/>
      <c r="Q825" s="189"/>
      <c r="R825" s="189"/>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row>
    <row r="826" spans="1:116" ht="15.95" customHeight="1" x14ac:dyDescent="0.15">
      <c r="A826" s="189"/>
      <c r="B826" s="189"/>
      <c r="C826" s="189"/>
      <c r="D826" s="189"/>
      <c r="E826" s="189"/>
      <c r="F826" s="189"/>
      <c r="G826" s="189"/>
      <c r="H826" s="189"/>
      <c r="I826" s="189"/>
      <c r="J826" s="189"/>
      <c r="K826" s="189"/>
      <c r="L826" s="189"/>
      <c r="M826" s="189"/>
      <c r="N826" s="189"/>
      <c r="O826" s="189"/>
      <c r="P826" s="189"/>
      <c r="Q826" s="189"/>
      <c r="R826" s="189"/>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row>
    <row r="827" spans="1:116" ht="15.95" customHeight="1" x14ac:dyDescent="0.15">
      <c r="A827" s="189"/>
      <c r="B827" s="189"/>
      <c r="C827" s="189"/>
      <c r="D827" s="189"/>
      <c r="E827" s="189"/>
      <c r="F827" s="189"/>
      <c r="G827" s="189"/>
      <c r="H827" s="189"/>
      <c r="I827" s="189"/>
      <c r="J827" s="189"/>
      <c r="K827" s="189"/>
      <c r="L827" s="189"/>
      <c r="M827" s="189"/>
      <c r="N827" s="189"/>
      <c r="O827" s="189"/>
      <c r="P827" s="189"/>
      <c r="Q827" s="189"/>
      <c r="R827" s="189"/>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c r="CN827" s="189"/>
      <c r="CO827" s="189"/>
      <c r="CP827" s="189"/>
      <c r="CQ827" s="189"/>
      <c r="CR827" s="189"/>
      <c r="CS827" s="189"/>
      <c r="CT827" s="189"/>
      <c r="CU827" s="189"/>
      <c r="CV827" s="189"/>
      <c r="CW827" s="189"/>
      <c r="CX827" s="189"/>
      <c r="CY827" s="189"/>
      <c r="CZ827" s="189"/>
      <c r="DA827" s="189"/>
      <c r="DB827" s="189"/>
      <c r="DC827" s="189"/>
      <c r="DD827" s="189"/>
      <c r="DE827" s="189"/>
      <c r="DF827" s="189"/>
      <c r="DG827" s="189"/>
      <c r="DH827" s="189"/>
      <c r="DI827" s="189"/>
      <c r="DJ827" s="189"/>
      <c r="DK827" s="189"/>
      <c r="DL827" s="189"/>
    </row>
    <row r="828" spans="1:116" ht="15.95" customHeight="1" x14ac:dyDescent="0.15">
      <c r="A828" s="189"/>
      <c r="B828" s="189"/>
      <c r="C828" s="189"/>
      <c r="D828" s="189"/>
      <c r="E828" s="189"/>
      <c r="F828" s="189"/>
      <c r="G828" s="189"/>
      <c r="H828" s="189"/>
      <c r="I828" s="189"/>
      <c r="J828" s="189"/>
      <c r="K828" s="189"/>
      <c r="L828" s="189"/>
      <c r="M828" s="189"/>
      <c r="N828" s="189"/>
      <c r="O828" s="189"/>
      <c r="P828" s="189"/>
      <c r="Q828" s="189"/>
      <c r="R828" s="189"/>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c r="CN828" s="189"/>
      <c r="CO828" s="189"/>
      <c r="CP828" s="189"/>
      <c r="CQ828" s="189"/>
      <c r="CR828" s="189"/>
      <c r="CS828" s="189"/>
      <c r="CT828" s="189"/>
      <c r="CU828" s="189"/>
      <c r="CV828" s="189"/>
      <c r="CW828" s="189"/>
      <c r="CX828" s="189"/>
      <c r="CY828" s="189"/>
      <c r="CZ828" s="189"/>
      <c r="DA828" s="189"/>
      <c r="DB828" s="189"/>
      <c r="DC828" s="189"/>
      <c r="DD828" s="189"/>
      <c r="DE828" s="189"/>
      <c r="DF828" s="189"/>
      <c r="DG828" s="189"/>
      <c r="DH828" s="189"/>
      <c r="DI828" s="189"/>
      <c r="DJ828" s="189"/>
      <c r="DK828" s="189"/>
      <c r="DL828" s="189"/>
    </row>
    <row r="829" spans="1:116" ht="15.95" customHeight="1" x14ac:dyDescent="0.15">
      <c r="A829" s="189"/>
      <c r="B829" s="189"/>
      <c r="C829" s="189"/>
      <c r="D829" s="189"/>
      <c r="E829" s="189"/>
      <c r="F829" s="189"/>
      <c r="G829" s="189"/>
      <c r="H829" s="189"/>
      <c r="I829" s="189"/>
      <c r="J829" s="189"/>
      <c r="K829" s="189"/>
      <c r="L829" s="189"/>
      <c r="M829" s="189"/>
      <c r="N829" s="189"/>
      <c r="O829" s="189"/>
      <c r="P829" s="189"/>
      <c r="Q829" s="189"/>
      <c r="R829" s="189"/>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c r="CN829" s="189"/>
      <c r="CO829" s="189"/>
      <c r="CP829" s="189"/>
      <c r="CQ829" s="189"/>
      <c r="CR829" s="189"/>
      <c r="CS829" s="189"/>
      <c r="CT829" s="189"/>
      <c r="CU829" s="189"/>
      <c r="CV829" s="189"/>
      <c r="CW829" s="189"/>
      <c r="CX829" s="189"/>
      <c r="CY829" s="189"/>
      <c r="CZ829" s="189"/>
      <c r="DA829" s="189"/>
      <c r="DB829" s="189"/>
      <c r="DC829" s="189"/>
      <c r="DD829" s="189"/>
      <c r="DE829" s="189"/>
      <c r="DF829" s="189"/>
      <c r="DG829" s="189"/>
      <c r="DH829" s="189"/>
      <c r="DI829" s="189"/>
      <c r="DJ829" s="189"/>
      <c r="DK829" s="189"/>
      <c r="DL829" s="189"/>
    </row>
    <row r="830" spans="1:116" ht="15.95" customHeight="1" x14ac:dyDescent="0.15">
      <c r="A830" s="189"/>
      <c r="B830" s="189"/>
      <c r="C830" s="189"/>
      <c r="D830" s="189"/>
      <c r="E830" s="189"/>
      <c r="F830" s="189"/>
      <c r="G830" s="189"/>
      <c r="H830" s="189"/>
      <c r="I830" s="189"/>
      <c r="J830" s="189"/>
      <c r="K830" s="189"/>
      <c r="L830" s="189"/>
      <c r="M830" s="189"/>
      <c r="N830" s="189"/>
      <c r="O830" s="189"/>
      <c r="P830" s="189"/>
      <c r="Q830" s="189"/>
      <c r="R830" s="189"/>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c r="CN830" s="189"/>
      <c r="CO830" s="189"/>
      <c r="CP830" s="189"/>
      <c r="CQ830" s="189"/>
      <c r="CR830" s="189"/>
      <c r="CS830" s="189"/>
      <c r="CT830" s="189"/>
      <c r="CU830" s="189"/>
      <c r="CV830" s="189"/>
      <c r="CW830" s="189"/>
      <c r="CX830" s="189"/>
      <c r="CY830" s="189"/>
      <c r="CZ830" s="189"/>
      <c r="DA830" s="189"/>
      <c r="DB830" s="189"/>
      <c r="DC830" s="189"/>
      <c r="DD830" s="189"/>
      <c r="DE830" s="189"/>
      <c r="DF830" s="189"/>
      <c r="DG830" s="189"/>
      <c r="DH830" s="189"/>
      <c r="DI830" s="189"/>
      <c r="DJ830" s="189"/>
      <c r="DK830" s="189"/>
      <c r="DL830" s="189"/>
    </row>
    <row r="831" spans="1:116" ht="15.95" customHeight="1" x14ac:dyDescent="0.15">
      <c r="A831" s="189"/>
      <c r="B831" s="189"/>
      <c r="C831" s="189"/>
      <c r="D831" s="189"/>
      <c r="E831" s="189"/>
      <c r="F831" s="189"/>
      <c r="G831" s="189"/>
      <c r="H831" s="189"/>
      <c r="I831" s="189"/>
      <c r="J831" s="189"/>
      <c r="K831" s="189"/>
      <c r="L831" s="189"/>
      <c r="M831" s="189"/>
      <c r="N831" s="189"/>
      <c r="O831" s="189"/>
      <c r="P831" s="189"/>
      <c r="Q831" s="189"/>
      <c r="R831" s="189"/>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c r="CN831" s="189"/>
      <c r="CO831" s="189"/>
      <c r="CP831" s="189"/>
      <c r="CQ831" s="189"/>
      <c r="CR831" s="189"/>
      <c r="CS831" s="189"/>
      <c r="CT831" s="189"/>
      <c r="CU831" s="189"/>
      <c r="CV831" s="189"/>
      <c r="CW831" s="189"/>
      <c r="CX831" s="189"/>
      <c r="CY831" s="189"/>
      <c r="CZ831" s="189"/>
      <c r="DA831" s="189"/>
      <c r="DB831" s="189"/>
      <c r="DC831" s="189"/>
      <c r="DD831" s="189"/>
      <c r="DE831" s="189"/>
      <c r="DF831" s="189"/>
      <c r="DG831" s="189"/>
      <c r="DH831" s="189"/>
      <c r="DI831" s="189"/>
      <c r="DJ831" s="189"/>
      <c r="DK831" s="189"/>
      <c r="DL831" s="189"/>
    </row>
    <row r="832" spans="1:116" ht="15.95" customHeight="1" x14ac:dyDescent="0.15">
      <c r="A832" s="189"/>
      <c r="B832" s="189"/>
      <c r="C832" s="189"/>
      <c r="D832" s="189"/>
      <c r="E832" s="189"/>
      <c r="F832" s="189"/>
      <c r="G832" s="189"/>
      <c r="H832" s="189"/>
      <c r="I832" s="189"/>
      <c r="J832" s="189"/>
      <c r="K832" s="189"/>
      <c r="L832" s="189"/>
      <c r="M832" s="189"/>
      <c r="N832" s="189"/>
      <c r="O832" s="189"/>
      <c r="P832" s="189"/>
      <c r="Q832" s="189"/>
      <c r="R832" s="189"/>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c r="CN832" s="189"/>
      <c r="CO832" s="189"/>
      <c r="CP832" s="189"/>
      <c r="CQ832" s="189"/>
      <c r="CR832" s="189"/>
      <c r="CS832" s="189"/>
      <c r="CT832" s="189"/>
      <c r="CU832" s="189"/>
      <c r="CV832" s="189"/>
      <c r="CW832" s="189"/>
      <c r="CX832" s="189"/>
      <c r="CY832" s="189"/>
      <c r="CZ832" s="189"/>
      <c r="DA832" s="189"/>
      <c r="DB832" s="189"/>
      <c r="DC832" s="189"/>
      <c r="DD832" s="189"/>
      <c r="DE832" s="189"/>
      <c r="DF832" s="189"/>
      <c r="DG832" s="189"/>
      <c r="DH832" s="189"/>
      <c r="DI832" s="189"/>
      <c r="DJ832" s="189"/>
      <c r="DK832" s="189"/>
      <c r="DL832" s="189"/>
    </row>
    <row r="833" spans="1:116" ht="15.95" customHeight="1" x14ac:dyDescent="0.15">
      <c r="A833" s="189"/>
      <c r="B833" s="189"/>
      <c r="C833" s="189"/>
      <c r="D833" s="189"/>
      <c r="E833" s="189"/>
      <c r="F833" s="189"/>
      <c r="G833" s="189"/>
      <c r="H833" s="189"/>
      <c r="I833" s="189"/>
      <c r="J833" s="189"/>
      <c r="K833" s="189"/>
      <c r="L833" s="189"/>
      <c r="M833" s="189"/>
      <c r="N833" s="189"/>
      <c r="O833" s="189"/>
      <c r="P833" s="189"/>
      <c r="Q833" s="189"/>
      <c r="R833" s="189"/>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c r="CN833" s="189"/>
      <c r="CO833" s="189"/>
      <c r="CP833" s="189"/>
      <c r="CQ833" s="189"/>
      <c r="CR833" s="189"/>
      <c r="CS833" s="189"/>
      <c r="CT833" s="189"/>
      <c r="CU833" s="189"/>
      <c r="CV833" s="189"/>
      <c r="CW833" s="189"/>
      <c r="CX833" s="189"/>
      <c r="CY833" s="189"/>
      <c r="CZ833" s="189"/>
      <c r="DA833" s="189"/>
      <c r="DB833" s="189"/>
      <c r="DC833" s="189"/>
      <c r="DD833" s="189"/>
      <c r="DE833" s="189"/>
      <c r="DF833" s="189"/>
      <c r="DG833" s="189"/>
      <c r="DH833" s="189"/>
      <c r="DI833" s="189"/>
      <c r="DJ833" s="189"/>
      <c r="DK833" s="189"/>
      <c r="DL833" s="189"/>
    </row>
    <row r="834" spans="1:116" ht="15.95" customHeight="1" x14ac:dyDescent="0.15">
      <c r="A834" s="189"/>
      <c r="B834" s="189"/>
      <c r="C834" s="189"/>
      <c r="D834" s="189"/>
      <c r="E834" s="189"/>
      <c r="F834" s="189"/>
      <c r="G834" s="189"/>
      <c r="H834" s="189"/>
      <c r="I834" s="189"/>
      <c r="J834" s="189"/>
      <c r="K834" s="189"/>
      <c r="L834" s="189"/>
      <c r="M834" s="189"/>
      <c r="N834" s="189"/>
      <c r="O834" s="189"/>
      <c r="P834" s="189"/>
      <c r="Q834" s="189"/>
      <c r="R834" s="189"/>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c r="CN834" s="189"/>
      <c r="CO834" s="189"/>
      <c r="CP834" s="189"/>
      <c r="CQ834" s="189"/>
      <c r="CR834" s="189"/>
      <c r="CS834" s="189"/>
      <c r="CT834" s="189"/>
      <c r="CU834" s="189"/>
      <c r="CV834" s="189"/>
      <c r="CW834" s="189"/>
      <c r="CX834" s="189"/>
      <c r="CY834" s="189"/>
      <c r="CZ834" s="189"/>
      <c r="DA834" s="189"/>
      <c r="DB834" s="189"/>
      <c r="DC834" s="189"/>
      <c r="DD834" s="189"/>
      <c r="DE834" s="189"/>
      <c r="DF834" s="189"/>
      <c r="DG834" s="189"/>
      <c r="DH834" s="189"/>
      <c r="DI834" s="189"/>
      <c r="DJ834" s="189"/>
      <c r="DK834" s="189"/>
      <c r="DL834" s="189"/>
    </row>
    <row r="835" spans="1:116" ht="15.95" customHeight="1" x14ac:dyDescent="0.15">
      <c r="A835" s="189"/>
      <c r="B835" s="189"/>
      <c r="C835" s="189"/>
      <c r="D835" s="189"/>
      <c r="E835" s="189"/>
      <c r="F835" s="189"/>
      <c r="G835" s="189"/>
      <c r="H835" s="189"/>
      <c r="I835" s="189"/>
      <c r="J835" s="189"/>
      <c r="K835" s="189"/>
      <c r="L835" s="189"/>
      <c r="M835" s="189"/>
      <c r="N835" s="189"/>
      <c r="O835" s="189"/>
      <c r="P835" s="189"/>
      <c r="Q835" s="189"/>
      <c r="R835" s="189"/>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c r="CN835" s="189"/>
      <c r="CO835" s="189"/>
      <c r="CP835" s="189"/>
      <c r="CQ835" s="189"/>
      <c r="CR835" s="189"/>
      <c r="CS835" s="189"/>
      <c r="CT835" s="189"/>
      <c r="CU835" s="189"/>
      <c r="CV835" s="189"/>
      <c r="CW835" s="189"/>
      <c r="CX835" s="189"/>
      <c r="CY835" s="189"/>
      <c r="CZ835" s="189"/>
      <c r="DA835" s="189"/>
      <c r="DB835" s="189"/>
      <c r="DC835" s="189"/>
      <c r="DD835" s="189"/>
      <c r="DE835" s="189"/>
      <c r="DF835" s="189"/>
      <c r="DG835" s="189"/>
      <c r="DH835" s="189"/>
      <c r="DI835" s="189"/>
      <c r="DJ835" s="189"/>
      <c r="DK835" s="189"/>
      <c r="DL835" s="189"/>
    </row>
    <row r="836" spans="1:116" ht="15.95" customHeight="1" x14ac:dyDescent="0.15">
      <c r="A836" s="189"/>
      <c r="B836" s="189"/>
      <c r="C836" s="189"/>
      <c r="D836" s="189"/>
      <c r="E836" s="189"/>
      <c r="F836" s="189"/>
      <c r="G836" s="189"/>
      <c r="H836" s="189"/>
      <c r="I836" s="189"/>
      <c r="J836" s="189"/>
      <c r="K836" s="189"/>
      <c r="L836" s="189"/>
      <c r="M836" s="189"/>
      <c r="N836" s="189"/>
      <c r="O836" s="189"/>
      <c r="P836" s="189"/>
      <c r="Q836" s="189"/>
      <c r="R836" s="189"/>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c r="CN836" s="189"/>
      <c r="CO836" s="189"/>
      <c r="CP836" s="189"/>
      <c r="CQ836" s="189"/>
      <c r="CR836" s="189"/>
      <c r="CS836" s="189"/>
      <c r="CT836" s="189"/>
      <c r="CU836" s="189"/>
      <c r="CV836" s="189"/>
      <c r="CW836" s="189"/>
      <c r="CX836" s="189"/>
      <c r="CY836" s="189"/>
      <c r="CZ836" s="189"/>
      <c r="DA836" s="189"/>
      <c r="DB836" s="189"/>
      <c r="DC836" s="189"/>
      <c r="DD836" s="189"/>
      <c r="DE836" s="189"/>
      <c r="DF836" s="189"/>
      <c r="DG836" s="189"/>
      <c r="DH836" s="189"/>
      <c r="DI836" s="189"/>
      <c r="DJ836" s="189"/>
      <c r="DK836" s="189"/>
      <c r="DL836" s="189"/>
    </row>
    <row r="837" spans="1:116" ht="15.95" customHeight="1" x14ac:dyDescent="0.15">
      <c r="A837" s="189"/>
      <c r="B837" s="189"/>
      <c r="C837" s="189"/>
      <c r="D837" s="189"/>
      <c r="E837" s="189"/>
      <c r="F837" s="189"/>
      <c r="G837" s="189"/>
      <c r="H837" s="189"/>
      <c r="I837" s="189"/>
      <c r="J837" s="189"/>
      <c r="K837" s="189"/>
      <c r="L837" s="189"/>
      <c r="M837" s="189"/>
      <c r="N837" s="189"/>
      <c r="O837" s="189"/>
      <c r="P837" s="189"/>
      <c r="Q837" s="189"/>
      <c r="R837" s="189"/>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c r="CN837" s="189"/>
      <c r="CO837" s="189"/>
      <c r="CP837" s="189"/>
      <c r="CQ837" s="189"/>
      <c r="CR837" s="189"/>
      <c r="CS837" s="189"/>
      <c r="CT837" s="189"/>
      <c r="CU837" s="189"/>
      <c r="CV837" s="189"/>
      <c r="CW837" s="189"/>
      <c r="CX837" s="189"/>
      <c r="CY837" s="189"/>
      <c r="CZ837" s="189"/>
      <c r="DA837" s="189"/>
      <c r="DB837" s="189"/>
      <c r="DC837" s="189"/>
      <c r="DD837" s="189"/>
      <c r="DE837" s="189"/>
      <c r="DF837" s="189"/>
      <c r="DG837" s="189"/>
      <c r="DH837" s="189"/>
      <c r="DI837" s="189"/>
      <c r="DJ837" s="189"/>
      <c r="DK837" s="189"/>
      <c r="DL837" s="189"/>
    </row>
    <row r="838" spans="1:116" ht="15.95" customHeight="1" x14ac:dyDescent="0.15">
      <c r="A838" s="189"/>
      <c r="B838" s="189"/>
      <c r="C838" s="189"/>
      <c r="D838" s="189"/>
      <c r="E838" s="189"/>
      <c r="F838" s="189"/>
      <c r="G838" s="189"/>
      <c r="H838" s="189"/>
      <c r="I838" s="189"/>
      <c r="J838" s="189"/>
      <c r="K838" s="189"/>
      <c r="L838" s="189"/>
      <c r="M838" s="189"/>
      <c r="N838" s="189"/>
      <c r="O838" s="189"/>
      <c r="P838" s="189"/>
      <c r="Q838" s="189"/>
      <c r="R838" s="189"/>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c r="CN838" s="189"/>
      <c r="CO838" s="189"/>
      <c r="CP838" s="189"/>
      <c r="CQ838" s="189"/>
      <c r="CR838" s="189"/>
      <c r="CS838" s="189"/>
      <c r="CT838" s="189"/>
      <c r="CU838" s="189"/>
      <c r="CV838" s="189"/>
      <c r="CW838" s="189"/>
      <c r="CX838" s="189"/>
      <c r="CY838" s="189"/>
      <c r="CZ838" s="189"/>
      <c r="DA838" s="189"/>
      <c r="DB838" s="189"/>
      <c r="DC838" s="189"/>
      <c r="DD838" s="189"/>
      <c r="DE838" s="189"/>
      <c r="DF838" s="189"/>
      <c r="DG838" s="189"/>
      <c r="DH838" s="189"/>
      <c r="DI838" s="189"/>
      <c r="DJ838" s="189"/>
      <c r="DK838" s="189"/>
      <c r="DL838" s="189"/>
    </row>
    <row r="839" spans="1:116" ht="15.95" customHeight="1" x14ac:dyDescent="0.15">
      <c r="A839" s="189"/>
      <c r="B839" s="189"/>
      <c r="C839" s="189"/>
      <c r="D839" s="189"/>
      <c r="E839" s="189"/>
      <c r="F839" s="189"/>
      <c r="G839" s="189"/>
      <c r="H839" s="189"/>
      <c r="I839" s="189"/>
      <c r="J839" s="189"/>
      <c r="K839" s="189"/>
      <c r="L839" s="189"/>
      <c r="M839" s="189"/>
      <c r="N839" s="189"/>
      <c r="O839" s="189"/>
      <c r="P839" s="189"/>
      <c r="Q839" s="189"/>
      <c r="R839" s="189"/>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c r="CN839" s="189"/>
      <c r="CO839" s="189"/>
      <c r="CP839" s="189"/>
      <c r="CQ839" s="189"/>
      <c r="CR839" s="189"/>
      <c r="CS839" s="189"/>
      <c r="CT839" s="189"/>
      <c r="CU839" s="189"/>
      <c r="CV839" s="189"/>
      <c r="CW839" s="189"/>
      <c r="CX839" s="189"/>
      <c r="CY839" s="189"/>
      <c r="CZ839" s="189"/>
      <c r="DA839" s="189"/>
      <c r="DB839" s="189"/>
      <c r="DC839" s="189"/>
      <c r="DD839" s="189"/>
      <c r="DE839" s="189"/>
      <c r="DF839" s="189"/>
      <c r="DG839" s="189"/>
      <c r="DH839" s="189"/>
      <c r="DI839" s="189"/>
      <c r="DJ839" s="189"/>
      <c r="DK839" s="189"/>
      <c r="DL839" s="189"/>
    </row>
    <row r="840" spans="1:116" ht="15.95" customHeight="1" x14ac:dyDescent="0.15">
      <c r="A840" s="189"/>
      <c r="B840" s="189"/>
      <c r="C840" s="189"/>
      <c r="D840" s="189"/>
      <c r="E840" s="189"/>
      <c r="F840" s="189"/>
      <c r="G840" s="189"/>
      <c r="H840" s="189"/>
      <c r="I840" s="189"/>
      <c r="J840" s="189"/>
      <c r="K840" s="189"/>
      <c r="L840" s="189"/>
      <c r="M840" s="189"/>
      <c r="N840" s="189"/>
      <c r="O840" s="189"/>
      <c r="P840" s="189"/>
      <c r="Q840" s="189"/>
      <c r="R840" s="189"/>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c r="CN840" s="189"/>
      <c r="CO840" s="189"/>
      <c r="CP840" s="189"/>
      <c r="CQ840" s="189"/>
      <c r="CR840" s="189"/>
      <c r="CS840" s="189"/>
      <c r="CT840" s="189"/>
      <c r="CU840" s="189"/>
      <c r="CV840" s="189"/>
      <c r="CW840" s="189"/>
      <c r="CX840" s="189"/>
      <c r="CY840" s="189"/>
      <c r="CZ840" s="189"/>
      <c r="DA840" s="189"/>
      <c r="DB840" s="189"/>
      <c r="DC840" s="189"/>
      <c r="DD840" s="189"/>
      <c r="DE840" s="189"/>
      <c r="DF840" s="189"/>
      <c r="DG840" s="189"/>
      <c r="DH840" s="189"/>
      <c r="DI840" s="189"/>
      <c r="DJ840" s="189"/>
      <c r="DK840" s="189"/>
      <c r="DL840" s="189"/>
    </row>
    <row r="841" spans="1:116" ht="15.95" customHeight="1" x14ac:dyDescent="0.15">
      <c r="A841" s="189"/>
      <c r="B841" s="189"/>
      <c r="C841" s="189"/>
      <c r="D841" s="189"/>
      <c r="E841" s="189"/>
      <c r="F841" s="189"/>
      <c r="G841" s="189"/>
      <c r="H841" s="189"/>
      <c r="I841" s="189"/>
      <c r="J841" s="189"/>
      <c r="K841" s="189"/>
      <c r="L841" s="189"/>
      <c r="M841" s="189"/>
      <c r="N841" s="189"/>
      <c r="O841" s="189"/>
      <c r="P841" s="189"/>
      <c r="Q841" s="189"/>
      <c r="R841" s="189"/>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c r="CN841" s="189"/>
      <c r="CO841" s="189"/>
      <c r="CP841" s="189"/>
      <c r="CQ841" s="189"/>
      <c r="CR841" s="189"/>
      <c r="CS841" s="189"/>
      <c r="CT841" s="189"/>
      <c r="CU841" s="189"/>
      <c r="CV841" s="189"/>
      <c r="CW841" s="189"/>
      <c r="CX841" s="189"/>
      <c r="CY841" s="189"/>
      <c r="CZ841" s="189"/>
      <c r="DA841" s="189"/>
      <c r="DB841" s="189"/>
      <c r="DC841" s="189"/>
      <c r="DD841" s="189"/>
      <c r="DE841" s="189"/>
      <c r="DF841" s="189"/>
      <c r="DG841" s="189"/>
      <c r="DH841" s="189"/>
      <c r="DI841" s="189"/>
      <c r="DJ841" s="189"/>
      <c r="DK841" s="189"/>
      <c r="DL841" s="189"/>
    </row>
    <row r="842" spans="1:116" ht="15.95" customHeight="1" x14ac:dyDescent="0.15">
      <c r="A842" s="189"/>
      <c r="B842" s="189"/>
      <c r="C842" s="189"/>
      <c r="D842" s="189"/>
      <c r="E842" s="189"/>
      <c r="F842" s="189"/>
      <c r="G842" s="189"/>
      <c r="H842" s="189"/>
      <c r="I842" s="189"/>
      <c r="J842" s="189"/>
      <c r="K842" s="189"/>
      <c r="L842" s="189"/>
      <c r="M842" s="189"/>
      <c r="N842" s="189"/>
      <c r="O842" s="189"/>
      <c r="P842" s="189"/>
      <c r="Q842" s="189"/>
      <c r="R842" s="189"/>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c r="CN842" s="189"/>
      <c r="CO842" s="189"/>
      <c r="CP842" s="189"/>
      <c r="CQ842" s="189"/>
      <c r="CR842" s="189"/>
      <c r="CS842" s="189"/>
      <c r="CT842" s="189"/>
      <c r="CU842" s="189"/>
      <c r="CV842" s="189"/>
      <c r="CW842" s="189"/>
      <c r="CX842" s="189"/>
      <c r="CY842" s="189"/>
      <c r="CZ842" s="189"/>
      <c r="DA842" s="189"/>
      <c r="DB842" s="189"/>
      <c r="DC842" s="189"/>
      <c r="DD842" s="189"/>
      <c r="DE842" s="189"/>
      <c r="DF842" s="189"/>
      <c r="DG842" s="189"/>
      <c r="DH842" s="189"/>
      <c r="DI842" s="189"/>
      <c r="DJ842" s="189"/>
      <c r="DK842" s="189"/>
      <c r="DL842" s="189"/>
    </row>
    <row r="843" spans="1:116" ht="15.95" customHeight="1" x14ac:dyDescent="0.15">
      <c r="A843" s="189"/>
      <c r="B843" s="189"/>
      <c r="C843" s="189"/>
      <c r="D843" s="189"/>
      <c r="E843" s="189"/>
      <c r="F843" s="189"/>
      <c r="G843" s="189"/>
      <c r="H843" s="189"/>
      <c r="I843" s="189"/>
      <c r="J843" s="189"/>
      <c r="K843" s="189"/>
      <c r="L843" s="189"/>
      <c r="M843" s="189"/>
      <c r="N843" s="189"/>
      <c r="O843" s="189"/>
      <c r="P843" s="189"/>
      <c r="Q843" s="189"/>
      <c r="R843" s="189"/>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c r="CN843" s="189"/>
      <c r="CO843" s="189"/>
      <c r="CP843" s="189"/>
      <c r="CQ843" s="189"/>
      <c r="CR843" s="189"/>
      <c r="CS843" s="189"/>
      <c r="CT843" s="189"/>
      <c r="CU843" s="189"/>
      <c r="CV843" s="189"/>
      <c r="CW843" s="189"/>
      <c r="CX843" s="189"/>
      <c r="CY843" s="189"/>
      <c r="CZ843" s="189"/>
      <c r="DA843" s="189"/>
      <c r="DB843" s="189"/>
      <c r="DC843" s="189"/>
      <c r="DD843" s="189"/>
      <c r="DE843" s="189"/>
      <c r="DF843" s="189"/>
      <c r="DG843" s="189"/>
      <c r="DH843" s="189"/>
      <c r="DI843" s="189"/>
      <c r="DJ843" s="189"/>
      <c r="DK843" s="189"/>
      <c r="DL843" s="189"/>
    </row>
    <row r="844" spans="1:116" ht="15.95" customHeight="1" x14ac:dyDescent="0.15">
      <c r="A844" s="189"/>
      <c r="B844" s="189"/>
      <c r="C844" s="189"/>
      <c r="D844" s="189"/>
      <c r="E844" s="189"/>
      <c r="F844" s="189"/>
      <c r="G844" s="189"/>
      <c r="H844" s="189"/>
      <c r="I844" s="189"/>
      <c r="J844" s="189"/>
      <c r="K844" s="189"/>
      <c r="L844" s="189"/>
      <c r="M844" s="189"/>
      <c r="N844" s="189"/>
      <c r="O844" s="189"/>
      <c r="P844" s="189"/>
      <c r="Q844" s="189"/>
      <c r="R844" s="189"/>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c r="CN844" s="189"/>
      <c r="CO844" s="189"/>
      <c r="CP844" s="189"/>
      <c r="CQ844" s="189"/>
      <c r="CR844" s="189"/>
      <c r="CS844" s="189"/>
      <c r="CT844" s="189"/>
      <c r="CU844" s="189"/>
      <c r="CV844" s="189"/>
      <c r="CW844" s="189"/>
      <c r="CX844" s="189"/>
      <c r="CY844" s="189"/>
      <c r="CZ844" s="189"/>
      <c r="DA844" s="189"/>
      <c r="DB844" s="189"/>
      <c r="DC844" s="189"/>
      <c r="DD844" s="189"/>
      <c r="DE844" s="189"/>
      <c r="DF844" s="189"/>
      <c r="DG844" s="189"/>
      <c r="DH844" s="189"/>
      <c r="DI844" s="189"/>
      <c r="DJ844" s="189"/>
      <c r="DK844" s="189"/>
      <c r="DL844" s="189"/>
    </row>
    <row r="845" spans="1:116" ht="15.95" customHeight="1" x14ac:dyDescent="0.15">
      <c r="A845" s="189"/>
      <c r="B845" s="189"/>
      <c r="C845" s="189"/>
      <c r="D845" s="189"/>
      <c r="E845" s="189"/>
      <c r="F845" s="189"/>
      <c r="G845" s="189"/>
      <c r="H845" s="189"/>
      <c r="I845" s="189"/>
      <c r="J845" s="189"/>
      <c r="K845" s="189"/>
      <c r="L845" s="189"/>
      <c r="M845" s="189"/>
      <c r="N845" s="189"/>
      <c r="O845" s="189"/>
      <c r="P845" s="189"/>
      <c r="Q845" s="189"/>
      <c r="R845" s="189"/>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c r="CN845" s="189"/>
      <c r="CO845" s="189"/>
      <c r="CP845" s="189"/>
      <c r="CQ845" s="189"/>
      <c r="CR845" s="189"/>
      <c r="CS845" s="189"/>
      <c r="CT845" s="189"/>
      <c r="CU845" s="189"/>
      <c r="CV845" s="189"/>
      <c r="CW845" s="189"/>
      <c r="CX845" s="189"/>
      <c r="CY845" s="189"/>
      <c r="CZ845" s="189"/>
      <c r="DA845" s="189"/>
      <c r="DB845" s="189"/>
      <c r="DC845" s="189"/>
      <c r="DD845" s="189"/>
      <c r="DE845" s="189"/>
      <c r="DF845" s="189"/>
      <c r="DG845" s="189"/>
      <c r="DH845" s="189"/>
      <c r="DI845" s="189"/>
      <c r="DJ845" s="189"/>
      <c r="DK845" s="189"/>
      <c r="DL845" s="189"/>
    </row>
    <row r="846" spans="1:116" ht="15.95" customHeight="1" x14ac:dyDescent="0.15">
      <c r="A846" s="189"/>
      <c r="B846" s="189"/>
      <c r="C846" s="189"/>
      <c r="D846" s="189"/>
      <c r="E846" s="189"/>
      <c r="F846" s="189"/>
      <c r="G846" s="189"/>
      <c r="H846" s="189"/>
      <c r="I846" s="189"/>
      <c r="J846" s="189"/>
      <c r="K846" s="189"/>
      <c r="L846" s="189"/>
      <c r="M846" s="189"/>
      <c r="N846" s="189"/>
      <c r="O846" s="189"/>
      <c r="P846" s="189"/>
      <c r="Q846" s="189"/>
      <c r="R846" s="189"/>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c r="CN846" s="189"/>
      <c r="CO846" s="189"/>
      <c r="CP846" s="189"/>
      <c r="CQ846" s="189"/>
      <c r="CR846" s="189"/>
      <c r="CS846" s="189"/>
      <c r="CT846" s="189"/>
      <c r="CU846" s="189"/>
      <c r="CV846" s="189"/>
      <c r="CW846" s="189"/>
      <c r="CX846" s="189"/>
      <c r="CY846" s="189"/>
      <c r="CZ846" s="189"/>
      <c r="DA846" s="189"/>
      <c r="DB846" s="189"/>
      <c r="DC846" s="189"/>
      <c r="DD846" s="189"/>
      <c r="DE846" s="189"/>
      <c r="DF846" s="189"/>
      <c r="DG846" s="189"/>
      <c r="DH846" s="189"/>
      <c r="DI846" s="189"/>
      <c r="DJ846" s="189"/>
      <c r="DK846" s="189"/>
      <c r="DL846" s="189"/>
    </row>
    <row r="847" spans="1:116" ht="15.95" customHeight="1" x14ac:dyDescent="0.15">
      <c r="A847" s="189"/>
      <c r="B847" s="189"/>
      <c r="C847" s="189"/>
      <c r="D847" s="189"/>
      <c r="E847" s="189"/>
      <c r="F847" s="189"/>
      <c r="G847" s="189"/>
      <c r="H847" s="189"/>
      <c r="I847" s="189"/>
      <c r="J847" s="189"/>
      <c r="K847" s="189"/>
      <c r="L847" s="189"/>
      <c r="M847" s="189"/>
      <c r="N847" s="189"/>
      <c r="O847" s="189"/>
      <c r="P847" s="189"/>
      <c r="Q847" s="189"/>
      <c r="R847" s="189"/>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c r="CN847" s="189"/>
      <c r="CO847" s="189"/>
      <c r="CP847" s="189"/>
      <c r="CQ847" s="189"/>
      <c r="CR847" s="189"/>
      <c r="CS847" s="189"/>
      <c r="CT847" s="189"/>
      <c r="CU847" s="189"/>
      <c r="CV847" s="189"/>
      <c r="CW847" s="189"/>
      <c r="CX847" s="189"/>
      <c r="CY847" s="189"/>
      <c r="CZ847" s="189"/>
      <c r="DA847" s="189"/>
      <c r="DB847" s="189"/>
      <c r="DC847" s="189"/>
      <c r="DD847" s="189"/>
      <c r="DE847" s="189"/>
      <c r="DF847" s="189"/>
      <c r="DG847" s="189"/>
      <c r="DH847" s="189"/>
      <c r="DI847" s="189"/>
      <c r="DJ847" s="189"/>
      <c r="DK847" s="189"/>
      <c r="DL847" s="189"/>
    </row>
    <row r="848" spans="1:116" ht="15.95" customHeight="1" x14ac:dyDescent="0.15">
      <c r="A848" s="189"/>
      <c r="B848" s="189"/>
      <c r="C848" s="189"/>
      <c r="D848" s="189"/>
      <c r="E848" s="189"/>
      <c r="F848" s="189"/>
      <c r="G848" s="189"/>
      <c r="H848" s="189"/>
      <c r="I848" s="189"/>
      <c r="J848" s="189"/>
      <c r="K848" s="189"/>
      <c r="L848" s="189"/>
      <c r="M848" s="189"/>
      <c r="N848" s="189"/>
      <c r="O848" s="189"/>
      <c r="P848" s="189"/>
      <c r="Q848" s="189"/>
      <c r="R848" s="189"/>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c r="CN848" s="189"/>
      <c r="CO848" s="189"/>
      <c r="CP848" s="189"/>
      <c r="CQ848" s="189"/>
      <c r="CR848" s="189"/>
      <c r="CS848" s="189"/>
      <c r="CT848" s="189"/>
      <c r="CU848" s="189"/>
      <c r="CV848" s="189"/>
      <c r="CW848" s="189"/>
      <c r="CX848" s="189"/>
      <c r="CY848" s="189"/>
      <c r="CZ848" s="189"/>
      <c r="DA848" s="189"/>
      <c r="DB848" s="189"/>
      <c r="DC848" s="189"/>
      <c r="DD848" s="189"/>
      <c r="DE848" s="189"/>
      <c r="DF848" s="189"/>
      <c r="DG848" s="189"/>
      <c r="DH848" s="189"/>
      <c r="DI848" s="189"/>
      <c r="DJ848" s="189"/>
      <c r="DK848" s="189"/>
      <c r="DL848" s="189"/>
    </row>
    <row r="849" spans="1:116" ht="15.95" customHeight="1" x14ac:dyDescent="0.15">
      <c r="A849" s="189"/>
      <c r="B849" s="189"/>
      <c r="C849" s="189"/>
      <c r="D849" s="189"/>
      <c r="E849" s="189"/>
      <c r="F849" s="189"/>
      <c r="G849" s="189"/>
      <c r="H849" s="189"/>
      <c r="I849" s="189"/>
      <c r="J849" s="189"/>
      <c r="K849" s="189"/>
      <c r="L849" s="189"/>
      <c r="M849" s="189"/>
      <c r="N849" s="189"/>
      <c r="O849" s="189"/>
      <c r="P849" s="189"/>
      <c r="Q849" s="189"/>
      <c r="R849" s="189"/>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c r="CN849" s="189"/>
      <c r="CO849" s="189"/>
      <c r="CP849" s="189"/>
      <c r="CQ849" s="189"/>
      <c r="CR849" s="189"/>
      <c r="CS849" s="189"/>
      <c r="CT849" s="189"/>
      <c r="CU849" s="189"/>
      <c r="CV849" s="189"/>
      <c r="CW849" s="189"/>
      <c r="CX849" s="189"/>
      <c r="CY849" s="189"/>
      <c r="CZ849" s="189"/>
      <c r="DA849" s="189"/>
      <c r="DB849" s="189"/>
      <c r="DC849" s="189"/>
      <c r="DD849" s="189"/>
      <c r="DE849" s="189"/>
      <c r="DF849" s="189"/>
      <c r="DG849" s="189"/>
      <c r="DH849" s="189"/>
      <c r="DI849" s="189"/>
      <c r="DJ849" s="189"/>
      <c r="DK849" s="189"/>
      <c r="DL849" s="189"/>
    </row>
    <row r="850" spans="1:116" ht="15.95" customHeight="1" x14ac:dyDescent="0.15">
      <c r="A850" s="189"/>
      <c r="B850" s="189"/>
      <c r="C850" s="189"/>
      <c r="D850" s="189"/>
      <c r="E850" s="189"/>
      <c r="F850" s="189"/>
      <c r="G850" s="189"/>
      <c r="H850" s="189"/>
      <c r="I850" s="189"/>
      <c r="J850" s="189"/>
      <c r="K850" s="189"/>
      <c r="L850" s="189"/>
      <c r="M850" s="189"/>
      <c r="N850" s="189"/>
      <c r="O850" s="189"/>
      <c r="P850" s="189"/>
      <c r="Q850" s="189"/>
      <c r="R850" s="189"/>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c r="CN850" s="189"/>
      <c r="CO850" s="189"/>
      <c r="CP850" s="189"/>
      <c r="CQ850" s="189"/>
      <c r="CR850" s="189"/>
      <c r="CS850" s="189"/>
      <c r="CT850" s="189"/>
      <c r="CU850" s="189"/>
      <c r="CV850" s="189"/>
      <c r="CW850" s="189"/>
      <c r="CX850" s="189"/>
      <c r="CY850" s="189"/>
      <c r="CZ850" s="189"/>
      <c r="DA850" s="189"/>
      <c r="DB850" s="189"/>
      <c r="DC850" s="189"/>
      <c r="DD850" s="189"/>
      <c r="DE850" s="189"/>
      <c r="DF850" s="189"/>
      <c r="DG850" s="189"/>
      <c r="DH850" s="189"/>
      <c r="DI850" s="189"/>
      <c r="DJ850" s="189"/>
      <c r="DK850" s="189"/>
      <c r="DL850" s="189"/>
    </row>
    <row r="851" spans="1:116" ht="15.95" customHeight="1" x14ac:dyDescent="0.15">
      <c r="A851" s="189"/>
      <c r="B851" s="189"/>
      <c r="C851" s="189"/>
      <c r="D851" s="189"/>
      <c r="E851" s="189"/>
      <c r="F851" s="189"/>
      <c r="G851" s="189"/>
      <c r="H851" s="189"/>
      <c r="I851" s="189"/>
      <c r="J851" s="189"/>
      <c r="K851" s="189"/>
      <c r="L851" s="189"/>
      <c r="M851" s="189"/>
      <c r="N851" s="189"/>
      <c r="O851" s="189"/>
      <c r="P851" s="189"/>
      <c r="Q851" s="189"/>
      <c r="R851" s="189"/>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c r="CN851" s="189"/>
      <c r="CO851" s="189"/>
      <c r="CP851" s="189"/>
      <c r="CQ851" s="189"/>
      <c r="CR851" s="189"/>
      <c r="CS851" s="189"/>
      <c r="CT851" s="189"/>
      <c r="CU851" s="189"/>
      <c r="CV851" s="189"/>
      <c r="CW851" s="189"/>
      <c r="CX851" s="189"/>
      <c r="CY851" s="189"/>
      <c r="CZ851" s="189"/>
      <c r="DA851" s="189"/>
      <c r="DB851" s="189"/>
      <c r="DC851" s="189"/>
      <c r="DD851" s="189"/>
      <c r="DE851" s="189"/>
      <c r="DF851" s="189"/>
      <c r="DG851" s="189"/>
      <c r="DH851" s="189"/>
      <c r="DI851" s="189"/>
      <c r="DJ851" s="189"/>
      <c r="DK851" s="189"/>
      <c r="DL851" s="189"/>
    </row>
    <row r="852" spans="1:116" ht="15.95" customHeight="1" x14ac:dyDescent="0.15">
      <c r="A852" s="189"/>
      <c r="B852" s="189"/>
      <c r="C852" s="189"/>
      <c r="D852" s="189"/>
      <c r="E852" s="189"/>
      <c r="F852" s="189"/>
      <c r="G852" s="189"/>
      <c r="H852" s="189"/>
      <c r="I852" s="189"/>
      <c r="J852" s="189"/>
      <c r="K852" s="189"/>
      <c r="L852" s="189"/>
      <c r="M852" s="189"/>
      <c r="N852" s="189"/>
      <c r="O852" s="189"/>
      <c r="P852" s="189"/>
      <c r="Q852" s="189"/>
      <c r="R852" s="189"/>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row>
    <row r="853" spans="1:116" ht="15.95" customHeight="1" x14ac:dyDescent="0.15">
      <c r="A853" s="189"/>
      <c r="B853" s="189"/>
      <c r="C853" s="189"/>
      <c r="D853" s="189"/>
      <c r="E853" s="189"/>
      <c r="F853" s="189"/>
      <c r="G853" s="189"/>
      <c r="H853" s="189"/>
      <c r="I853" s="189"/>
      <c r="J853" s="189"/>
      <c r="K853" s="189"/>
      <c r="L853" s="189"/>
      <c r="M853" s="189"/>
      <c r="N853" s="189"/>
      <c r="O853" s="189"/>
      <c r="P853" s="189"/>
      <c r="Q853" s="189"/>
      <c r="R853" s="189"/>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row>
    <row r="854" spans="1:116" ht="15.95" customHeight="1" x14ac:dyDescent="0.15">
      <c r="A854" s="189"/>
      <c r="B854" s="189"/>
      <c r="C854" s="189"/>
      <c r="D854" s="189"/>
      <c r="E854" s="189"/>
      <c r="F854" s="189"/>
      <c r="G854" s="189"/>
      <c r="H854" s="189"/>
      <c r="I854" s="189"/>
      <c r="J854" s="189"/>
      <c r="K854" s="189"/>
      <c r="L854" s="189"/>
      <c r="M854" s="189"/>
      <c r="N854" s="189"/>
      <c r="O854" s="189"/>
      <c r="P854" s="189"/>
      <c r="Q854" s="189"/>
      <c r="R854" s="189"/>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c r="CN854" s="189"/>
      <c r="CO854" s="189"/>
      <c r="CP854" s="189"/>
      <c r="CQ854" s="189"/>
      <c r="CR854" s="189"/>
      <c r="CS854" s="189"/>
      <c r="CT854" s="189"/>
      <c r="CU854" s="189"/>
      <c r="CV854" s="189"/>
      <c r="CW854" s="189"/>
      <c r="CX854" s="189"/>
      <c r="CY854" s="189"/>
      <c r="CZ854" s="189"/>
      <c r="DA854" s="189"/>
      <c r="DB854" s="189"/>
      <c r="DC854" s="189"/>
      <c r="DD854" s="189"/>
      <c r="DE854" s="189"/>
      <c r="DF854" s="189"/>
      <c r="DG854" s="189"/>
      <c r="DH854" s="189"/>
      <c r="DI854" s="189"/>
      <c r="DJ854" s="189"/>
      <c r="DK854" s="189"/>
      <c r="DL854" s="189"/>
    </row>
    <row r="855" spans="1:116" ht="15.95" customHeight="1" x14ac:dyDescent="0.15">
      <c r="A855" s="189"/>
      <c r="B855" s="189"/>
      <c r="C855" s="189"/>
      <c r="D855" s="189"/>
      <c r="E855" s="189"/>
      <c r="F855" s="189"/>
      <c r="G855" s="189"/>
      <c r="H855" s="189"/>
      <c r="I855" s="189"/>
      <c r="J855" s="189"/>
      <c r="K855" s="189"/>
      <c r="L855" s="189"/>
      <c r="M855" s="189"/>
      <c r="N855" s="189"/>
      <c r="O855" s="189"/>
      <c r="P855" s="189"/>
      <c r="Q855" s="189"/>
      <c r="R855" s="189"/>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c r="CN855" s="189"/>
      <c r="CO855" s="189"/>
      <c r="CP855" s="189"/>
      <c r="CQ855" s="189"/>
      <c r="CR855" s="189"/>
      <c r="CS855" s="189"/>
      <c r="CT855" s="189"/>
      <c r="CU855" s="189"/>
      <c r="CV855" s="189"/>
      <c r="CW855" s="189"/>
      <c r="CX855" s="189"/>
      <c r="CY855" s="189"/>
      <c r="CZ855" s="189"/>
      <c r="DA855" s="189"/>
      <c r="DB855" s="189"/>
      <c r="DC855" s="189"/>
      <c r="DD855" s="189"/>
      <c r="DE855" s="189"/>
      <c r="DF855" s="189"/>
      <c r="DG855" s="189"/>
      <c r="DH855" s="189"/>
      <c r="DI855" s="189"/>
      <c r="DJ855" s="189"/>
      <c r="DK855" s="189"/>
      <c r="DL855" s="189"/>
    </row>
    <row r="856" spans="1:116" ht="15.95" customHeight="1" x14ac:dyDescent="0.15">
      <c r="A856" s="189"/>
      <c r="B856" s="189"/>
      <c r="C856" s="189"/>
      <c r="D856" s="189"/>
      <c r="E856" s="189"/>
      <c r="F856" s="189"/>
      <c r="G856" s="189"/>
      <c r="H856" s="189"/>
      <c r="I856" s="189"/>
      <c r="J856" s="189"/>
      <c r="K856" s="189"/>
      <c r="L856" s="189"/>
      <c r="M856" s="189"/>
      <c r="N856" s="189"/>
      <c r="O856" s="189"/>
      <c r="P856" s="189"/>
      <c r="Q856" s="189"/>
      <c r="R856" s="189"/>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c r="CN856" s="189"/>
      <c r="CO856" s="189"/>
      <c r="CP856" s="189"/>
      <c r="CQ856" s="189"/>
      <c r="CR856" s="189"/>
      <c r="CS856" s="189"/>
      <c r="CT856" s="189"/>
      <c r="CU856" s="189"/>
      <c r="CV856" s="189"/>
      <c r="CW856" s="189"/>
      <c r="CX856" s="189"/>
      <c r="CY856" s="189"/>
      <c r="CZ856" s="189"/>
      <c r="DA856" s="189"/>
      <c r="DB856" s="189"/>
      <c r="DC856" s="189"/>
      <c r="DD856" s="189"/>
      <c r="DE856" s="189"/>
      <c r="DF856" s="189"/>
      <c r="DG856" s="189"/>
      <c r="DH856" s="189"/>
      <c r="DI856" s="189"/>
      <c r="DJ856" s="189"/>
      <c r="DK856" s="189"/>
      <c r="DL856" s="189"/>
    </row>
    <row r="857" spans="1:116" ht="15.95" customHeight="1" x14ac:dyDescent="0.15">
      <c r="A857" s="189"/>
      <c r="B857" s="189"/>
      <c r="C857" s="189"/>
      <c r="D857" s="189"/>
      <c r="E857" s="189"/>
      <c r="F857" s="189"/>
      <c r="G857" s="189"/>
      <c r="H857" s="189"/>
      <c r="I857" s="189"/>
      <c r="J857" s="189"/>
      <c r="K857" s="189"/>
      <c r="L857" s="189"/>
      <c r="M857" s="189"/>
      <c r="N857" s="189"/>
      <c r="O857" s="189"/>
      <c r="P857" s="189"/>
      <c r="Q857" s="189"/>
      <c r="R857" s="189"/>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c r="CN857" s="189"/>
      <c r="CO857" s="189"/>
      <c r="CP857" s="189"/>
      <c r="CQ857" s="189"/>
      <c r="CR857" s="189"/>
      <c r="CS857" s="189"/>
      <c r="CT857" s="189"/>
      <c r="CU857" s="189"/>
      <c r="CV857" s="189"/>
      <c r="CW857" s="189"/>
      <c r="CX857" s="189"/>
      <c r="CY857" s="189"/>
      <c r="CZ857" s="189"/>
      <c r="DA857" s="189"/>
      <c r="DB857" s="189"/>
      <c r="DC857" s="189"/>
      <c r="DD857" s="189"/>
      <c r="DE857" s="189"/>
      <c r="DF857" s="189"/>
      <c r="DG857" s="189"/>
      <c r="DH857" s="189"/>
      <c r="DI857" s="189"/>
      <c r="DJ857" s="189"/>
      <c r="DK857" s="189"/>
      <c r="DL857" s="189"/>
    </row>
    <row r="858" spans="1:116" ht="15.95" customHeight="1" x14ac:dyDescent="0.15">
      <c r="A858" s="189"/>
      <c r="B858" s="189"/>
      <c r="C858" s="189"/>
      <c r="D858" s="189"/>
      <c r="E858" s="189"/>
      <c r="F858" s="189"/>
      <c r="G858" s="189"/>
      <c r="H858" s="189"/>
      <c r="I858" s="189"/>
      <c r="J858" s="189"/>
      <c r="K858" s="189"/>
      <c r="L858" s="189"/>
      <c r="M858" s="189"/>
      <c r="N858" s="189"/>
      <c r="O858" s="189"/>
      <c r="P858" s="189"/>
      <c r="Q858" s="189"/>
      <c r="R858" s="189"/>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c r="CN858" s="189"/>
      <c r="CO858" s="189"/>
      <c r="CP858" s="189"/>
      <c r="CQ858" s="189"/>
      <c r="CR858" s="189"/>
      <c r="CS858" s="189"/>
      <c r="CT858" s="189"/>
      <c r="CU858" s="189"/>
      <c r="CV858" s="189"/>
      <c r="CW858" s="189"/>
      <c r="CX858" s="189"/>
      <c r="CY858" s="189"/>
      <c r="CZ858" s="189"/>
      <c r="DA858" s="189"/>
      <c r="DB858" s="189"/>
      <c r="DC858" s="189"/>
      <c r="DD858" s="189"/>
      <c r="DE858" s="189"/>
      <c r="DF858" s="189"/>
      <c r="DG858" s="189"/>
      <c r="DH858" s="189"/>
      <c r="DI858" s="189"/>
      <c r="DJ858" s="189"/>
      <c r="DK858" s="189"/>
      <c r="DL858" s="189"/>
    </row>
    <row r="859" spans="1:116" ht="15.95" customHeight="1" x14ac:dyDescent="0.15">
      <c r="A859" s="189"/>
      <c r="B859" s="189"/>
      <c r="C859" s="189"/>
      <c r="D859" s="189"/>
      <c r="E859" s="189"/>
      <c r="F859" s="189"/>
      <c r="G859" s="189"/>
      <c r="H859" s="189"/>
      <c r="I859" s="189"/>
      <c r="J859" s="189"/>
      <c r="K859" s="189"/>
      <c r="L859" s="189"/>
      <c r="M859" s="189"/>
      <c r="N859" s="189"/>
      <c r="O859" s="189"/>
      <c r="P859" s="189"/>
      <c r="Q859" s="189"/>
      <c r="R859" s="189"/>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c r="CN859" s="189"/>
      <c r="CO859" s="189"/>
      <c r="CP859" s="189"/>
      <c r="CQ859" s="189"/>
      <c r="CR859" s="189"/>
      <c r="CS859" s="189"/>
      <c r="CT859" s="189"/>
      <c r="CU859" s="189"/>
      <c r="CV859" s="189"/>
      <c r="CW859" s="189"/>
      <c r="CX859" s="189"/>
      <c r="CY859" s="189"/>
      <c r="CZ859" s="189"/>
      <c r="DA859" s="189"/>
      <c r="DB859" s="189"/>
      <c r="DC859" s="189"/>
      <c r="DD859" s="189"/>
      <c r="DE859" s="189"/>
      <c r="DF859" s="189"/>
      <c r="DG859" s="189"/>
      <c r="DH859" s="189"/>
      <c r="DI859" s="189"/>
      <c r="DJ859" s="189"/>
      <c r="DK859" s="189"/>
      <c r="DL859" s="189"/>
    </row>
    <row r="860" spans="1:116" ht="15.95" customHeight="1" x14ac:dyDescent="0.15">
      <c r="A860" s="189"/>
      <c r="B860" s="189"/>
      <c r="C860" s="189"/>
      <c r="D860" s="189"/>
      <c r="E860" s="189"/>
      <c r="F860" s="189"/>
      <c r="G860" s="189"/>
      <c r="H860" s="189"/>
      <c r="I860" s="189"/>
      <c r="J860" s="189"/>
      <c r="K860" s="189"/>
      <c r="L860" s="189"/>
      <c r="M860" s="189"/>
      <c r="N860" s="189"/>
      <c r="O860" s="189"/>
      <c r="P860" s="189"/>
      <c r="Q860" s="189"/>
      <c r="R860" s="189"/>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c r="CN860" s="189"/>
      <c r="CO860" s="189"/>
      <c r="CP860" s="189"/>
      <c r="CQ860" s="189"/>
      <c r="CR860" s="189"/>
      <c r="CS860" s="189"/>
      <c r="CT860" s="189"/>
      <c r="CU860" s="189"/>
      <c r="CV860" s="189"/>
      <c r="CW860" s="189"/>
      <c r="CX860" s="189"/>
      <c r="CY860" s="189"/>
      <c r="CZ860" s="189"/>
      <c r="DA860" s="189"/>
      <c r="DB860" s="189"/>
      <c r="DC860" s="189"/>
      <c r="DD860" s="189"/>
      <c r="DE860" s="189"/>
      <c r="DF860" s="189"/>
      <c r="DG860" s="189"/>
      <c r="DH860" s="189"/>
      <c r="DI860" s="189"/>
      <c r="DJ860" s="189"/>
      <c r="DK860" s="189"/>
      <c r="DL860" s="189"/>
    </row>
    <row r="861" spans="1:116" ht="15.95" customHeight="1" x14ac:dyDescent="0.15">
      <c r="A861" s="189"/>
      <c r="B861" s="189"/>
      <c r="C861" s="189"/>
      <c r="D861" s="189"/>
      <c r="E861" s="189"/>
      <c r="F861" s="189"/>
      <c r="G861" s="189"/>
      <c r="H861" s="189"/>
      <c r="I861" s="189"/>
      <c r="J861" s="189"/>
      <c r="K861" s="189"/>
      <c r="L861" s="189"/>
      <c r="M861" s="189"/>
      <c r="N861" s="189"/>
      <c r="O861" s="189"/>
      <c r="P861" s="189"/>
      <c r="Q861" s="189"/>
      <c r="R861" s="189"/>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c r="CN861" s="189"/>
      <c r="CO861" s="189"/>
      <c r="CP861" s="189"/>
      <c r="CQ861" s="189"/>
      <c r="CR861" s="189"/>
      <c r="CS861" s="189"/>
      <c r="CT861" s="189"/>
      <c r="CU861" s="189"/>
      <c r="CV861" s="189"/>
      <c r="CW861" s="189"/>
      <c r="CX861" s="189"/>
      <c r="CY861" s="189"/>
      <c r="CZ861" s="189"/>
      <c r="DA861" s="189"/>
      <c r="DB861" s="189"/>
      <c r="DC861" s="189"/>
      <c r="DD861" s="189"/>
      <c r="DE861" s="189"/>
      <c r="DF861" s="189"/>
      <c r="DG861" s="189"/>
      <c r="DH861" s="189"/>
      <c r="DI861" s="189"/>
      <c r="DJ861" s="189"/>
      <c r="DK861" s="189"/>
      <c r="DL861" s="189"/>
    </row>
    <row r="862" spans="1:116" ht="15.95" customHeight="1" x14ac:dyDescent="0.15">
      <c r="A862" s="189"/>
      <c r="B862" s="189"/>
      <c r="C862" s="189"/>
      <c r="D862" s="189"/>
      <c r="E862" s="189"/>
      <c r="F862" s="189"/>
      <c r="G862" s="189"/>
      <c r="H862" s="189"/>
      <c r="I862" s="189"/>
      <c r="J862" s="189"/>
      <c r="K862" s="189"/>
      <c r="L862" s="189"/>
      <c r="M862" s="189"/>
      <c r="N862" s="189"/>
      <c r="O862" s="189"/>
      <c r="P862" s="189"/>
      <c r="Q862" s="189"/>
      <c r="R862" s="189"/>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c r="CN862" s="189"/>
      <c r="CO862" s="189"/>
      <c r="CP862" s="189"/>
      <c r="CQ862" s="189"/>
      <c r="CR862" s="189"/>
      <c r="CS862" s="189"/>
      <c r="CT862" s="189"/>
      <c r="CU862" s="189"/>
      <c r="CV862" s="189"/>
      <c r="CW862" s="189"/>
      <c r="CX862" s="189"/>
      <c r="CY862" s="189"/>
      <c r="CZ862" s="189"/>
      <c r="DA862" s="189"/>
      <c r="DB862" s="189"/>
      <c r="DC862" s="189"/>
      <c r="DD862" s="189"/>
      <c r="DE862" s="189"/>
      <c r="DF862" s="189"/>
      <c r="DG862" s="189"/>
      <c r="DH862" s="189"/>
      <c r="DI862" s="189"/>
      <c r="DJ862" s="189"/>
      <c r="DK862" s="189"/>
      <c r="DL862" s="189"/>
    </row>
    <row r="863" spans="1:116" ht="15.95" customHeight="1" x14ac:dyDescent="0.15">
      <c r="A863" s="189"/>
      <c r="B863" s="189"/>
      <c r="C863" s="189"/>
      <c r="D863" s="189"/>
      <c r="E863" s="189"/>
      <c r="F863" s="189"/>
      <c r="G863" s="189"/>
      <c r="H863" s="189"/>
      <c r="I863" s="189"/>
      <c r="J863" s="189"/>
      <c r="K863" s="189"/>
      <c r="L863" s="189"/>
      <c r="M863" s="189"/>
      <c r="N863" s="189"/>
      <c r="O863" s="189"/>
      <c r="P863" s="189"/>
      <c r="Q863" s="189"/>
      <c r="R863" s="189"/>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c r="CN863" s="189"/>
      <c r="CO863" s="189"/>
      <c r="CP863" s="189"/>
      <c r="CQ863" s="189"/>
      <c r="CR863" s="189"/>
      <c r="CS863" s="189"/>
      <c r="CT863" s="189"/>
      <c r="CU863" s="189"/>
      <c r="CV863" s="189"/>
      <c r="CW863" s="189"/>
      <c r="CX863" s="189"/>
      <c r="CY863" s="189"/>
      <c r="CZ863" s="189"/>
      <c r="DA863" s="189"/>
      <c r="DB863" s="189"/>
      <c r="DC863" s="189"/>
      <c r="DD863" s="189"/>
      <c r="DE863" s="189"/>
      <c r="DF863" s="189"/>
      <c r="DG863" s="189"/>
      <c r="DH863" s="189"/>
      <c r="DI863" s="189"/>
      <c r="DJ863" s="189"/>
      <c r="DK863" s="189"/>
      <c r="DL863" s="189"/>
    </row>
    <row r="864" spans="1:116" ht="15.95" customHeight="1" x14ac:dyDescent="0.15">
      <c r="A864" s="189"/>
      <c r="B864" s="189"/>
      <c r="C864" s="189"/>
      <c r="D864" s="189"/>
      <c r="E864" s="189"/>
      <c r="F864" s="189"/>
      <c r="G864" s="189"/>
      <c r="H864" s="189"/>
      <c r="I864" s="189"/>
      <c r="J864" s="189"/>
      <c r="K864" s="189"/>
      <c r="L864" s="189"/>
      <c r="M864" s="189"/>
      <c r="N864" s="189"/>
      <c r="O864" s="189"/>
      <c r="P864" s="189"/>
      <c r="Q864" s="189"/>
      <c r="R864" s="189"/>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c r="CN864" s="189"/>
      <c r="CO864" s="189"/>
      <c r="CP864" s="189"/>
      <c r="CQ864" s="189"/>
      <c r="CR864" s="189"/>
      <c r="CS864" s="189"/>
      <c r="CT864" s="189"/>
      <c r="CU864" s="189"/>
      <c r="CV864" s="189"/>
      <c r="CW864" s="189"/>
      <c r="CX864" s="189"/>
      <c r="CY864" s="189"/>
      <c r="CZ864" s="189"/>
      <c r="DA864" s="189"/>
      <c r="DB864" s="189"/>
      <c r="DC864" s="189"/>
      <c r="DD864" s="189"/>
      <c r="DE864" s="189"/>
      <c r="DF864" s="189"/>
      <c r="DG864" s="189"/>
      <c r="DH864" s="189"/>
      <c r="DI864" s="189"/>
      <c r="DJ864" s="189"/>
      <c r="DK864" s="189"/>
      <c r="DL864" s="189"/>
    </row>
    <row r="865" spans="1:116" ht="15.95" customHeight="1" x14ac:dyDescent="0.15">
      <c r="A865" s="189"/>
      <c r="B865" s="189"/>
      <c r="C865" s="189"/>
      <c r="D865" s="189"/>
      <c r="E865" s="189"/>
      <c r="F865" s="189"/>
      <c r="G865" s="189"/>
      <c r="H865" s="189"/>
      <c r="I865" s="189"/>
      <c r="J865" s="189"/>
      <c r="K865" s="189"/>
      <c r="L865" s="189"/>
      <c r="M865" s="189"/>
      <c r="N865" s="189"/>
      <c r="O865" s="189"/>
      <c r="P865" s="189"/>
      <c r="Q865" s="189"/>
      <c r="R865" s="189"/>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c r="CN865" s="189"/>
      <c r="CO865" s="189"/>
      <c r="CP865" s="189"/>
      <c r="CQ865" s="189"/>
      <c r="CR865" s="189"/>
      <c r="CS865" s="189"/>
      <c r="CT865" s="189"/>
      <c r="CU865" s="189"/>
      <c r="CV865" s="189"/>
      <c r="CW865" s="189"/>
      <c r="CX865" s="189"/>
      <c r="CY865" s="189"/>
      <c r="CZ865" s="189"/>
      <c r="DA865" s="189"/>
      <c r="DB865" s="189"/>
      <c r="DC865" s="189"/>
      <c r="DD865" s="189"/>
      <c r="DE865" s="189"/>
      <c r="DF865" s="189"/>
      <c r="DG865" s="189"/>
      <c r="DH865" s="189"/>
      <c r="DI865" s="189"/>
      <c r="DJ865" s="189"/>
      <c r="DK865" s="189"/>
      <c r="DL865" s="189"/>
    </row>
    <row r="866" spans="1:116" ht="15.95" customHeight="1" x14ac:dyDescent="0.15">
      <c r="A866" s="189"/>
      <c r="B866" s="189"/>
      <c r="C866" s="189"/>
      <c r="D866" s="189"/>
      <c r="E866" s="189"/>
      <c r="F866" s="189"/>
      <c r="G866" s="189"/>
      <c r="H866" s="189"/>
      <c r="I866" s="189"/>
      <c r="J866" s="189"/>
      <c r="K866" s="189"/>
      <c r="L866" s="189"/>
      <c r="M866" s="189"/>
      <c r="N866" s="189"/>
      <c r="O866" s="189"/>
      <c r="P866" s="189"/>
      <c r="Q866" s="189"/>
      <c r="R866" s="189"/>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c r="CN866" s="189"/>
      <c r="CO866" s="189"/>
      <c r="CP866" s="189"/>
      <c r="CQ866" s="189"/>
      <c r="CR866" s="189"/>
      <c r="CS866" s="189"/>
      <c r="CT866" s="189"/>
      <c r="CU866" s="189"/>
      <c r="CV866" s="189"/>
      <c r="CW866" s="189"/>
      <c r="CX866" s="189"/>
      <c r="CY866" s="189"/>
      <c r="CZ866" s="189"/>
      <c r="DA866" s="189"/>
      <c r="DB866" s="189"/>
      <c r="DC866" s="189"/>
      <c r="DD866" s="189"/>
      <c r="DE866" s="189"/>
      <c r="DF866" s="189"/>
      <c r="DG866" s="189"/>
      <c r="DH866" s="189"/>
      <c r="DI866" s="189"/>
      <c r="DJ866" s="189"/>
      <c r="DK866" s="189"/>
      <c r="DL866" s="189"/>
    </row>
    <row r="867" spans="1:116" ht="15.95" customHeight="1" x14ac:dyDescent="0.15">
      <c r="A867" s="189"/>
      <c r="B867" s="189"/>
      <c r="C867" s="189"/>
      <c r="D867" s="189"/>
      <c r="E867" s="189"/>
      <c r="F867" s="189"/>
      <c r="G867" s="189"/>
      <c r="H867" s="189"/>
      <c r="I867" s="189"/>
      <c r="J867" s="189"/>
      <c r="K867" s="189"/>
      <c r="L867" s="189"/>
      <c r="M867" s="189"/>
      <c r="N867" s="189"/>
      <c r="O867" s="189"/>
      <c r="P867" s="189"/>
      <c r="Q867" s="189"/>
      <c r="R867" s="189"/>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c r="CN867" s="189"/>
      <c r="CO867" s="189"/>
      <c r="CP867" s="189"/>
      <c r="CQ867" s="189"/>
      <c r="CR867" s="189"/>
      <c r="CS867" s="189"/>
      <c r="CT867" s="189"/>
      <c r="CU867" s="189"/>
      <c r="CV867" s="189"/>
      <c r="CW867" s="189"/>
      <c r="CX867" s="189"/>
      <c r="CY867" s="189"/>
      <c r="CZ867" s="189"/>
      <c r="DA867" s="189"/>
      <c r="DB867" s="189"/>
      <c r="DC867" s="189"/>
      <c r="DD867" s="189"/>
      <c r="DE867" s="189"/>
      <c r="DF867" s="189"/>
      <c r="DG867" s="189"/>
      <c r="DH867" s="189"/>
      <c r="DI867" s="189"/>
      <c r="DJ867" s="189"/>
      <c r="DK867" s="189"/>
      <c r="DL867" s="189"/>
    </row>
    <row r="868" spans="1:116" ht="15.95" customHeight="1" x14ac:dyDescent="0.15">
      <c r="A868" s="189"/>
      <c r="B868" s="189"/>
      <c r="C868" s="189"/>
      <c r="D868" s="189"/>
      <c r="E868" s="189"/>
      <c r="F868" s="189"/>
      <c r="G868" s="189"/>
      <c r="H868" s="189"/>
      <c r="I868" s="189"/>
      <c r="J868" s="189"/>
      <c r="K868" s="189"/>
      <c r="L868" s="189"/>
      <c r="M868" s="189"/>
      <c r="N868" s="189"/>
      <c r="O868" s="189"/>
      <c r="P868" s="189"/>
      <c r="Q868" s="189"/>
      <c r="R868" s="189"/>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c r="CN868" s="189"/>
      <c r="CO868" s="189"/>
      <c r="CP868" s="189"/>
      <c r="CQ868" s="189"/>
      <c r="CR868" s="189"/>
      <c r="CS868" s="189"/>
      <c r="CT868" s="189"/>
      <c r="CU868" s="189"/>
      <c r="CV868" s="189"/>
      <c r="CW868" s="189"/>
      <c r="CX868" s="189"/>
      <c r="CY868" s="189"/>
      <c r="CZ868" s="189"/>
      <c r="DA868" s="189"/>
      <c r="DB868" s="189"/>
      <c r="DC868" s="189"/>
      <c r="DD868" s="189"/>
      <c r="DE868" s="189"/>
      <c r="DF868" s="189"/>
      <c r="DG868" s="189"/>
      <c r="DH868" s="189"/>
      <c r="DI868" s="189"/>
      <c r="DJ868" s="189"/>
      <c r="DK868" s="189"/>
      <c r="DL868" s="189"/>
    </row>
    <row r="869" spans="1:116" ht="15.95" customHeight="1" x14ac:dyDescent="0.15">
      <c r="A869" s="189"/>
      <c r="B869" s="189"/>
      <c r="C869" s="189"/>
      <c r="D869" s="189"/>
      <c r="E869" s="189"/>
      <c r="F869" s="189"/>
      <c r="G869" s="189"/>
      <c r="H869" s="189"/>
      <c r="I869" s="189"/>
      <c r="J869" s="189"/>
      <c r="K869" s="189"/>
      <c r="L869" s="189"/>
      <c r="M869" s="189"/>
      <c r="N869" s="189"/>
      <c r="O869" s="189"/>
      <c r="P869" s="189"/>
      <c r="Q869" s="189"/>
      <c r="R869" s="189"/>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c r="CN869" s="189"/>
      <c r="CO869" s="189"/>
      <c r="CP869" s="189"/>
      <c r="CQ869" s="189"/>
      <c r="CR869" s="189"/>
      <c r="CS869" s="189"/>
      <c r="CT869" s="189"/>
      <c r="CU869" s="189"/>
      <c r="CV869" s="189"/>
      <c r="CW869" s="189"/>
      <c r="CX869" s="189"/>
      <c r="CY869" s="189"/>
      <c r="CZ869" s="189"/>
      <c r="DA869" s="189"/>
      <c r="DB869" s="189"/>
      <c r="DC869" s="189"/>
      <c r="DD869" s="189"/>
      <c r="DE869" s="189"/>
      <c r="DF869" s="189"/>
      <c r="DG869" s="189"/>
      <c r="DH869" s="189"/>
      <c r="DI869" s="189"/>
      <c r="DJ869" s="189"/>
      <c r="DK869" s="189"/>
      <c r="DL869" s="189"/>
    </row>
    <row r="870" spans="1:116" ht="15.95" customHeight="1" x14ac:dyDescent="0.15">
      <c r="A870" s="189"/>
      <c r="B870" s="189"/>
      <c r="C870" s="189"/>
      <c r="D870" s="189"/>
      <c r="E870" s="189"/>
      <c r="F870" s="189"/>
      <c r="G870" s="189"/>
      <c r="H870" s="189"/>
      <c r="I870" s="189"/>
      <c r="J870" s="189"/>
      <c r="K870" s="189"/>
      <c r="L870" s="189"/>
      <c r="M870" s="189"/>
      <c r="N870" s="189"/>
      <c r="O870" s="189"/>
      <c r="P870" s="189"/>
      <c r="Q870" s="189"/>
      <c r="R870" s="189"/>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c r="CN870" s="189"/>
      <c r="CO870" s="189"/>
      <c r="CP870" s="189"/>
      <c r="CQ870" s="189"/>
      <c r="CR870" s="189"/>
      <c r="CS870" s="189"/>
      <c r="CT870" s="189"/>
      <c r="CU870" s="189"/>
      <c r="CV870" s="189"/>
      <c r="CW870" s="189"/>
      <c r="CX870" s="189"/>
      <c r="CY870" s="189"/>
      <c r="CZ870" s="189"/>
      <c r="DA870" s="189"/>
      <c r="DB870" s="189"/>
      <c r="DC870" s="189"/>
      <c r="DD870" s="189"/>
      <c r="DE870" s="189"/>
      <c r="DF870" s="189"/>
      <c r="DG870" s="189"/>
      <c r="DH870" s="189"/>
      <c r="DI870" s="189"/>
      <c r="DJ870" s="189"/>
      <c r="DK870" s="189"/>
      <c r="DL870" s="189"/>
    </row>
    <row r="871" spans="1:116" ht="15.95" customHeight="1" x14ac:dyDescent="0.15">
      <c r="A871" s="189"/>
      <c r="B871" s="189"/>
      <c r="C871" s="189"/>
      <c r="D871" s="189"/>
      <c r="E871" s="189"/>
      <c r="F871" s="189"/>
      <c r="G871" s="189"/>
      <c r="H871" s="189"/>
      <c r="I871" s="189"/>
      <c r="J871" s="189"/>
      <c r="K871" s="189"/>
      <c r="L871" s="189"/>
      <c r="M871" s="189"/>
      <c r="N871" s="189"/>
      <c r="O871" s="189"/>
      <c r="P871" s="189"/>
      <c r="Q871" s="189"/>
      <c r="R871" s="189"/>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c r="CN871" s="189"/>
      <c r="CO871" s="189"/>
      <c r="CP871" s="189"/>
      <c r="CQ871" s="189"/>
      <c r="CR871" s="189"/>
      <c r="CS871" s="189"/>
      <c r="CT871" s="189"/>
      <c r="CU871" s="189"/>
      <c r="CV871" s="189"/>
      <c r="CW871" s="189"/>
      <c r="CX871" s="189"/>
      <c r="CY871" s="189"/>
      <c r="CZ871" s="189"/>
      <c r="DA871" s="189"/>
      <c r="DB871" s="189"/>
      <c r="DC871" s="189"/>
      <c r="DD871" s="189"/>
      <c r="DE871" s="189"/>
      <c r="DF871" s="189"/>
      <c r="DG871" s="189"/>
      <c r="DH871" s="189"/>
      <c r="DI871" s="189"/>
      <c r="DJ871" s="189"/>
      <c r="DK871" s="189"/>
      <c r="DL871" s="189"/>
    </row>
    <row r="872" spans="1:116" ht="15.95" customHeight="1" x14ac:dyDescent="0.15">
      <c r="A872" s="189"/>
      <c r="B872" s="189"/>
      <c r="C872" s="189"/>
      <c r="D872" s="189"/>
      <c r="E872" s="189"/>
      <c r="F872" s="189"/>
      <c r="G872" s="189"/>
      <c r="H872" s="189"/>
      <c r="I872" s="189"/>
      <c r="J872" s="189"/>
      <c r="K872" s="189"/>
      <c r="L872" s="189"/>
      <c r="M872" s="189"/>
      <c r="N872" s="189"/>
      <c r="O872" s="189"/>
      <c r="P872" s="189"/>
      <c r="Q872" s="189"/>
      <c r="R872" s="189"/>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c r="CN872" s="189"/>
      <c r="CO872" s="189"/>
      <c r="CP872" s="189"/>
      <c r="CQ872" s="189"/>
      <c r="CR872" s="189"/>
      <c r="CS872" s="189"/>
      <c r="CT872" s="189"/>
      <c r="CU872" s="189"/>
      <c r="CV872" s="189"/>
      <c r="CW872" s="189"/>
      <c r="CX872" s="189"/>
      <c r="CY872" s="189"/>
      <c r="CZ872" s="189"/>
      <c r="DA872" s="189"/>
      <c r="DB872" s="189"/>
      <c r="DC872" s="189"/>
      <c r="DD872" s="189"/>
      <c r="DE872" s="189"/>
      <c r="DF872" s="189"/>
      <c r="DG872" s="189"/>
      <c r="DH872" s="189"/>
      <c r="DI872" s="189"/>
      <c r="DJ872" s="189"/>
      <c r="DK872" s="189"/>
      <c r="DL872" s="189"/>
    </row>
    <row r="873" spans="1:116" ht="15.95" customHeight="1" x14ac:dyDescent="0.15">
      <c r="A873" s="189"/>
      <c r="B873" s="189"/>
      <c r="C873" s="189"/>
      <c r="D873" s="189"/>
      <c r="E873" s="189"/>
      <c r="F873" s="189"/>
      <c r="G873" s="189"/>
      <c r="H873" s="189"/>
      <c r="I873" s="189"/>
      <c r="J873" s="189"/>
      <c r="K873" s="189"/>
      <c r="L873" s="189"/>
      <c r="M873" s="189"/>
      <c r="N873" s="189"/>
      <c r="O873" s="189"/>
      <c r="P873" s="189"/>
      <c r="Q873" s="189"/>
      <c r="R873" s="189"/>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c r="CN873" s="189"/>
      <c r="CO873" s="189"/>
      <c r="CP873" s="189"/>
      <c r="CQ873" s="189"/>
      <c r="CR873" s="189"/>
      <c r="CS873" s="189"/>
      <c r="CT873" s="189"/>
      <c r="CU873" s="189"/>
      <c r="CV873" s="189"/>
      <c r="CW873" s="189"/>
      <c r="CX873" s="189"/>
      <c r="CY873" s="189"/>
      <c r="CZ873" s="189"/>
      <c r="DA873" s="189"/>
      <c r="DB873" s="189"/>
      <c r="DC873" s="189"/>
      <c r="DD873" s="189"/>
      <c r="DE873" s="189"/>
      <c r="DF873" s="189"/>
      <c r="DG873" s="189"/>
      <c r="DH873" s="189"/>
      <c r="DI873" s="189"/>
      <c r="DJ873" s="189"/>
      <c r="DK873" s="189"/>
      <c r="DL873" s="189"/>
    </row>
    <row r="874" spans="1:116" ht="15.95" customHeight="1" x14ac:dyDescent="0.15">
      <c r="A874" s="189"/>
      <c r="B874" s="189"/>
      <c r="C874" s="189"/>
      <c r="D874" s="189"/>
      <c r="E874" s="189"/>
      <c r="F874" s="189"/>
      <c r="G874" s="189"/>
      <c r="H874" s="189"/>
      <c r="I874" s="189"/>
      <c r="J874" s="189"/>
      <c r="K874" s="189"/>
      <c r="L874" s="189"/>
      <c r="M874" s="189"/>
      <c r="N874" s="189"/>
      <c r="O874" s="189"/>
      <c r="P874" s="189"/>
      <c r="Q874" s="189"/>
      <c r="R874" s="189"/>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c r="CN874" s="189"/>
      <c r="CO874" s="189"/>
      <c r="CP874" s="189"/>
      <c r="CQ874" s="189"/>
      <c r="CR874" s="189"/>
      <c r="CS874" s="189"/>
      <c r="CT874" s="189"/>
      <c r="CU874" s="189"/>
      <c r="CV874" s="189"/>
      <c r="CW874" s="189"/>
      <c r="CX874" s="189"/>
      <c r="CY874" s="189"/>
      <c r="CZ874" s="189"/>
      <c r="DA874" s="189"/>
      <c r="DB874" s="189"/>
      <c r="DC874" s="189"/>
      <c r="DD874" s="189"/>
      <c r="DE874" s="189"/>
      <c r="DF874" s="189"/>
      <c r="DG874" s="189"/>
      <c r="DH874" s="189"/>
      <c r="DI874" s="189"/>
      <c r="DJ874" s="189"/>
      <c r="DK874" s="189"/>
      <c r="DL874" s="189"/>
    </row>
    <row r="875" spans="1:116" ht="15.95" customHeight="1" x14ac:dyDescent="0.15">
      <c r="A875" s="189"/>
      <c r="B875" s="189"/>
      <c r="C875" s="189"/>
      <c r="D875" s="189"/>
      <c r="E875" s="189"/>
      <c r="F875" s="189"/>
      <c r="G875" s="189"/>
      <c r="H875" s="189"/>
      <c r="I875" s="189"/>
      <c r="J875" s="189"/>
      <c r="K875" s="189"/>
      <c r="L875" s="189"/>
      <c r="M875" s="189"/>
      <c r="N875" s="189"/>
      <c r="O875" s="189"/>
      <c r="P875" s="189"/>
      <c r="Q875" s="189"/>
      <c r="R875" s="189"/>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c r="CN875" s="189"/>
      <c r="CO875" s="189"/>
      <c r="CP875" s="189"/>
      <c r="CQ875" s="189"/>
      <c r="CR875" s="189"/>
      <c r="CS875" s="189"/>
      <c r="CT875" s="189"/>
      <c r="CU875" s="189"/>
      <c r="CV875" s="189"/>
      <c r="CW875" s="189"/>
      <c r="CX875" s="189"/>
      <c r="CY875" s="189"/>
      <c r="CZ875" s="189"/>
      <c r="DA875" s="189"/>
      <c r="DB875" s="189"/>
      <c r="DC875" s="189"/>
      <c r="DD875" s="189"/>
      <c r="DE875" s="189"/>
      <c r="DF875" s="189"/>
      <c r="DG875" s="189"/>
      <c r="DH875" s="189"/>
      <c r="DI875" s="189"/>
      <c r="DJ875" s="189"/>
      <c r="DK875" s="189"/>
      <c r="DL875" s="189"/>
    </row>
    <row r="876" spans="1:116" ht="15.95" customHeight="1" x14ac:dyDescent="0.15">
      <c r="A876" s="189"/>
      <c r="B876" s="189"/>
      <c r="C876" s="189"/>
      <c r="D876" s="189"/>
      <c r="E876" s="189"/>
      <c r="F876" s="189"/>
      <c r="G876" s="189"/>
      <c r="H876" s="189"/>
      <c r="I876" s="189"/>
      <c r="J876" s="189"/>
      <c r="K876" s="189"/>
      <c r="L876" s="189"/>
      <c r="M876" s="189"/>
      <c r="N876" s="189"/>
      <c r="O876" s="189"/>
      <c r="P876" s="189"/>
      <c r="Q876" s="189"/>
      <c r="R876" s="189"/>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c r="CN876" s="189"/>
      <c r="CO876" s="189"/>
      <c r="CP876" s="189"/>
      <c r="CQ876" s="189"/>
      <c r="CR876" s="189"/>
      <c r="CS876" s="189"/>
      <c r="CT876" s="189"/>
      <c r="CU876" s="189"/>
      <c r="CV876" s="189"/>
      <c r="CW876" s="189"/>
      <c r="CX876" s="189"/>
      <c r="CY876" s="189"/>
      <c r="CZ876" s="189"/>
      <c r="DA876" s="189"/>
      <c r="DB876" s="189"/>
      <c r="DC876" s="189"/>
      <c r="DD876" s="189"/>
      <c r="DE876" s="189"/>
      <c r="DF876" s="189"/>
      <c r="DG876" s="189"/>
      <c r="DH876" s="189"/>
      <c r="DI876" s="189"/>
      <c r="DJ876" s="189"/>
      <c r="DK876" s="189"/>
      <c r="DL876" s="189"/>
    </row>
    <row r="877" spans="1:116" ht="15.95" customHeight="1" x14ac:dyDescent="0.15">
      <c r="A877" s="189"/>
      <c r="B877" s="189"/>
      <c r="C877" s="189"/>
      <c r="D877" s="189"/>
      <c r="E877" s="189"/>
      <c r="F877" s="189"/>
      <c r="G877" s="189"/>
      <c r="H877" s="189"/>
      <c r="I877" s="189"/>
      <c r="J877" s="189"/>
      <c r="K877" s="189"/>
      <c r="L877" s="189"/>
      <c r="M877" s="189"/>
      <c r="N877" s="189"/>
      <c r="O877" s="189"/>
      <c r="P877" s="189"/>
      <c r="Q877" s="189"/>
      <c r="R877" s="189"/>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c r="CN877" s="189"/>
      <c r="CO877" s="189"/>
      <c r="CP877" s="189"/>
      <c r="CQ877" s="189"/>
      <c r="CR877" s="189"/>
      <c r="CS877" s="189"/>
      <c r="CT877" s="189"/>
      <c r="CU877" s="189"/>
      <c r="CV877" s="189"/>
      <c r="CW877" s="189"/>
      <c r="CX877" s="189"/>
      <c r="CY877" s="189"/>
      <c r="CZ877" s="189"/>
      <c r="DA877" s="189"/>
      <c r="DB877" s="189"/>
      <c r="DC877" s="189"/>
      <c r="DD877" s="189"/>
      <c r="DE877" s="189"/>
      <c r="DF877" s="189"/>
      <c r="DG877" s="189"/>
      <c r="DH877" s="189"/>
      <c r="DI877" s="189"/>
      <c r="DJ877" s="189"/>
      <c r="DK877" s="189"/>
      <c r="DL877" s="189"/>
    </row>
    <row r="878" spans="1:116" ht="15.95" customHeight="1" x14ac:dyDescent="0.15">
      <c r="A878" s="189"/>
      <c r="B878" s="189"/>
      <c r="C878" s="189"/>
      <c r="D878" s="189"/>
      <c r="E878" s="189"/>
      <c r="F878" s="189"/>
      <c r="G878" s="189"/>
      <c r="H878" s="189"/>
      <c r="I878" s="189"/>
      <c r="J878" s="189"/>
      <c r="K878" s="189"/>
      <c r="L878" s="189"/>
      <c r="M878" s="189"/>
      <c r="N878" s="189"/>
      <c r="O878" s="189"/>
      <c r="P878" s="189"/>
      <c r="Q878" s="189"/>
      <c r="R878" s="189"/>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c r="CN878" s="189"/>
      <c r="CO878" s="189"/>
      <c r="CP878" s="189"/>
      <c r="CQ878" s="189"/>
      <c r="CR878" s="189"/>
      <c r="CS878" s="189"/>
      <c r="CT878" s="189"/>
      <c r="CU878" s="189"/>
      <c r="CV878" s="189"/>
      <c r="CW878" s="189"/>
      <c r="CX878" s="189"/>
      <c r="CY878" s="189"/>
      <c r="CZ878" s="189"/>
      <c r="DA878" s="189"/>
      <c r="DB878" s="189"/>
      <c r="DC878" s="189"/>
      <c r="DD878" s="189"/>
      <c r="DE878" s="189"/>
      <c r="DF878" s="189"/>
      <c r="DG878" s="189"/>
      <c r="DH878" s="189"/>
      <c r="DI878" s="189"/>
      <c r="DJ878" s="189"/>
      <c r="DK878" s="189"/>
      <c r="DL878" s="189"/>
    </row>
    <row r="879" spans="1:116" ht="15.95" customHeight="1" x14ac:dyDescent="0.15">
      <c r="A879" s="189"/>
      <c r="B879" s="189"/>
      <c r="C879" s="189"/>
      <c r="D879" s="189"/>
      <c r="E879" s="189"/>
      <c r="F879" s="189"/>
      <c r="G879" s="189"/>
      <c r="H879" s="189"/>
      <c r="I879" s="189"/>
      <c r="J879" s="189"/>
      <c r="K879" s="189"/>
      <c r="L879" s="189"/>
      <c r="M879" s="189"/>
      <c r="N879" s="189"/>
      <c r="O879" s="189"/>
      <c r="P879" s="189"/>
      <c r="Q879" s="189"/>
      <c r="R879" s="189"/>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row>
    <row r="880" spans="1:116" ht="15.95" customHeight="1" x14ac:dyDescent="0.15">
      <c r="A880" s="189"/>
      <c r="B880" s="189"/>
      <c r="C880" s="189"/>
      <c r="D880" s="189"/>
      <c r="E880" s="189"/>
      <c r="F880" s="189"/>
      <c r="G880" s="189"/>
      <c r="H880" s="189"/>
      <c r="I880" s="189"/>
      <c r="J880" s="189"/>
      <c r="K880" s="189"/>
      <c r="L880" s="189"/>
      <c r="M880" s="189"/>
      <c r="N880" s="189"/>
      <c r="O880" s="189"/>
      <c r="P880" s="189"/>
      <c r="Q880" s="189"/>
      <c r="R880" s="189"/>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row>
    <row r="881" spans="1:116" ht="15.95" customHeight="1" x14ac:dyDescent="0.15">
      <c r="A881" s="189"/>
      <c r="B881" s="189"/>
      <c r="C881" s="189"/>
      <c r="D881" s="189"/>
      <c r="E881" s="189"/>
      <c r="F881" s="189"/>
      <c r="G881" s="189"/>
      <c r="H881" s="189"/>
      <c r="I881" s="189"/>
      <c r="J881" s="189"/>
      <c r="K881" s="189"/>
      <c r="L881" s="189"/>
      <c r="M881" s="189"/>
      <c r="N881" s="189"/>
      <c r="O881" s="189"/>
      <c r="P881" s="189"/>
      <c r="Q881" s="189"/>
      <c r="R881" s="189"/>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c r="CN881" s="189"/>
      <c r="CO881" s="189"/>
      <c r="CP881" s="189"/>
      <c r="CQ881" s="189"/>
      <c r="CR881" s="189"/>
      <c r="CS881" s="189"/>
      <c r="CT881" s="189"/>
      <c r="CU881" s="189"/>
      <c r="CV881" s="189"/>
      <c r="CW881" s="189"/>
      <c r="CX881" s="189"/>
      <c r="CY881" s="189"/>
      <c r="CZ881" s="189"/>
      <c r="DA881" s="189"/>
      <c r="DB881" s="189"/>
      <c r="DC881" s="189"/>
      <c r="DD881" s="189"/>
      <c r="DE881" s="189"/>
      <c r="DF881" s="189"/>
      <c r="DG881" s="189"/>
      <c r="DH881" s="189"/>
      <c r="DI881" s="189"/>
      <c r="DJ881" s="189"/>
      <c r="DK881" s="189"/>
      <c r="DL881" s="189"/>
    </row>
    <row r="882" spans="1:116" ht="15.95" customHeight="1" x14ac:dyDescent="0.15">
      <c r="A882" s="189"/>
      <c r="B882" s="189"/>
      <c r="C882" s="189"/>
      <c r="D882" s="189"/>
      <c r="E882" s="189"/>
      <c r="F882" s="189"/>
      <c r="G882" s="189"/>
      <c r="H882" s="189"/>
      <c r="I882" s="189"/>
      <c r="J882" s="189"/>
      <c r="K882" s="189"/>
      <c r="L882" s="189"/>
      <c r="M882" s="189"/>
      <c r="N882" s="189"/>
      <c r="O882" s="189"/>
      <c r="P882" s="189"/>
      <c r="Q882" s="189"/>
      <c r="R882" s="189"/>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c r="CN882" s="189"/>
      <c r="CO882" s="189"/>
      <c r="CP882" s="189"/>
      <c r="CQ882" s="189"/>
      <c r="CR882" s="189"/>
      <c r="CS882" s="189"/>
      <c r="CT882" s="189"/>
      <c r="CU882" s="189"/>
      <c r="CV882" s="189"/>
      <c r="CW882" s="189"/>
      <c r="CX882" s="189"/>
      <c r="CY882" s="189"/>
      <c r="CZ882" s="189"/>
      <c r="DA882" s="189"/>
      <c r="DB882" s="189"/>
      <c r="DC882" s="189"/>
      <c r="DD882" s="189"/>
      <c r="DE882" s="189"/>
      <c r="DF882" s="189"/>
      <c r="DG882" s="189"/>
      <c r="DH882" s="189"/>
      <c r="DI882" s="189"/>
      <c r="DJ882" s="189"/>
      <c r="DK882" s="189"/>
      <c r="DL882" s="189"/>
    </row>
    <row r="883" spans="1:116" ht="15.95" customHeight="1" x14ac:dyDescent="0.15">
      <c r="A883" s="189"/>
      <c r="B883" s="189"/>
      <c r="C883" s="189"/>
      <c r="D883" s="189"/>
      <c r="E883" s="189"/>
      <c r="F883" s="189"/>
      <c r="G883" s="189"/>
      <c r="H883" s="189"/>
      <c r="I883" s="189"/>
      <c r="J883" s="189"/>
      <c r="K883" s="189"/>
      <c r="L883" s="189"/>
      <c r="M883" s="189"/>
      <c r="N883" s="189"/>
      <c r="O883" s="189"/>
      <c r="P883" s="189"/>
      <c r="Q883" s="189"/>
      <c r="R883" s="189"/>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c r="CN883" s="189"/>
      <c r="CO883" s="189"/>
      <c r="CP883" s="189"/>
      <c r="CQ883" s="189"/>
      <c r="CR883" s="189"/>
      <c r="CS883" s="189"/>
      <c r="CT883" s="189"/>
      <c r="CU883" s="189"/>
      <c r="CV883" s="189"/>
      <c r="CW883" s="189"/>
      <c r="CX883" s="189"/>
      <c r="CY883" s="189"/>
      <c r="CZ883" s="189"/>
      <c r="DA883" s="189"/>
      <c r="DB883" s="189"/>
      <c r="DC883" s="189"/>
      <c r="DD883" s="189"/>
      <c r="DE883" s="189"/>
      <c r="DF883" s="189"/>
      <c r="DG883" s="189"/>
      <c r="DH883" s="189"/>
      <c r="DI883" s="189"/>
      <c r="DJ883" s="189"/>
      <c r="DK883" s="189"/>
      <c r="DL883" s="189"/>
    </row>
    <row r="884" spans="1:116" ht="15.95" customHeight="1" x14ac:dyDescent="0.15">
      <c r="A884" s="189"/>
      <c r="B884" s="189"/>
      <c r="C884" s="189"/>
      <c r="D884" s="189"/>
      <c r="E884" s="189"/>
      <c r="F884" s="189"/>
      <c r="G884" s="189"/>
      <c r="H884" s="189"/>
      <c r="I884" s="189"/>
      <c r="J884" s="189"/>
      <c r="K884" s="189"/>
      <c r="L884" s="189"/>
      <c r="M884" s="189"/>
      <c r="N884" s="189"/>
      <c r="O884" s="189"/>
      <c r="P884" s="189"/>
      <c r="Q884" s="189"/>
      <c r="R884" s="189"/>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c r="CN884" s="189"/>
      <c r="CO884" s="189"/>
      <c r="CP884" s="189"/>
      <c r="CQ884" s="189"/>
      <c r="CR884" s="189"/>
      <c r="CS884" s="189"/>
      <c r="CT884" s="189"/>
      <c r="CU884" s="189"/>
      <c r="CV884" s="189"/>
      <c r="CW884" s="189"/>
      <c r="CX884" s="189"/>
      <c r="CY884" s="189"/>
      <c r="CZ884" s="189"/>
      <c r="DA884" s="189"/>
      <c r="DB884" s="189"/>
      <c r="DC884" s="189"/>
      <c r="DD884" s="189"/>
      <c r="DE884" s="189"/>
      <c r="DF884" s="189"/>
      <c r="DG884" s="189"/>
      <c r="DH884" s="189"/>
      <c r="DI884" s="189"/>
      <c r="DJ884" s="189"/>
      <c r="DK884" s="189"/>
      <c r="DL884" s="189"/>
    </row>
    <row r="885" spans="1:116" ht="15.95" customHeight="1" x14ac:dyDescent="0.15">
      <c r="A885" s="189"/>
      <c r="B885" s="189"/>
      <c r="C885" s="189"/>
      <c r="D885" s="189"/>
      <c r="E885" s="189"/>
      <c r="F885" s="189"/>
      <c r="G885" s="189"/>
      <c r="H885" s="189"/>
      <c r="I885" s="189"/>
      <c r="J885" s="189"/>
      <c r="K885" s="189"/>
      <c r="L885" s="189"/>
      <c r="M885" s="189"/>
      <c r="N885" s="189"/>
      <c r="O885" s="189"/>
      <c r="P885" s="189"/>
      <c r="Q885" s="189"/>
      <c r="R885" s="189"/>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c r="CN885" s="189"/>
      <c r="CO885" s="189"/>
      <c r="CP885" s="189"/>
      <c r="CQ885" s="189"/>
      <c r="CR885" s="189"/>
      <c r="CS885" s="189"/>
      <c r="CT885" s="189"/>
      <c r="CU885" s="189"/>
      <c r="CV885" s="189"/>
      <c r="CW885" s="189"/>
      <c r="CX885" s="189"/>
      <c r="CY885" s="189"/>
      <c r="CZ885" s="189"/>
      <c r="DA885" s="189"/>
      <c r="DB885" s="189"/>
      <c r="DC885" s="189"/>
      <c r="DD885" s="189"/>
      <c r="DE885" s="189"/>
      <c r="DF885" s="189"/>
      <c r="DG885" s="189"/>
      <c r="DH885" s="189"/>
      <c r="DI885" s="189"/>
      <c r="DJ885" s="189"/>
      <c r="DK885" s="189"/>
      <c r="DL885" s="189"/>
    </row>
    <row r="886" spans="1:116" ht="15.95" customHeight="1" x14ac:dyDescent="0.15">
      <c r="A886" s="189"/>
      <c r="B886" s="189"/>
      <c r="C886" s="189"/>
      <c r="D886" s="189"/>
      <c r="E886" s="189"/>
      <c r="F886" s="189"/>
      <c r="G886" s="189"/>
      <c r="H886" s="189"/>
      <c r="I886" s="189"/>
      <c r="J886" s="189"/>
      <c r="K886" s="189"/>
      <c r="L886" s="189"/>
      <c r="M886" s="189"/>
      <c r="N886" s="189"/>
      <c r="O886" s="189"/>
      <c r="P886" s="189"/>
      <c r="Q886" s="189"/>
      <c r="R886" s="189"/>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c r="CN886" s="189"/>
      <c r="CO886" s="189"/>
      <c r="CP886" s="189"/>
      <c r="CQ886" s="189"/>
      <c r="CR886" s="189"/>
      <c r="CS886" s="189"/>
      <c r="CT886" s="189"/>
      <c r="CU886" s="189"/>
      <c r="CV886" s="189"/>
      <c r="CW886" s="189"/>
      <c r="CX886" s="189"/>
      <c r="CY886" s="189"/>
      <c r="CZ886" s="189"/>
      <c r="DA886" s="189"/>
      <c r="DB886" s="189"/>
      <c r="DC886" s="189"/>
      <c r="DD886" s="189"/>
      <c r="DE886" s="189"/>
      <c r="DF886" s="189"/>
      <c r="DG886" s="189"/>
      <c r="DH886" s="189"/>
      <c r="DI886" s="189"/>
      <c r="DJ886" s="189"/>
      <c r="DK886" s="189"/>
      <c r="DL886" s="189"/>
    </row>
    <row r="887" spans="1:116" ht="15.95" customHeight="1" x14ac:dyDescent="0.15">
      <c r="A887" s="189"/>
      <c r="B887" s="189"/>
      <c r="C887" s="189"/>
      <c r="D887" s="189"/>
      <c r="E887" s="189"/>
      <c r="F887" s="189"/>
      <c r="G887" s="189"/>
      <c r="H887" s="189"/>
      <c r="I887" s="189"/>
      <c r="J887" s="189"/>
      <c r="K887" s="189"/>
      <c r="L887" s="189"/>
      <c r="M887" s="189"/>
      <c r="N887" s="189"/>
      <c r="O887" s="189"/>
      <c r="P887" s="189"/>
      <c r="Q887" s="189"/>
      <c r="R887" s="189"/>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c r="CN887" s="189"/>
      <c r="CO887" s="189"/>
      <c r="CP887" s="189"/>
      <c r="CQ887" s="189"/>
      <c r="CR887" s="189"/>
      <c r="CS887" s="189"/>
      <c r="CT887" s="189"/>
      <c r="CU887" s="189"/>
      <c r="CV887" s="189"/>
      <c r="CW887" s="189"/>
      <c r="CX887" s="189"/>
      <c r="CY887" s="189"/>
      <c r="CZ887" s="189"/>
      <c r="DA887" s="189"/>
      <c r="DB887" s="189"/>
      <c r="DC887" s="189"/>
      <c r="DD887" s="189"/>
      <c r="DE887" s="189"/>
      <c r="DF887" s="189"/>
      <c r="DG887" s="189"/>
      <c r="DH887" s="189"/>
      <c r="DI887" s="189"/>
      <c r="DJ887" s="189"/>
      <c r="DK887" s="189"/>
      <c r="DL887" s="189"/>
    </row>
    <row r="888" spans="1:116" ht="15.95" customHeight="1" x14ac:dyDescent="0.15">
      <c r="A888" s="189"/>
      <c r="B888" s="189"/>
      <c r="C888" s="189"/>
      <c r="D888" s="189"/>
      <c r="E888" s="189"/>
      <c r="F888" s="189"/>
      <c r="G888" s="189"/>
      <c r="H888" s="189"/>
      <c r="I888" s="189"/>
      <c r="J888" s="189"/>
      <c r="K888" s="189"/>
      <c r="L888" s="189"/>
      <c r="M888" s="189"/>
      <c r="N888" s="189"/>
      <c r="O888" s="189"/>
      <c r="P888" s="189"/>
      <c r="Q888" s="189"/>
      <c r="R888" s="189"/>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c r="CN888" s="189"/>
      <c r="CO888" s="189"/>
      <c r="CP888" s="189"/>
      <c r="CQ888" s="189"/>
      <c r="CR888" s="189"/>
      <c r="CS888" s="189"/>
      <c r="CT888" s="189"/>
      <c r="CU888" s="189"/>
      <c r="CV888" s="189"/>
      <c r="CW888" s="189"/>
      <c r="CX888" s="189"/>
      <c r="CY888" s="189"/>
      <c r="CZ888" s="189"/>
      <c r="DA888" s="189"/>
      <c r="DB888" s="189"/>
      <c r="DC888" s="189"/>
      <c r="DD888" s="189"/>
      <c r="DE888" s="189"/>
      <c r="DF888" s="189"/>
      <c r="DG888" s="189"/>
      <c r="DH888" s="189"/>
      <c r="DI888" s="189"/>
      <c r="DJ888" s="189"/>
      <c r="DK888" s="189"/>
      <c r="DL888" s="189"/>
    </row>
    <row r="889" spans="1:116" ht="15.95" customHeight="1" x14ac:dyDescent="0.15">
      <c r="A889" s="189"/>
      <c r="B889" s="189"/>
      <c r="C889" s="189"/>
      <c r="D889" s="189"/>
      <c r="E889" s="189"/>
      <c r="F889" s="189"/>
      <c r="G889" s="189"/>
      <c r="H889" s="189"/>
      <c r="I889" s="189"/>
      <c r="J889" s="189"/>
      <c r="K889" s="189"/>
      <c r="L889" s="189"/>
      <c r="M889" s="189"/>
      <c r="N889" s="189"/>
      <c r="O889" s="189"/>
      <c r="P889" s="189"/>
      <c r="Q889" s="189"/>
      <c r="R889" s="189"/>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c r="CN889" s="189"/>
      <c r="CO889" s="189"/>
      <c r="CP889" s="189"/>
      <c r="CQ889" s="189"/>
      <c r="CR889" s="189"/>
      <c r="CS889" s="189"/>
      <c r="CT889" s="189"/>
      <c r="CU889" s="189"/>
      <c r="CV889" s="189"/>
      <c r="CW889" s="189"/>
      <c r="CX889" s="189"/>
      <c r="CY889" s="189"/>
      <c r="CZ889" s="189"/>
      <c r="DA889" s="189"/>
      <c r="DB889" s="189"/>
      <c r="DC889" s="189"/>
      <c r="DD889" s="189"/>
      <c r="DE889" s="189"/>
      <c r="DF889" s="189"/>
      <c r="DG889" s="189"/>
      <c r="DH889" s="189"/>
      <c r="DI889" s="189"/>
      <c r="DJ889" s="189"/>
      <c r="DK889" s="189"/>
      <c r="DL889" s="189"/>
    </row>
    <row r="890" spans="1:116" ht="15.95" customHeight="1" x14ac:dyDescent="0.15">
      <c r="A890" s="189"/>
      <c r="B890" s="189"/>
      <c r="C890" s="189"/>
      <c r="D890" s="189"/>
      <c r="E890" s="189"/>
      <c r="F890" s="189"/>
      <c r="G890" s="189"/>
      <c r="H890" s="189"/>
      <c r="I890" s="189"/>
      <c r="J890" s="189"/>
      <c r="K890" s="189"/>
      <c r="L890" s="189"/>
      <c r="M890" s="189"/>
      <c r="N890" s="189"/>
      <c r="O890" s="189"/>
      <c r="P890" s="189"/>
      <c r="Q890" s="189"/>
      <c r="R890" s="189"/>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c r="CN890" s="189"/>
      <c r="CO890" s="189"/>
      <c r="CP890" s="189"/>
      <c r="CQ890" s="189"/>
      <c r="CR890" s="189"/>
      <c r="CS890" s="189"/>
      <c r="CT890" s="189"/>
      <c r="CU890" s="189"/>
      <c r="CV890" s="189"/>
      <c r="CW890" s="189"/>
      <c r="CX890" s="189"/>
      <c r="CY890" s="189"/>
      <c r="CZ890" s="189"/>
      <c r="DA890" s="189"/>
      <c r="DB890" s="189"/>
      <c r="DC890" s="189"/>
      <c r="DD890" s="189"/>
      <c r="DE890" s="189"/>
      <c r="DF890" s="189"/>
      <c r="DG890" s="189"/>
      <c r="DH890" s="189"/>
      <c r="DI890" s="189"/>
      <c r="DJ890" s="189"/>
      <c r="DK890" s="189"/>
      <c r="DL890" s="189"/>
    </row>
    <row r="891" spans="1:116" ht="15.95" customHeight="1" x14ac:dyDescent="0.15">
      <c r="A891" s="189"/>
      <c r="B891" s="189"/>
      <c r="C891" s="189"/>
      <c r="D891" s="189"/>
      <c r="E891" s="189"/>
      <c r="F891" s="189"/>
      <c r="G891" s="189"/>
      <c r="H891" s="189"/>
      <c r="I891" s="189"/>
      <c r="J891" s="189"/>
      <c r="K891" s="189"/>
      <c r="L891" s="189"/>
      <c r="M891" s="189"/>
      <c r="N891" s="189"/>
      <c r="O891" s="189"/>
      <c r="P891" s="189"/>
      <c r="Q891" s="189"/>
      <c r="R891" s="189"/>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c r="CN891" s="189"/>
      <c r="CO891" s="189"/>
      <c r="CP891" s="189"/>
      <c r="CQ891" s="189"/>
      <c r="CR891" s="189"/>
      <c r="CS891" s="189"/>
      <c r="CT891" s="189"/>
      <c r="CU891" s="189"/>
      <c r="CV891" s="189"/>
      <c r="CW891" s="189"/>
      <c r="CX891" s="189"/>
      <c r="CY891" s="189"/>
      <c r="CZ891" s="189"/>
      <c r="DA891" s="189"/>
      <c r="DB891" s="189"/>
      <c r="DC891" s="189"/>
      <c r="DD891" s="189"/>
      <c r="DE891" s="189"/>
      <c r="DF891" s="189"/>
      <c r="DG891" s="189"/>
      <c r="DH891" s="189"/>
      <c r="DI891" s="189"/>
      <c r="DJ891" s="189"/>
      <c r="DK891" s="189"/>
      <c r="DL891" s="189"/>
    </row>
    <row r="892" spans="1:116" ht="15.95" customHeight="1" x14ac:dyDescent="0.15">
      <c r="A892" s="189"/>
      <c r="B892" s="189"/>
      <c r="C892" s="189"/>
      <c r="D892" s="189"/>
      <c r="E892" s="189"/>
      <c r="F892" s="189"/>
      <c r="G892" s="189"/>
      <c r="H892" s="189"/>
      <c r="I892" s="189"/>
      <c r="J892" s="189"/>
      <c r="K892" s="189"/>
      <c r="L892" s="189"/>
      <c r="M892" s="189"/>
      <c r="N892" s="189"/>
      <c r="O892" s="189"/>
      <c r="P892" s="189"/>
      <c r="Q892" s="189"/>
      <c r="R892" s="189"/>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c r="CN892" s="189"/>
      <c r="CO892" s="189"/>
      <c r="CP892" s="189"/>
      <c r="CQ892" s="189"/>
      <c r="CR892" s="189"/>
      <c r="CS892" s="189"/>
      <c r="CT892" s="189"/>
      <c r="CU892" s="189"/>
      <c r="CV892" s="189"/>
      <c r="CW892" s="189"/>
      <c r="CX892" s="189"/>
      <c r="CY892" s="189"/>
      <c r="CZ892" s="189"/>
      <c r="DA892" s="189"/>
      <c r="DB892" s="189"/>
      <c r="DC892" s="189"/>
      <c r="DD892" s="189"/>
      <c r="DE892" s="189"/>
      <c r="DF892" s="189"/>
      <c r="DG892" s="189"/>
      <c r="DH892" s="189"/>
      <c r="DI892" s="189"/>
      <c r="DJ892" s="189"/>
      <c r="DK892" s="189"/>
      <c r="DL892" s="189"/>
    </row>
    <row r="893" spans="1:116" ht="15.95" customHeight="1" x14ac:dyDescent="0.15">
      <c r="A893" s="189"/>
      <c r="B893" s="189"/>
      <c r="C893" s="189"/>
      <c r="D893" s="189"/>
      <c r="E893" s="189"/>
      <c r="F893" s="189"/>
      <c r="G893" s="189"/>
      <c r="H893" s="189"/>
      <c r="I893" s="189"/>
      <c r="J893" s="189"/>
      <c r="K893" s="189"/>
      <c r="L893" s="189"/>
      <c r="M893" s="189"/>
      <c r="N893" s="189"/>
      <c r="O893" s="189"/>
      <c r="P893" s="189"/>
      <c r="Q893" s="189"/>
      <c r="R893" s="189"/>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c r="CN893" s="189"/>
      <c r="CO893" s="189"/>
      <c r="CP893" s="189"/>
      <c r="CQ893" s="189"/>
      <c r="CR893" s="189"/>
      <c r="CS893" s="189"/>
      <c r="CT893" s="189"/>
      <c r="CU893" s="189"/>
      <c r="CV893" s="189"/>
      <c r="CW893" s="189"/>
      <c r="CX893" s="189"/>
      <c r="CY893" s="189"/>
      <c r="CZ893" s="189"/>
      <c r="DA893" s="189"/>
      <c r="DB893" s="189"/>
      <c r="DC893" s="189"/>
      <c r="DD893" s="189"/>
      <c r="DE893" s="189"/>
      <c r="DF893" s="189"/>
      <c r="DG893" s="189"/>
      <c r="DH893" s="189"/>
      <c r="DI893" s="189"/>
      <c r="DJ893" s="189"/>
      <c r="DK893" s="189"/>
      <c r="DL893" s="189"/>
    </row>
    <row r="894" spans="1:116" ht="15.95" customHeight="1" x14ac:dyDescent="0.15">
      <c r="A894" s="189"/>
      <c r="B894" s="189"/>
      <c r="C894" s="189"/>
      <c r="D894" s="189"/>
      <c r="E894" s="189"/>
      <c r="F894" s="189"/>
      <c r="G894" s="189"/>
      <c r="H894" s="189"/>
      <c r="I894" s="189"/>
      <c r="J894" s="189"/>
      <c r="K894" s="189"/>
      <c r="L894" s="189"/>
      <c r="M894" s="189"/>
      <c r="N894" s="189"/>
      <c r="O894" s="189"/>
      <c r="P894" s="189"/>
      <c r="Q894" s="189"/>
      <c r="R894" s="189"/>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c r="CN894" s="189"/>
      <c r="CO894" s="189"/>
      <c r="CP894" s="189"/>
      <c r="CQ894" s="189"/>
      <c r="CR894" s="189"/>
      <c r="CS894" s="189"/>
      <c r="CT894" s="189"/>
      <c r="CU894" s="189"/>
      <c r="CV894" s="189"/>
      <c r="CW894" s="189"/>
      <c r="CX894" s="189"/>
      <c r="CY894" s="189"/>
      <c r="CZ894" s="189"/>
      <c r="DA894" s="189"/>
      <c r="DB894" s="189"/>
      <c r="DC894" s="189"/>
      <c r="DD894" s="189"/>
      <c r="DE894" s="189"/>
      <c r="DF894" s="189"/>
      <c r="DG894" s="189"/>
      <c r="DH894" s="189"/>
      <c r="DI894" s="189"/>
      <c r="DJ894" s="189"/>
      <c r="DK894" s="189"/>
      <c r="DL894" s="189"/>
    </row>
    <row r="895" spans="1:116" ht="15.95" customHeight="1" x14ac:dyDescent="0.15">
      <c r="A895" s="189"/>
      <c r="B895" s="189"/>
      <c r="C895" s="189"/>
      <c r="D895" s="189"/>
      <c r="E895" s="189"/>
      <c r="F895" s="189"/>
      <c r="G895" s="189"/>
      <c r="H895" s="189"/>
      <c r="I895" s="189"/>
      <c r="J895" s="189"/>
      <c r="K895" s="189"/>
      <c r="L895" s="189"/>
      <c r="M895" s="189"/>
      <c r="N895" s="189"/>
      <c r="O895" s="189"/>
      <c r="P895" s="189"/>
      <c r="Q895" s="189"/>
      <c r="R895" s="189"/>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c r="CN895" s="189"/>
      <c r="CO895" s="189"/>
      <c r="CP895" s="189"/>
      <c r="CQ895" s="189"/>
      <c r="CR895" s="189"/>
      <c r="CS895" s="189"/>
      <c r="CT895" s="189"/>
      <c r="CU895" s="189"/>
      <c r="CV895" s="189"/>
      <c r="CW895" s="189"/>
      <c r="CX895" s="189"/>
      <c r="CY895" s="189"/>
      <c r="CZ895" s="189"/>
      <c r="DA895" s="189"/>
      <c r="DB895" s="189"/>
      <c r="DC895" s="189"/>
      <c r="DD895" s="189"/>
      <c r="DE895" s="189"/>
      <c r="DF895" s="189"/>
      <c r="DG895" s="189"/>
      <c r="DH895" s="189"/>
      <c r="DI895" s="189"/>
      <c r="DJ895" s="189"/>
      <c r="DK895" s="189"/>
      <c r="DL895" s="189"/>
    </row>
    <row r="896" spans="1:116" ht="15.95" customHeight="1" x14ac:dyDescent="0.15">
      <c r="A896" s="189"/>
      <c r="B896" s="189"/>
      <c r="C896" s="189"/>
      <c r="D896" s="189"/>
      <c r="E896" s="189"/>
      <c r="F896" s="189"/>
      <c r="G896" s="189"/>
      <c r="H896" s="189"/>
      <c r="I896" s="189"/>
      <c r="J896" s="189"/>
      <c r="K896" s="189"/>
      <c r="L896" s="189"/>
      <c r="M896" s="189"/>
      <c r="N896" s="189"/>
      <c r="O896" s="189"/>
      <c r="P896" s="189"/>
      <c r="Q896" s="189"/>
      <c r="R896" s="189"/>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c r="CN896" s="189"/>
      <c r="CO896" s="189"/>
      <c r="CP896" s="189"/>
      <c r="CQ896" s="189"/>
      <c r="CR896" s="189"/>
      <c r="CS896" s="189"/>
      <c r="CT896" s="189"/>
      <c r="CU896" s="189"/>
      <c r="CV896" s="189"/>
      <c r="CW896" s="189"/>
      <c r="CX896" s="189"/>
      <c r="CY896" s="189"/>
      <c r="CZ896" s="189"/>
      <c r="DA896" s="189"/>
      <c r="DB896" s="189"/>
      <c r="DC896" s="189"/>
      <c r="DD896" s="189"/>
      <c r="DE896" s="189"/>
      <c r="DF896" s="189"/>
      <c r="DG896" s="189"/>
      <c r="DH896" s="189"/>
      <c r="DI896" s="189"/>
      <c r="DJ896" s="189"/>
      <c r="DK896" s="189"/>
      <c r="DL896" s="189"/>
    </row>
    <row r="897" spans="1:116" ht="15.95" customHeight="1" x14ac:dyDescent="0.15">
      <c r="A897" s="189"/>
      <c r="B897" s="189"/>
      <c r="C897" s="189"/>
      <c r="D897" s="189"/>
      <c r="E897" s="189"/>
      <c r="F897" s="189"/>
      <c r="G897" s="189"/>
      <c r="H897" s="189"/>
      <c r="I897" s="189"/>
      <c r="J897" s="189"/>
      <c r="K897" s="189"/>
      <c r="L897" s="189"/>
      <c r="M897" s="189"/>
      <c r="N897" s="189"/>
      <c r="O897" s="189"/>
      <c r="P897" s="189"/>
      <c r="Q897" s="189"/>
      <c r="R897" s="189"/>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c r="CN897" s="189"/>
      <c r="CO897" s="189"/>
      <c r="CP897" s="189"/>
      <c r="CQ897" s="189"/>
      <c r="CR897" s="189"/>
      <c r="CS897" s="189"/>
      <c r="CT897" s="189"/>
      <c r="CU897" s="189"/>
      <c r="CV897" s="189"/>
      <c r="CW897" s="189"/>
      <c r="CX897" s="189"/>
      <c r="CY897" s="189"/>
      <c r="CZ897" s="189"/>
      <c r="DA897" s="189"/>
      <c r="DB897" s="189"/>
      <c r="DC897" s="189"/>
      <c r="DD897" s="189"/>
      <c r="DE897" s="189"/>
      <c r="DF897" s="189"/>
      <c r="DG897" s="189"/>
      <c r="DH897" s="189"/>
      <c r="DI897" s="189"/>
      <c r="DJ897" s="189"/>
      <c r="DK897" s="189"/>
      <c r="DL897" s="189"/>
    </row>
    <row r="898" spans="1:116" ht="15.95" customHeight="1" x14ac:dyDescent="0.15">
      <c r="A898" s="189"/>
      <c r="B898" s="189"/>
      <c r="C898" s="189"/>
      <c r="D898" s="189"/>
      <c r="E898" s="189"/>
      <c r="F898" s="189"/>
      <c r="G898" s="189"/>
      <c r="H898" s="189"/>
      <c r="I898" s="189"/>
      <c r="J898" s="189"/>
      <c r="K898" s="189"/>
      <c r="L898" s="189"/>
      <c r="M898" s="189"/>
      <c r="N898" s="189"/>
      <c r="O898" s="189"/>
      <c r="P898" s="189"/>
      <c r="Q898" s="189"/>
      <c r="R898" s="189"/>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c r="CN898" s="189"/>
      <c r="CO898" s="189"/>
      <c r="CP898" s="189"/>
      <c r="CQ898" s="189"/>
      <c r="CR898" s="189"/>
      <c r="CS898" s="189"/>
      <c r="CT898" s="189"/>
      <c r="CU898" s="189"/>
      <c r="CV898" s="189"/>
      <c r="CW898" s="189"/>
      <c r="CX898" s="189"/>
      <c r="CY898" s="189"/>
      <c r="CZ898" s="189"/>
      <c r="DA898" s="189"/>
      <c r="DB898" s="189"/>
      <c r="DC898" s="189"/>
      <c r="DD898" s="189"/>
      <c r="DE898" s="189"/>
      <c r="DF898" s="189"/>
      <c r="DG898" s="189"/>
      <c r="DH898" s="189"/>
      <c r="DI898" s="189"/>
      <c r="DJ898" s="189"/>
      <c r="DK898" s="189"/>
      <c r="DL898" s="189"/>
    </row>
    <row r="899" spans="1:116" ht="15.95" customHeight="1" x14ac:dyDescent="0.15">
      <c r="A899" s="189"/>
      <c r="B899" s="189"/>
      <c r="C899" s="189"/>
      <c r="D899" s="189"/>
      <c r="E899" s="189"/>
      <c r="F899" s="189"/>
      <c r="G899" s="189"/>
      <c r="H899" s="189"/>
      <c r="I899" s="189"/>
      <c r="J899" s="189"/>
      <c r="K899" s="189"/>
      <c r="L899" s="189"/>
      <c r="M899" s="189"/>
      <c r="N899" s="189"/>
      <c r="O899" s="189"/>
      <c r="P899" s="189"/>
      <c r="Q899" s="189"/>
      <c r="R899" s="189"/>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c r="CN899" s="189"/>
      <c r="CO899" s="189"/>
      <c r="CP899" s="189"/>
      <c r="CQ899" s="189"/>
      <c r="CR899" s="189"/>
      <c r="CS899" s="189"/>
      <c r="CT899" s="189"/>
      <c r="CU899" s="189"/>
      <c r="CV899" s="189"/>
      <c r="CW899" s="189"/>
      <c r="CX899" s="189"/>
      <c r="CY899" s="189"/>
      <c r="CZ899" s="189"/>
      <c r="DA899" s="189"/>
      <c r="DB899" s="189"/>
      <c r="DC899" s="189"/>
      <c r="DD899" s="189"/>
      <c r="DE899" s="189"/>
      <c r="DF899" s="189"/>
      <c r="DG899" s="189"/>
      <c r="DH899" s="189"/>
      <c r="DI899" s="189"/>
      <c r="DJ899" s="189"/>
      <c r="DK899" s="189"/>
      <c r="DL899" s="189"/>
    </row>
    <row r="900" spans="1:116" ht="15.95" customHeight="1" x14ac:dyDescent="0.15">
      <c r="A900" s="189"/>
      <c r="B900" s="189"/>
      <c r="C900" s="189"/>
      <c r="D900" s="189"/>
      <c r="E900" s="189"/>
      <c r="F900" s="189"/>
      <c r="G900" s="189"/>
      <c r="H900" s="189"/>
      <c r="I900" s="189"/>
      <c r="J900" s="189"/>
      <c r="K900" s="189"/>
      <c r="L900" s="189"/>
      <c r="M900" s="189"/>
      <c r="N900" s="189"/>
      <c r="O900" s="189"/>
      <c r="P900" s="189"/>
      <c r="Q900" s="189"/>
      <c r="R900" s="189"/>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c r="CN900" s="189"/>
      <c r="CO900" s="189"/>
      <c r="CP900" s="189"/>
      <c r="CQ900" s="189"/>
      <c r="CR900" s="189"/>
      <c r="CS900" s="189"/>
      <c r="CT900" s="189"/>
      <c r="CU900" s="189"/>
      <c r="CV900" s="189"/>
      <c r="CW900" s="189"/>
      <c r="CX900" s="189"/>
      <c r="CY900" s="189"/>
      <c r="CZ900" s="189"/>
      <c r="DA900" s="189"/>
      <c r="DB900" s="189"/>
      <c r="DC900" s="189"/>
      <c r="DD900" s="189"/>
      <c r="DE900" s="189"/>
      <c r="DF900" s="189"/>
      <c r="DG900" s="189"/>
      <c r="DH900" s="189"/>
      <c r="DI900" s="189"/>
      <c r="DJ900" s="189"/>
      <c r="DK900" s="189"/>
      <c r="DL900" s="189"/>
    </row>
    <row r="901" spans="1:116" ht="15.95" customHeight="1" x14ac:dyDescent="0.15">
      <c r="A901" s="189"/>
      <c r="B901" s="189"/>
      <c r="C901" s="189"/>
      <c r="D901" s="189"/>
      <c r="E901" s="189"/>
      <c r="F901" s="189"/>
      <c r="G901" s="189"/>
      <c r="H901" s="189"/>
      <c r="I901" s="189"/>
      <c r="J901" s="189"/>
      <c r="K901" s="189"/>
      <c r="L901" s="189"/>
      <c r="M901" s="189"/>
      <c r="N901" s="189"/>
      <c r="O901" s="189"/>
      <c r="P901" s="189"/>
      <c r="Q901" s="189"/>
      <c r="R901" s="189"/>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c r="CN901" s="189"/>
      <c r="CO901" s="189"/>
      <c r="CP901" s="189"/>
      <c r="CQ901" s="189"/>
      <c r="CR901" s="189"/>
      <c r="CS901" s="189"/>
      <c r="CT901" s="189"/>
      <c r="CU901" s="189"/>
      <c r="CV901" s="189"/>
      <c r="CW901" s="189"/>
      <c r="CX901" s="189"/>
      <c r="CY901" s="189"/>
      <c r="CZ901" s="189"/>
      <c r="DA901" s="189"/>
      <c r="DB901" s="189"/>
      <c r="DC901" s="189"/>
      <c r="DD901" s="189"/>
      <c r="DE901" s="189"/>
      <c r="DF901" s="189"/>
      <c r="DG901" s="189"/>
      <c r="DH901" s="189"/>
      <c r="DI901" s="189"/>
      <c r="DJ901" s="189"/>
      <c r="DK901" s="189"/>
      <c r="DL901" s="189"/>
    </row>
    <row r="902" spans="1:116" ht="15.95" customHeight="1" x14ac:dyDescent="0.15">
      <c r="A902" s="189"/>
      <c r="B902" s="189"/>
      <c r="C902" s="189"/>
      <c r="D902" s="189"/>
      <c r="E902" s="189"/>
      <c r="F902" s="189"/>
      <c r="G902" s="189"/>
      <c r="H902" s="189"/>
      <c r="I902" s="189"/>
      <c r="J902" s="189"/>
      <c r="K902" s="189"/>
      <c r="L902" s="189"/>
      <c r="M902" s="189"/>
      <c r="N902" s="189"/>
      <c r="O902" s="189"/>
      <c r="P902" s="189"/>
      <c r="Q902" s="189"/>
      <c r="R902" s="189"/>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c r="CN902" s="189"/>
      <c r="CO902" s="189"/>
      <c r="CP902" s="189"/>
      <c r="CQ902" s="189"/>
      <c r="CR902" s="189"/>
      <c r="CS902" s="189"/>
      <c r="CT902" s="189"/>
      <c r="CU902" s="189"/>
      <c r="CV902" s="189"/>
      <c r="CW902" s="189"/>
      <c r="CX902" s="189"/>
      <c r="CY902" s="189"/>
      <c r="CZ902" s="189"/>
      <c r="DA902" s="189"/>
      <c r="DB902" s="189"/>
      <c r="DC902" s="189"/>
      <c r="DD902" s="189"/>
      <c r="DE902" s="189"/>
      <c r="DF902" s="189"/>
      <c r="DG902" s="189"/>
      <c r="DH902" s="189"/>
      <c r="DI902" s="189"/>
      <c r="DJ902" s="189"/>
      <c r="DK902" s="189"/>
      <c r="DL902" s="189"/>
    </row>
    <row r="903" spans="1:116" ht="15.95" customHeight="1" x14ac:dyDescent="0.15">
      <c r="A903" s="189"/>
      <c r="B903" s="189"/>
      <c r="C903" s="189"/>
      <c r="D903" s="189"/>
      <c r="E903" s="189"/>
      <c r="F903" s="189"/>
      <c r="G903" s="189"/>
      <c r="H903" s="189"/>
      <c r="I903" s="189"/>
      <c r="J903" s="189"/>
      <c r="K903" s="189"/>
      <c r="L903" s="189"/>
      <c r="M903" s="189"/>
      <c r="N903" s="189"/>
      <c r="O903" s="189"/>
      <c r="P903" s="189"/>
      <c r="Q903" s="189"/>
      <c r="R903" s="189"/>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c r="CN903" s="189"/>
      <c r="CO903" s="189"/>
      <c r="CP903" s="189"/>
      <c r="CQ903" s="189"/>
      <c r="CR903" s="189"/>
      <c r="CS903" s="189"/>
      <c r="CT903" s="189"/>
      <c r="CU903" s="189"/>
      <c r="CV903" s="189"/>
      <c r="CW903" s="189"/>
      <c r="CX903" s="189"/>
      <c r="CY903" s="189"/>
      <c r="CZ903" s="189"/>
      <c r="DA903" s="189"/>
      <c r="DB903" s="189"/>
      <c r="DC903" s="189"/>
      <c r="DD903" s="189"/>
      <c r="DE903" s="189"/>
      <c r="DF903" s="189"/>
      <c r="DG903" s="189"/>
      <c r="DH903" s="189"/>
      <c r="DI903" s="189"/>
      <c r="DJ903" s="189"/>
      <c r="DK903" s="189"/>
      <c r="DL903" s="189"/>
    </row>
    <row r="904" spans="1:116" ht="15.95" customHeight="1" x14ac:dyDescent="0.15">
      <c r="A904" s="189"/>
      <c r="B904" s="189"/>
      <c r="C904" s="189"/>
      <c r="D904" s="189"/>
      <c r="E904" s="189"/>
      <c r="F904" s="189"/>
      <c r="G904" s="189"/>
      <c r="H904" s="189"/>
      <c r="I904" s="189"/>
      <c r="J904" s="189"/>
      <c r="K904" s="189"/>
      <c r="L904" s="189"/>
      <c r="M904" s="189"/>
      <c r="N904" s="189"/>
      <c r="O904" s="189"/>
      <c r="P904" s="189"/>
      <c r="Q904" s="189"/>
      <c r="R904" s="189"/>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c r="CN904" s="189"/>
      <c r="CO904" s="189"/>
      <c r="CP904" s="189"/>
      <c r="CQ904" s="189"/>
      <c r="CR904" s="189"/>
      <c r="CS904" s="189"/>
      <c r="CT904" s="189"/>
      <c r="CU904" s="189"/>
      <c r="CV904" s="189"/>
      <c r="CW904" s="189"/>
      <c r="CX904" s="189"/>
      <c r="CY904" s="189"/>
      <c r="CZ904" s="189"/>
      <c r="DA904" s="189"/>
      <c r="DB904" s="189"/>
      <c r="DC904" s="189"/>
      <c r="DD904" s="189"/>
      <c r="DE904" s="189"/>
      <c r="DF904" s="189"/>
      <c r="DG904" s="189"/>
      <c r="DH904" s="189"/>
      <c r="DI904" s="189"/>
      <c r="DJ904" s="189"/>
      <c r="DK904" s="189"/>
      <c r="DL904" s="189"/>
    </row>
    <row r="905" spans="1:116" ht="15.95" customHeight="1" x14ac:dyDescent="0.15">
      <c r="A905" s="189"/>
      <c r="B905" s="189"/>
      <c r="C905" s="189"/>
      <c r="D905" s="189"/>
      <c r="E905" s="189"/>
      <c r="F905" s="189"/>
      <c r="G905" s="189"/>
      <c r="H905" s="189"/>
      <c r="I905" s="189"/>
      <c r="J905" s="189"/>
      <c r="K905" s="189"/>
      <c r="L905" s="189"/>
      <c r="M905" s="189"/>
      <c r="N905" s="189"/>
      <c r="O905" s="189"/>
      <c r="P905" s="189"/>
      <c r="Q905" s="189"/>
      <c r="R905" s="189"/>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c r="CN905" s="189"/>
      <c r="CO905" s="189"/>
      <c r="CP905" s="189"/>
      <c r="CQ905" s="189"/>
      <c r="CR905" s="189"/>
      <c r="CS905" s="189"/>
      <c r="CT905" s="189"/>
      <c r="CU905" s="189"/>
      <c r="CV905" s="189"/>
      <c r="CW905" s="189"/>
      <c r="CX905" s="189"/>
      <c r="CY905" s="189"/>
      <c r="CZ905" s="189"/>
      <c r="DA905" s="189"/>
      <c r="DB905" s="189"/>
      <c r="DC905" s="189"/>
      <c r="DD905" s="189"/>
      <c r="DE905" s="189"/>
      <c r="DF905" s="189"/>
      <c r="DG905" s="189"/>
      <c r="DH905" s="189"/>
      <c r="DI905" s="189"/>
      <c r="DJ905" s="189"/>
      <c r="DK905" s="189"/>
      <c r="DL905" s="189"/>
    </row>
    <row r="906" spans="1:116" ht="15.95" customHeight="1" x14ac:dyDescent="0.15">
      <c r="A906" s="189"/>
      <c r="B906" s="189"/>
      <c r="C906" s="189"/>
      <c r="D906" s="189"/>
      <c r="E906" s="189"/>
      <c r="F906" s="189"/>
      <c r="G906" s="189"/>
      <c r="H906" s="189"/>
      <c r="I906" s="189"/>
      <c r="J906" s="189"/>
      <c r="K906" s="189"/>
      <c r="L906" s="189"/>
      <c r="M906" s="189"/>
      <c r="N906" s="189"/>
      <c r="O906" s="189"/>
      <c r="P906" s="189"/>
      <c r="Q906" s="189"/>
      <c r="R906" s="189"/>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row>
    <row r="907" spans="1:116" ht="15.95" customHeight="1" x14ac:dyDescent="0.15">
      <c r="A907" s="189"/>
      <c r="B907" s="189"/>
      <c r="C907" s="189"/>
      <c r="D907" s="189"/>
      <c r="E907" s="189"/>
      <c r="F907" s="189"/>
      <c r="G907" s="189"/>
      <c r="H907" s="189"/>
      <c r="I907" s="189"/>
      <c r="J907" s="189"/>
      <c r="K907" s="189"/>
      <c r="L907" s="189"/>
      <c r="M907" s="189"/>
      <c r="N907" s="189"/>
      <c r="O907" s="189"/>
      <c r="P907" s="189"/>
      <c r="Q907" s="189"/>
      <c r="R907" s="189"/>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row>
    <row r="908" spans="1:116" ht="15.95" customHeight="1" x14ac:dyDescent="0.15">
      <c r="A908" s="189"/>
      <c r="B908" s="189"/>
      <c r="C908" s="189"/>
      <c r="D908" s="189"/>
      <c r="E908" s="189"/>
      <c r="F908" s="189"/>
      <c r="G908" s="189"/>
      <c r="H908" s="189"/>
      <c r="I908" s="189"/>
      <c r="J908" s="189"/>
      <c r="K908" s="189"/>
      <c r="L908" s="189"/>
      <c r="M908" s="189"/>
      <c r="N908" s="189"/>
      <c r="O908" s="189"/>
      <c r="P908" s="189"/>
      <c r="Q908" s="189"/>
      <c r="R908" s="189"/>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c r="CN908" s="189"/>
      <c r="CO908" s="189"/>
      <c r="CP908" s="189"/>
      <c r="CQ908" s="189"/>
      <c r="CR908" s="189"/>
      <c r="CS908" s="189"/>
      <c r="CT908" s="189"/>
      <c r="CU908" s="189"/>
      <c r="CV908" s="189"/>
      <c r="CW908" s="189"/>
      <c r="CX908" s="189"/>
      <c r="CY908" s="189"/>
      <c r="CZ908" s="189"/>
      <c r="DA908" s="189"/>
      <c r="DB908" s="189"/>
      <c r="DC908" s="189"/>
      <c r="DD908" s="189"/>
      <c r="DE908" s="189"/>
      <c r="DF908" s="189"/>
      <c r="DG908" s="189"/>
      <c r="DH908" s="189"/>
      <c r="DI908" s="189"/>
      <c r="DJ908" s="189"/>
      <c r="DK908" s="189"/>
      <c r="DL908" s="189"/>
    </row>
    <row r="909" spans="1:116" ht="15.95" customHeight="1" x14ac:dyDescent="0.15">
      <c r="A909" s="189"/>
      <c r="B909" s="189"/>
      <c r="C909" s="189"/>
      <c r="D909" s="189"/>
      <c r="E909" s="189"/>
      <c r="F909" s="189"/>
      <c r="G909" s="189"/>
      <c r="H909" s="189"/>
      <c r="I909" s="189"/>
      <c r="J909" s="189"/>
      <c r="K909" s="189"/>
      <c r="L909" s="189"/>
      <c r="M909" s="189"/>
      <c r="N909" s="189"/>
      <c r="O909" s="189"/>
      <c r="P909" s="189"/>
      <c r="Q909" s="189"/>
      <c r="R909" s="189"/>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c r="CN909" s="189"/>
      <c r="CO909" s="189"/>
      <c r="CP909" s="189"/>
      <c r="CQ909" s="189"/>
      <c r="CR909" s="189"/>
      <c r="CS909" s="189"/>
      <c r="CT909" s="189"/>
      <c r="CU909" s="189"/>
      <c r="CV909" s="189"/>
      <c r="CW909" s="189"/>
      <c r="CX909" s="189"/>
      <c r="CY909" s="189"/>
      <c r="CZ909" s="189"/>
      <c r="DA909" s="189"/>
      <c r="DB909" s="189"/>
      <c r="DC909" s="189"/>
      <c r="DD909" s="189"/>
      <c r="DE909" s="189"/>
      <c r="DF909" s="189"/>
      <c r="DG909" s="189"/>
      <c r="DH909" s="189"/>
      <c r="DI909" s="189"/>
      <c r="DJ909" s="189"/>
      <c r="DK909" s="189"/>
      <c r="DL909" s="189"/>
    </row>
    <row r="910" spans="1:116" ht="15.95" customHeight="1" x14ac:dyDescent="0.15">
      <c r="A910" s="189"/>
      <c r="B910" s="189"/>
      <c r="C910" s="189"/>
      <c r="D910" s="189"/>
      <c r="E910" s="189"/>
      <c r="F910" s="189"/>
      <c r="G910" s="189"/>
      <c r="H910" s="189"/>
      <c r="I910" s="189"/>
      <c r="J910" s="189"/>
      <c r="K910" s="189"/>
      <c r="L910" s="189"/>
      <c r="M910" s="189"/>
      <c r="N910" s="189"/>
      <c r="O910" s="189"/>
      <c r="P910" s="189"/>
      <c r="Q910" s="189"/>
      <c r="R910" s="189"/>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c r="CN910" s="189"/>
      <c r="CO910" s="189"/>
      <c r="CP910" s="189"/>
      <c r="CQ910" s="189"/>
      <c r="CR910" s="189"/>
      <c r="CS910" s="189"/>
      <c r="CT910" s="189"/>
      <c r="CU910" s="189"/>
      <c r="CV910" s="189"/>
      <c r="CW910" s="189"/>
      <c r="CX910" s="189"/>
      <c r="CY910" s="189"/>
      <c r="CZ910" s="189"/>
      <c r="DA910" s="189"/>
      <c r="DB910" s="189"/>
      <c r="DC910" s="189"/>
      <c r="DD910" s="189"/>
      <c r="DE910" s="189"/>
      <c r="DF910" s="189"/>
      <c r="DG910" s="189"/>
      <c r="DH910" s="189"/>
      <c r="DI910" s="189"/>
      <c r="DJ910" s="189"/>
      <c r="DK910" s="189"/>
      <c r="DL910" s="189"/>
    </row>
    <row r="911" spans="1:116" ht="15.95" customHeight="1" x14ac:dyDescent="0.15">
      <c r="A911" s="189"/>
      <c r="B911" s="189"/>
      <c r="C911" s="189"/>
      <c r="D911" s="189"/>
      <c r="E911" s="189"/>
      <c r="F911" s="189"/>
      <c r="G911" s="189"/>
      <c r="H911" s="189"/>
      <c r="I911" s="189"/>
      <c r="J911" s="189"/>
      <c r="K911" s="189"/>
      <c r="L911" s="189"/>
      <c r="M911" s="189"/>
      <c r="N911" s="189"/>
      <c r="O911" s="189"/>
      <c r="P911" s="189"/>
      <c r="Q911" s="189"/>
      <c r="R911" s="189"/>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c r="CN911" s="189"/>
      <c r="CO911" s="189"/>
      <c r="CP911" s="189"/>
      <c r="CQ911" s="189"/>
      <c r="CR911" s="189"/>
      <c r="CS911" s="189"/>
      <c r="CT911" s="189"/>
      <c r="CU911" s="189"/>
      <c r="CV911" s="189"/>
      <c r="CW911" s="189"/>
      <c r="CX911" s="189"/>
      <c r="CY911" s="189"/>
      <c r="CZ911" s="189"/>
      <c r="DA911" s="189"/>
      <c r="DB911" s="189"/>
      <c r="DC911" s="189"/>
      <c r="DD911" s="189"/>
      <c r="DE911" s="189"/>
      <c r="DF911" s="189"/>
      <c r="DG911" s="189"/>
      <c r="DH911" s="189"/>
      <c r="DI911" s="189"/>
      <c r="DJ911" s="189"/>
      <c r="DK911" s="189"/>
      <c r="DL911" s="189"/>
    </row>
    <row r="912" spans="1:116" ht="15.95" customHeight="1" x14ac:dyDescent="0.15">
      <c r="A912" s="189"/>
      <c r="B912" s="189"/>
      <c r="C912" s="189"/>
      <c r="D912" s="189"/>
      <c r="E912" s="189"/>
      <c r="F912" s="189"/>
      <c r="G912" s="189"/>
      <c r="H912" s="189"/>
      <c r="I912" s="189"/>
      <c r="J912" s="189"/>
      <c r="K912" s="189"/>
      <c r="L912" s="189"/>
      <c r="M912" s="189"/>
      <c r="N912" s="189"/>
      <c r="O912" s="189"/>
      <c r="P912" s="189"/>
      <c r="Q912" s="189"/>
      <c r="R912" s="189"/>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c r="CN912" s="189"/>
      <c r="CO912" s="189"/>
      <c r="CP912" s="189"/>
      <c r="CQ912" s="189"/>
      <c r="CR912" s="189"/>
      <c r="CS912" s="189"/>
      <c r="CT912" s="189"/>
      <c r="CU912" s="189"/>
      <c r="CV912" s="189"/>
      <c r="CW912" s="189"/>
      <c r="CX912" s="189"/>
      <c r="CY912" s="189"/>
      <c r="CZ912" s="189"/>
      <c r="DA912" s="189"/>
      <c r="DB912" s="189"/>
      <c r="DC912" s="189"/>
      <c r="DD912" s="189"/>
      <c r="DE912" s="189"/>
      <c r="DF912" s="189"/>
      <c r="DG912" s="189"/>
      <c r="DH912" s="189"/>
      <c r="DI912" s="189"/>
      <c r="DJ912" s="189"/>
      <c r="DK912" s="189"/>
      <c r="DL912" s="189"/>
    </row>
    <row r="913" spans="1:116" ht="15.95" customHeight="1" x14ac:dyDescent="0.15">
      <c r="A913" s="189"/>
      <c r="B913" s="189"/>
      <c r="C913" s="189"/>
      <c r="D913" s="189"/>
      <c r="E913" s="189"/>
      <c r="F913" s="189"/>
      <c r="G913" s="189"/>
      <c r="H913" s="189"/>
      <c r="I913" s="189"/>
      <c r="J913" s="189"/>
      <c r="K913" s="189"/>
      <c r="L913" s="189"/>
      <c r="M913" s="189"/>
      <c r="N913" s="189"/>
      <c r="O913" s="189"/>
      <c r="P913" s="189"/>
      <c r="Q913" s="189"/>
      <c r="R913" s="189"/>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c r="CN913" s="189"/>
      <c r="CO913" s="189"/>
      <c r="CP913" s="189"/>
      <c r="CQ913" s="189"/>
      <c r="CR913" s="189"/>
      <c r="CS913" s="189"/>
      <c r="CT913" s="189"/>
      <c r="CU913" s="189"/>
      <c r="CV913" s="189"/>
      <c r="CW913" s="189"/>
      <c r="CX913" s="189"/>
      <c r="CY913" s="189"/>
      <c r="CZ913" s="189"/>
      <c r="DA913" s="189"/>
      <c r="DB913" s="189"/>
      <c r="DC913" s="189"/>
      <c r="DD913" s="189"/>
      <c r="DE913" s="189"/>
      <c r="DF913" s="189"/>
      <c r="DG913" s="189"/>
      <c r="DH913" s="189"/>
      <c r="DI913" s="189"/>
      <c r="DJ913" s="189"/>
      <c r="DK913" s="189"/>
      <c r="DL913" s="189"/>
    </row>
    <row r="914" spans="1:116" ht="15.95" customHeight="1" x14ac:dyDescent="0.15">
      <c r="A914" s="189"/>
      <c r="B914" s="189"/>
      <c r="C914" s="189"/>
      <c r="D914" s="189"/>
      <c r="E914" s="189"/>
      <c r="F914" s="189"/>
      <c r="G914" s="189"/>
      <c r="H914" s="189"/>
      <c r="I914" s="189"/>
      <c r="J914" s="189"/>
      <c r="K914" s="189"/>
      <c r="L914" s="189"/>
      <c r="M914" s="189"/>
      <c r="N914" s="189"/>
      <c r="O914" s="189"/>
      <c r="P914" s="189"/>
      <c r="Q914" s="189"/>
      <c r="R914" s="189"/>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c r="CN914" s="189"/>
      <c r="CO914" s="189"/>
      <c r="CP914" s="189"/>
      <c r="CQ914" s="189"/>
      <c r="CR914" s="189"/>
      <c r="CS914" s="189"/>
      <c r="CT914" s="189"/>
      <c r="CU914" s="189"/>
      <c r="CV914" s="189"/>
      <c r="CW914" s="189"/>
      <c r="CX914" s="189"/>
      <c r="CY914" s="189"/>
      <c r="CZ914" s="189"/>
      <c r="DA914" s="189"/>
      <c r="DB914" s="189"/>
      <c r="DC914" s="189"/>
      <c r="DD914" s="189"/>
      <c r="DE914" s="189"/>
      <c r="DF914" s="189"/>
      <c r="DG914" s="189"/>
      <c r="DH914" s="189"/>
      <c r="DI914" s="189"/>
      <c r="DJ914" s="189"/>
      <c r="DK914" s="189"/>
      <c r="DL914" s="189"/>
    </row>
    <row r="915" spans="1:116" ht="15.95" customHeight="1" x14ac:dyDescent="0.15">
      <c r="A915" s="189"/>
      <c r="B915" s="189"/>
      <c r="C915" s="189"/>
      <c r="D915" s="189"/>
      <c r="E915" s="189"/>
      <c r="F915" s="189"/>
      <c r="G915" s="189"/>
      <c r="H915" s="189"/>
      <c r="I915" s="189"/>
      <c r="J915" s="189"/>
      <c r="K915" s="189"/>
      <c r="L915" s="189"/>
      <c r="M915" s="189"/>
      <c r="N915" s="189"/>
      <c r="O915" s="189"/>
      <c r="P915" s="189"/>
      <c r="Q915" s="189"/>
      <c r="R915" s="189"/>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c r="CN915" s="189"/>
      <c r="CO915" s="189"/>
      <c r="CP915" s="189"/>
      <c r="CQ915" s="189"/>
      <c r="CR915" s="189"/>
      <c r="CS915" s="189"/>
      <c r="CT915" s="189"/>
      <c r="CU915" s="189"/>
      <c r="CV915" s="189"/>
      <c r="CW915" s="189"/>
      <c r="CX915" s="189"/>
      <c r="CY915" s="189"/>
      <c r="CZ915" s="189"/>
      <c r="DA915" s="189"/>
      <c r="DB915" s="189"/>
      <c r="DC915" s="189"/>
      <c r="DD915" s="189"/>
      <c r="DE915" s="189"/>
      <c r="DF915" s="189"/>
      <c r="DG915" s="189"/>
      <c r="DH915" s="189"/>
      <c r="DI915" s="189"/>
      <c r="DJ915" s="189"/>
      <c r="DK915" s="189"/>
      <c r="DL915" s="189"/>
    </row>
    <row r="916" spans="1:116" ht="15.95" customHeight="1" x14ac:dyDescent="0.15">
      <c r="A916" s="189"/>
      <c r="B916" s="189"/>
      <c r="C916" s="189"/>
      <c r="D916" s="189"/>
      <c r="E916" s="189"/>
      <c r="F916" s="189"/>
      <c r="G916" s="189"/>
      <c r="H916" s="189"/>
      <c r="I916" s="189"/>
      <c r="J916" s="189"/>
      <c r="K916" s="189"/>
      <c r="L916" s="189"/>
      <c r="M916" s="189"/>
      <c r="N916" s="189"/>
      <c r="O916" s="189"/>
      <c r="P916" s="189"/>
      <c r="Q916" s="189"/>
      <c r="R916" s="189"/>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c r="CN916" s="189"/>
      <c r="CO916" s="189"/>
      <c r="CP916" s="189"/>
      <c r="CQ916" s="189"/>
      <c r="CR916" s="189"/>
      <c r="CS916" s="189"/>
      <c r="CT916" s="189"/>
      <c r="CU916" s="189"/>
      <c r="CV916" s="189"/>
      <c r="CW916" s="189"/>
      <c r="CX916" s="189"/>
      <c r="CY916" s="189"/>
      <c r="CZ916" s="189"/>
      <c r="DA916" s="189"/>
      <c r="DB916" s="189"/>
      <c r="DC916" s="189"/>
      <c r="DD916" s="189"/>
      <c r="DE916" s="189"/>
      <c r="DF916" s="189"/>
      <c r="DG916" s="189"/>
      <c r="DH916" s="189"/>
      <c r="DI916" s="189"/>
      <c r="DJ916" s="189"/>
      <c r="DK916" s="189"/>
      <c r="DL916" s="189"/>
    </row>
    <row r="917" spans="1:116" ht="15.95" customHeight="1" x14ac:dyDescent="0.15">
      <c r="A917" s="189"/>
      <c r="B917" s="189"/>
      <c r="C917" s="189"/>
      <c r="D917" s="189"/>
      <c r="E917" s="189"/>
      <c r="F917" s="189"/>
      <c r="G917" s="189"/>
      <c r="H917" s="189"/>
      <c r="I917" s="189"/>
      <c r="J917" s="189"/>
      <c r="K917" s="189"/>
      <c r="L917" s="189"/>
      <c r="M917" s="189"/>
      <c r="N917" s="189"/>
      <c r="O917" s="189"/>
      <c r="P917" s="189"/>
      <c r="Q917" s="189"/>
      <c r="R917" s="189"/>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c r="CN917" s="189"/>
      <c r="CO917" s="189"/>
      <c r="CP917" s="189"/>
      <c r="CQ917" s="189"/>
      <c r="CR917" s="189"/>
      <c r="CS917" s="189"/>
      <c r="CT917" s="189"/>
      <c r="CU917" s="189"/>
      <c r="CV917" s="189"/>
      <c r="CW917" s="189"/>
      <c r="CX917" s="189"/>
      <c r="CY917" s="189"/>
      <c r="CZ917" s="189"/>
      <c r="DA917" s="189"/>
      <c r="DB917" s="189"/>
      <c r="DC917" s="189"/>
      <c r="DD917" s="189"/>
      <c r="DE917" s="189"/>
      <c r="DF917" s="189"/>
      <c r="DG917" s="189"/>
      <c r="DH917" s="189"/>
      <c r="DI917" s="189"/>
      <c r="DJ917" s="189"/>
      <c r="DK917" s="189"/>
      <c r="DL917" s="189"/>
    </row>
    <row r="918" spans="1:116" ht="15.95" customHeight="1" x14ac:dyDescent="0.15">
      <c r="A918" s="189"/>
      <c r="B918" s="189"/>
      <c r="C918" s="189"/>
      <c r="D918" s="189"/>
      <c r="E918" s="189"/>
      <c r="F918" s="189"/>
      <c r="G918" s="189"/>
      <c r="H918" s="189"/>
      <c r="I918" s="189"/>
      <c r="J918" s="189"/>
      <c r="K918" s="189"/>
      <c r="L918" s="189"/>
      <c r="M918" s="189"/>
      <c r="N918" s="189"/>
      <c r="O918" s="189"/>
      <c r="P918" s="189"/>
      <c r="Q918" s="189"/>
      <c r="R918" s="189"/>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c r="CN918" s="189"/>
      <c r="CO918" s="189"/>
      <c r="CP918" s="189"/>
      <c r="CQ918" s="189"/>
      <c r="CR918" s="189"/>
      <c r="CS918" s="189"/>
      <c r="CT918" s="189"/>
      <c r="CU918" s="189"/>
      <c r="CV918" s="189"/>
      <c r="CW918" s="189"/>
      <c r="CX918" s="189"/>
      <c r="CY918" s="189"/>
      <c r="CZ918" s="189"/>
      <c r="DA918" s="189"/>
      <c r="DB918" s="189"/>
      <c r="DC918" s="189"/>
      <c r="DD918" s="189"/>
      <c r="DE918" s="189"/>
      <c r="DF918" s="189"/>
      <c r="DG918" s="189"/>
      <c r="DH918" s="189"/>
      <c r="DI918" s="189"/>
      <c r="DJ918" s="189"/>
      <c r="DK918" s="189"/>
      <c r="DL918" s="189"/>
    </row>
    <row r="919" spans="1:116" ht="15.95" customHeight="1" x14ac:dyDescent="0.15">
      <c r="A919" s="189"/>
      <c r="B919" s="189"/>
      <c r="C919" s="189"/>
      <c r="D919" s="189"/>
      <c r="E919" s="189"/>
      <c r="F919" s="189"/>
      <c r="G919" s="189"/>
      <c r="H919" s="189"/>
      <c r="I919" s="189"/>
      <c r="J919" s="189"/>
      <c r="K919" s="189"/>
      <c r="L919" s="189"/>
      <c r="M919" s="189"/>
      <c r="N919" s="189"/>
      <c r="O919" s="189"/>
      <c r="P919" s="189"/>
      <c r="Q919" s="189"/>
      <c r="R919" s="189"/>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c r="CN919" s="189"/>
      <c r="CO919" s="189"/>
      <c r="CP919" s="189"/>
      <c r="CQ919" s="189"/>
      <c r="CR919" s="189"/>
      <c r="CS919" s="189"/>
      <c r="CT919" s="189"/>
      <c r="CU919" s="189"/>
      <c r="CV919" s="189"/>
      <c r="CW919" s="189"/>
      <c r="CX919" s="189"/>
      <c r="CY919" s="189"/>
      <c r="CZ919" s="189"/>
      <c r="DA919" s="189"/>
      <c r="DB919" s="189"/>
      <c r="DC919" s="189"/>
      <c r="DD919" s="189"/>
      <c r="DE919" s="189"/>
      <c r="DF919" s="189"/>
      <c r="DG919" s="189"/>
      <c r="DH919" s="189"/>
      <c r="DI919" s="189"/>
      <c r="DJ919" s="189"/>
      <c r="DK919" s="189"/>
      <c r="DL919" s="189"/>
    </row>
    <row r="920" spans="1:116" ht="15.95" customHeight="1" x14ac:dyDescent="0.15">
      <c r="A920" s="189"/>
      <c r="B920" s="189"/>
      <c r="C920" s="189"/>
      <c r="D920" s="189"/>
      <c r="E920" s="189"/>
      <c r="F920" s="189"/>
      <c r="G920" s="189"/>
      <c r="H920" s="189"/>
      <c r="I920" s="189"/>
      <c r="J920" s="189"/>
      <c r="K920" s="189"/>
      <c r="L920" s="189"/>
      <c r="M920" s="189"/>
      <c r="N920" s="189"/>
      <c r="O920" s="189"/>
      <c r="P920" s="189"/>
      <c r="Q920" s="189"/>
      <c r="R920" s="189"/>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c r="CN920" s="189"/>
      <c r="CO920" s="189"/>
      <c r="CP920" s="189"/>
      <c r="CQ920" s="189"/>
      <c r="CR920" s="189"/>
      <c r="CS920" s="189"/>
      <c r="CT920" s="189"/>
      <c r="CU920" s="189"/>
      <c r="CV920" s="189"/>
      <c r="CW920" s="189"/>
      <c r="CX920" s="189"/>
      <c r="CY920" s="189"/>
      <c r="CZ920" s="189"/>
      <c r="DA920" s="189"/>
      <c r="DB920" s="189"/>
      <c r="DC920" s="189"/>
      <c r="DD920" s="189"/>
      <c r="DE920" s="189"/>
      <c r="DF920" s="189"/>
      <c r="DG920" s="189"/>
      <c r="DH920" s="189"/>
      <c r="DI920" s="189"/>
      <c r="DJ920" s="189"/>
      <c r="DK920" s="189"/>
      <c r="DL920" s="189"/>
    </row>
    <row r="921" spans="1:116" ht="15.95" customHeight="1" x14ac:dyDescent="0.15">
      <c r="A921" s="189"/>
      <c r="B921" s="189"/>
      <c r="C921" s="189"/>
      <c r="D921" s="189"/>
      <c r="E921" s="189"/>
      <c r="F921" s="189"/>
      <c r="G921" s="189"/>
      <c r="H921" s="189"/>
      <c r="I921" s="189"/>
      <c r="J921" s="189"/>
      <c r="K921" s="189"/>
      <c r="L921" s="189"/>
      <c r="M921" s="189"/>
      <c r="N921" s="189"/>
      <c r="O921" s="189"/>
      <c r="P921" s="189"/>
      <c r="Q921" s="189"/>
      <c r="R921" s="189"/>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c r="CN921" s="189"/>
      <c r="CO921" s="189"/>
      <c r="CP921" s="189"/>
      <c r="CQ921" s="189"/>
      <c r="CR921" s="189"/>
      <c r="CS921" s="189"/>
      <c r="CT921" s="189"/>
      <c r="CU921" s="189"/>
      <c r="CV921" s="189"/>
      <c r="CW921" s="189"/>
      <c r="CX921" s="189"/>
      <c r="CY921" s="189"/>
      <c r="CZ921" s="189"/>
      <c r="DA921" s="189"/>
      <c r="DB921" s="189"/>
      <c r="DC921" s="189"/>
      <c r="DD921" s="189"/>
      <c r="DE921" s="189"/>
      <c r="DF921" s="189"/>
      <c r="DG921" s="189"/>
      <c r="DH921" s="189"/>
      <c r="DI921" s="189"/>
      <c r="DJ921" s="189"/>
      <c r="DK921" s="189"/>
      <c r="DL921" s="189"/>
    </row>
    <row r="922" spans="1:116" ht="15.95" customHeight="1" x14ac:dyDescent="0.15">
      <c r="A922" s="189"/>
      <c r="B922" s="189"/>
      <c r="C922" s="189"/>
      <c r="D922" s="189"/>
      <c r="E922" s="189"/>
      <c r="F922" s="189"/>
      <c r="G922" s="189"/>
      <c r="H922" s="189"/>
      <c r="I922" s="189"/>
      <c r="J922" s="189"/>
      <c r="K922" s="189"/>
      <c r="L922" s="189"/>
      <c r="M922" s="189"/>
      <c r="N922" s="189"/>
      <c r="O922" s="189"/>
      <c r="P922" s="189"/>
      <c r="Q922" s="189"/>
      <c r="R922" s="189"/>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c r="CN922" s="189"/>
      <c r="CO922" s="189"/>
      <c r="CP922" s="189"/>
      <c r="CQ922" s="189"/>
      <c r="CR922" s="189"/>
      <c r="CS922" s="189"/>
      <c r="CT922" s="189"/>
      <c r="CU922" s="189"/>
      <c r="CV922" s="189"/>
      <c r="CW922" s="189"/>
      <c r="CX922" s="189"/>
      <c r="CY922" s="189"/>
      <c r="CZ922" s="189"/>
      <c r="DA922" s="189"/>
      <c r="DB922" s="189"/>
      <c r="DC922" s="189"/>
      <c r="DD922" s="189"/>
      <c r="DE922" s="189"/>
      <c r="DF922" s="189"/>
      <c r="DG922" s="189"/>
      <c r="DH922" s="189"/>
      <c r="DI922" s="189"/>
      <c r="DJ922" s="189"/>
      <c r="DK922" s="189"/>
      <c r="DL922" s="189"/>
    </row>
    <row r="923" spans="1:116" ht="15.95" customHeight="1" x14ac:dyDescent="0.15">
      <c r="A923" s="189"/>
      <c r="B923" s="189"/>
      <c r="C923" s="189"/>
      <c r="D923" s="189"/>
      <c r="E923" s="189"/>
      <c r="F923" s="189"/>
      <c r="G923" s="189"/>
      <c r="H923" s="189"/>
      <c r="I923" s="189"/>
      <c r="J923" s="189"/>
      <c r="K923" s="189"/>
      <c r="L923" s="189"/>
      <c r="M923" s="189"/>
      <c r="N923" s="189"/>
      <c r="O923" s="189"/>
      <c r="P923" s="189"/>
      <c r="Q923" s="189"/>
      <c r="R923" s="189"/>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c r="CN923" s="189"/>
      <c r="CO923" s="189"/>
      <c r="CP923" s="189"/>
      <c r="CQ923" s="189"/>
      <c r="CR923" s="189"/>
      <c r="CS923" s="189"/>
      <c r="CT923" s="189"/>
      <c r="CU923" s="189"/>
      <c r="CV923" s="189"/>
      <c r="CW923" s="189"/>
      <c r="CX923" s="189"/>
      <c r="CY923" s="189"/>
      <c r="CZ923" s="189"/>
      <c r="DA923" s="189"/>
      <c r="DB923" s="189"/>
      <c r="DC923" s="189"/>
      <c r="DD923" s="189"/>
      <c r="DE923" s="189"/>
      <c r="DF923" s="189"/>
      <c r="DG923" s="189"/>
      <c r="DH923" s="189"/>
      <c r="DI923" s="189"/>
      <c r="DJ923" s="189"/>
      <c r="DK923" s="189"/>
      <c r="DL923" s="189"/>
    </row>
    <row r="924" spans="1:116" ht="15.95" customHeight="1" x14ac:dyDescent="0.15">
      <c r="A924" s="189"/>
      <c r="B924" s="189"/>
      <c r="C924" s="189"/>
      <c r="D924" s="189"/>
      <c r="E924" s="189"/>
      <c r="F924" s="189"/>
      <c r="G924" s="189"/>
      <c r="H924" s="189"/>
      <c r="I924" s="189"/>
      <c r="J924" s="189"/>
      <c r="K924" s="189"/>
      <c r="L924" s="189"/>
      <c r="M924" s="189"/>
      <c r="N924" s="189"/>
      <c r="O924" s="189"/>
      <c r="P924" s="189"/>
      <c r="Q924" s="189"/>
      <c r="R924" s="189"/>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c r="CN924" s="189"/>
      <c r="CO924" s="189"/>
      <c r="CP924" s="189"/>
      <c r="CQ924" s="189"/>
      <c r="CR924" s="189"/>
      <c r="CS924" s="189"/>
      <c r="CT924" s="189"/>
      <c r="CU924" s="189"/>
      <c r="CV924" s="189"/>
      <c r="CW924" s="189"/>
      <c r="CX924" s="189"/>
      <c r="CY924" s="189"/>
      <c r="CZ924" s="189"/>
      <c r="DA924" s="189"/>
      <c r="DB924" s="189"/>
      <c r="DC924" s="189"/>
      <c r="DD924" s="189"/>
      <c r="DE924" s="189"/>
      <c r="DF924" s="189"/>
      <c r="DG924" s="189"/>
      <c r="DH924" s="189"/>
      <c r="DI924" s="189"/>
      <c r="DJ924" s="189"/>
      <c r="DK924" s="189"/>
      <c r="DL924" s="189"/>
    </row>
    <row r="925" spans="1:116" ht="15.95" customHeight="1" x14ac:dyDescent="0.15">
      <c r="A925" s="189"/>
      <c r="B925" s="189"/>
      <c r="C925" s="189"/>
      <c r="D925" s="189"/>
      <c r="E925" s="189"/>
      <c r="F925" s="189"/>
      <c r="G925" s="189"/>
      <c r="H925" s="189"/>
      <c r="I925" s="189"/>
      <c r="J925" s="189"/>
      <c r="K925" s="189"/>
      <c r="L925" s="189"/>
      <c r="M925" s="189"/>
      <c r="N925" s="189"/>
      <c r="O925" s="189"/>
      <c r="P925" s="189"/>
      <c r="Q925" s="189"/>
      <c r="R925" s="189"/>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c r="CN925" s="189"/>
      <c r="CO925" s="189"/>
      <c r="CP925" s="189"/>
      <c r="CQ925" s="189"/>
      <c r="CR925" s="189"/>
      <c r="CS925" s="189"/>
      <c r="CT925" s="189"/>
      <c r="CU925" s="189"/>
      <c r="CV925" s="189"/>
      <c r="CW925" s="189"/>
      <c r="CX925" s="189"/>
      <c r="CY925" s="189"/>
      <c r="CZ925" s="189"/>
      <c r="DA925" s="189"/>
      <c r="DB925" s="189"/>
      <c r="DC925" s="189"/>
      <c r="DD925" s="189"/>
      <c r="DE925" s="189"/>
      <c r="DF925" s="189"/>
      <c r="DG925" s="189"/>
      <c r="DH925" s="189"/>
      <c r="DI925" s="189"/>
      <c r="DJ925" s="189"/>
      <c r="DK925" s="189"/>
      <c r="DL925" s="189"/>
    </row>
    <row r="926" spans="1:116" ht="15.95" customHeight="1" x14ac:dyDescent="0.15">
      <c r="A926" s="189"/>
      <c r="B926" s="189"/>
      <c r="C926" s="189"/>
      <c r="D926" s="189"/>
      <c r="E926" s="189"/>
      <c r="F926" s="189"/>
      <c r="G926" s="189"/>
      <c r="H926" s="189"/>
      <c r="I926" s="189"/>
      <c r="J926" s="189"/>
      <c r="K926" s="189"/>
      <c r="L926" s="189"/>
      <c r="M926" s="189"/>
      <c r="N926" s="189"/>
      <c r="O926" s="189"/>
      <c r="P926" s="189"/>
      <c r="Q926" s="189"/>
      <c r="R926" s="189"/>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c r="CN926" s="189"/>
      <c r="CO926" s="189"/>
      <c r="CP926" s="189"/>
      <c r="CQ926" s="189"/>
      <c r="CR926" s="189"/>
      <c r="CS926" s="189"/>
      <c r="CT926" s="189"/>
      <c r="CU926" s="189"/>
      <c r="CV926" s="189"/>
      <c r="CW926" s="189"/>
      <c r="CX926" s="189"/>
      <c r="CY926" s="189"/>
      <c r="CZ926" s="189"/>
      <c r="DA926" s="189"/>
      <c r="DB926" s="189"/>
      <c r="DC926" s="189"/>
      <c r="DD926" s="189"/>
      <c r="DE926" s="189"/>
      <c r="DF926" s="189"/>
      <c r="DG926" s="189"/>
      <c r="DH926" s="189"/>
      <c r="DI926" s="189"/>
      <c r="DJ926" s="189"/>
      <c r="DK926" s="189"/>
      <c r="DL926" s="189"/>
    </row>
    <row r="927" spans="1:116" ht="15.95" customHeight="1" x14ac:dyDescent="0.15">
      <c r="A927" s="189"/>
      <c r="B927" s="189"/>
      <c r="C927" s="189"/>
      <c r="D927" s="189"/>
      <c r="E927" s="189"/>
      <c r="F927" s="189"/>
      <c r="G927" s="189"/>
      <c r="H927" s="189"/>
      <c r="I927" s="189"/>
      <c r="J927" s="189"/>
      <c r="K927" s="189"/>
      <c r="L927" s="189"/>
      <c r="M927" s="189"/>
      <c r="N927" s="189"/>
      <c r="O927" s="189"/>
      <c r="P927" s="189"/>
      <c r="Q927" s="189"/>
      <c r="R927" s="189"/>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c r="CN927" s="189"/>
      <c r="CO927" s="189"/>
      <c r="CP927" s="189"/>
      <c r="CQ927" s="189"/>
      <c r="CR927" s="189"/>
      <c r="CS927" s="189"/>
      <c r="CT927" s="189"/>
      <c r="CU927" s="189"/>
      <c r="CV927" s="189"/>
      <c r="CW927" s="189"/>
      <c r="CX927" s="189"/>
      <c r="CY927" s="189"/>
      <c r="CZ927" s="189"/>
      <c r="DA927" s="189"/>
      <c r="DB927" s="189"/>
      <c r="DC927" s="189"/>
      <c r="DD927" s="189"/>
      <c r="DE927" s="189"/>
      <c r="DF927" s="189"/>
      <c r="DG927" s="189"/>
      <c r="DH927" s="189"/>
      <c r="DI927" s="189"/>
      <c r="DJ927" s="189"/>
      <c r="DK927" s="189"/>
      <c r="DL927" s="189"/>
    </row>
    <row r="928" spans="1:116" ht="15.95" customHeight="1" x14ac:dyDescent="0.15">
      <c r="A928" s="189"/>
      <c r="B928" s="189"/>
      <c r="C928" s="189"/>
      <c r="D928" s="189"/>
      <c r="E928" s="189"/>
      <c r="F928" s="189"/>
      <c r="G928" s="189"/>
      <c r="H928" s="189"/>
      <c r="I928" s="189"/>
      <c r="J928" s="189"/>
      <c r="K928" s="189"/>
      <c r="L928" s="189"/>
      <c r="M928" s="189"/>
      <c r="N928" s="189"/>
      <c r="O928" s="189"/>
      <c r="P928" s="189"/>
      <c r="Q928" s="189"/>
      <c r="R928" s="189"/>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c r="CN928" s="189"/>
      <c r="CO928" s="189"/>
      <c r="CP928" s="189"/>
      <c r="CQ928" s="189"/>
      <c r="CR928" s="189"/>
      <c r="CS928" s="189"/>
      <c r="CT928" s="189"/>
      <c r="CU928" s="189"/>
      <c r="CV928" s="189"/>
      <c r="CW928" s="189"/>
      <c r="CX928" s="189"/>
      <c r="CY928" s="189"/>
      <c r="CZ928" s="189"/>
      <c r="DA928" s="189"/>
      <c r="DB928" s="189"/>
      <c r="DC928" s="189"/>
      <c r="DD928" s="189"/>
      <c r="DE928" s="189"/>
      <c r="DF928" s="189"/>
      <c r="DG928" s="189"/>
      <c r="DH928" s="189"/>
      <c r="DI928" s="189"/>
      <c r="DJ928" s="189"/>
      <c r="DK928" s="189"/>
      <c r="DL928" s="189"/>
    </row>
    <row r="929" spans="1:116" ht="15.95" customHeight="1" x14ac:dyDescent="0.15">
      <c r="A929" s="189"/>
      <c r="B929" s="189"/>
      <c r="C929" s="189"/>
      <c r="D929" s="189"/>
      <c r="E929" s="189"/>
      <c r="F929" s="189"/>
      <c r="G929" s="189"/>
      <c r="H929" s="189"/>
      <c r="I929" s="189"/>
      <c r="J929" s="189"/>
      <c r="K929" s="189"/>
      <c r="L929" s="189"/>
      <c r="M929" s="189"/>
      <c r="N929" s="189"/>
      <c r="O929" s="189"/>
      <c r="P929" s="189"/>
      <c r="Q929" s="189"/>
      <c r="R929" s="189"/>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c r="CN929" s="189"/>
      <c r="CO929" s="189"/>
      <c r="CP929" s="189"/>
      <c r="CQ929" s="189"/>
      <c r="CR929" s="189"/>
      <c r="CS929" s="189"/>
      <c r="CT929" s="189"/>
      <c r="CU929" s="189"/>
      <c r="CV929" s="189"/>
      <c r="CW929" s="189"/>
      <c r="CX929" s="189"/>
      <c r="CY929" s="189"/>
      <c r="CZ929" s="189"/>
      <c r="DA929" s="189"/>
      <c r="DB929" s="189"/>
      <c r="DC929" s="189"/>
      <c r="DD929" s="189"/>
      <c r="DE929" s="189"/>
      <c r="DF929" s="189"/>
      <c r="DG929" s="189"/>
      <c r="DH929" s="189"/>
      <c r="DI929" s="189"/>
      <c r="DJ929" s="189"/>
      <c r="DK929" s="189"/>
      <c r="DL929" s="189"/>
    </row>
    <row r="930" spans="1:116" ht="15.95" customHeight="1" x14ac:dyDescent="0.15">
      <c r="A930" s="189"/>
      <c r="B930" s="189"/>
      <c r="C930" s="189"/>
      <c r="D930" s="189"/>
      <c r="E930" s="189"/>
      <c r="F930" s="189"/>
      <c r="G930" s="189"/>
      <c r="H930" s="189"/>
      <c r="I930" s="189"/>
      <c r="J930" s="189"/>
      <c r="K930" s="189"/>
      <c r="L930" s="189"/>
      <c r="M930" s="189"/>
      <c r="N930" s="189"/>
      <c r="O930" s="189"/>
      <c r="P930" s="189"/>
      <c r="Q930" s="189"/>
      <c r="R930" s="189"/>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c r="CN930" s="189"/>
      <c r="CO930" s="189"/>
      <c r="CP930" s="189"/>
      <c r="CQ930" s="189"/>
      <c r="CR930" s="189"/>
      <c r="CS930" s="189"/>
      <c r="CT930" s="189"/>
      <c r="CU930" s="189"/>
      <c r="CV930" s="189"/>
      <c r="CW930" s="189"/>
      <c r="CX930" s="189"/>
      <c r="CY930" s="189"/>
      <c r="CZ930" s="189"/>
      <c r="DA930" s="189"/>
      <c r="DB930" s="189"/>
      <c r="DC930" s="189"/>
      <c r="DD930" s="189"/>
      <c r="DE930" s="189"/>
      <c r="DF930" s="189"/>
      <c r="DG930" s="189"/>
      <c r="DH930" s="189"/>
      <c r="DI930" s="189"/>
      <c r="DJ930" s="189"/>
      <c r="DK930" s="189"/>
      <c r="DL930" s="189"/>
    </row>
    <row r="931" spans="1:116" ht="15.95" customHeight="1" x14ac:dyDescent="0.15">
      <c r="A931" s="189"/>
      <c r="B931" s="189"/>
      <c r="C931" s="189"/>
      <c r="D931" s="189"/>
      <c r="E931" s="189"/>
      <c r="F931" s="189"/>
      <c r="G931" s="189"/>
      <c r="H931" s="189"/>
      <c r="I931" s="189"/>
      <c r="J931" s="189"/>
      <c r="K931" s="189"/>
      <c r="L931" s="189"/>
      <c r="M931" s="189"/>
      <c r="N931" s="189"/>
      <c r="O931" s="189"/>
      <c r="P931" s="189"/>
      <c r="Q931" s="189"/>
      <c r="R931" s="189"/>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c r="CN931" s="189"/>
      <c r="CO931" s="189"/>
      <c r="CP931" s="189"/>
      <c r="CQ931" s="189"/>
      <c r="CR931" s="189"/>
      <c r="CS931" s="189"/>
      <c r="CT931" s="189"/>
      <c r="CU931" s="189"/>
      <c r="CV931" s="189"/>
      <c r="CW931" s="189"/>
      <c r="CX931" s="189"/>
      <c r="CY931" s="189"/>
      <c r="CZ931" s="189"/>
      <c r="DA931" s="189"/>
      <c r="DB931" s="189"/>
      <c r="DC931" s="189"/>
      <c r="DD931" s="189"/>
      <c r="DE931" s="189"/>
      <c r="DF931" s="189"/>
      <c r="DG931" s="189"/>
      <c r="DH931" s="189"/>
      <c r="DI931" s="189"/>
      <c r="DJ931" s="189"/>
      <c r="DK931" s="189"/>
      <c r="DL931" s="189"/>
    </row>
    <row r="932" spans="1:116" ht="15.95" customHeight="1" x14ac:dyDescent="0.15">
      <c r="A932" s="189"/>
      <c r="B932" s="189"/>
      <c r="C932" s="189"/>
      <c r="D932" s="189"/>
      <c r="E932" s="189"/>
      <c r="F932" s="189"/>
      <c r="G932" s="189"/>
      <c r="H932" s="189"/>
      <c r="I932" s="189"/>
      <c r="J932" s="189"/>
      <c r="K932" s="189"/>
      <c r="L932" s="189"/>
      <c r="M932" s="189"/>
      <c r="N932" s="189"/>
      <c r="O932" s="189"/>
      <c r="P932" s="189"/>
      <c r="Q932" s="189"/>
      <c r="R932" s="189"/>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c r="CN932" s="189"/>
      <c r="CO932" s="189"/>
      <c r="CP932" s="189"/>
      <c r="CQ932" s="189"/>
      <c r="CR932" s="189"/>
      <c r="CS932" s="189"/>
      <c r="CT932" s="189"/>
      <c r="CU932" s="189"/>
      <c r="CV932" s="189"/>
      <c r="CW932" s="189"/>
      <c r="CX932" s="189"/>
      <c r="CY932" s="189"/>
      <c r="CZ932" s="189"/>
      <c r="DA932" s="189"/>
      <c r="DB932" s="189"/>
      <c r="DC932" s="189"/>
      <c r="DD932" s="189"/>
      <c r="DE932" s="189"/>
      <c r="DF932" s="189"/>
      <c r="DG932" s="189"/>
      <c r="DH932" s="189"/>
      <c r="DI932" s="189"/>
      <c r="DJ932" s="189"/>
      <c r="DK932" s="189"/>
      <c r="DL932" s="189"/>
    </row>
    <row r="933" spans="1:116" ht="15.95" customHeight="1" x14ac:dyDescent="0.15">
      <c r="A933" s="189"/>
      <c r="B933" s="189"/>
      <c r="C933" s="189"/>
      <c r="D933" s="189"/>
      <c r="E933" s="189"/>
      <c r="F933" s="189"/>
      <c r="G933" s="189"/>
      <c r="H933" s="189"/>
      <c r="I933" s="189"/>
      <c r="J933" s="189"/>
      <c r="K933" s="189"/>
      <c r="L933" s="189"/>
      <c r="M933" s="189"/>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row>
    <row r="934" spans="1:116" ht="15.95" customHeight="1" x14ac:dyDescent="0.15">
      <c r="A934" s="189"/>
      <c r="B934" s="189"/>
      <c r="C934" s="189"/>
      <c r="D934" s="189"/>
      <c r="E934" s="189"/>
      <c r="F934" s="189"/>
      <c r="G934" s="189"/>
      <c r="H934" s="189"/>
      <c r="I934" s="189"/>
      <c r="J934" s="189"/>
      <c r="K934" s="189"/>
      <c r="L934" s="189"/>
      <c r="M934" s="189"/>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row>
    <row r="935" spans="1:116" ht="15.95" customHeight="1" x14ac:dyDescent="0.15">
      <c r="A935" s="189"/>
      <c r="B935" s="189"/>
      <c r="C935" s="189"/>
      <c r="D935" s="189"/>
      <c r="E935" s="189"/>
      <c r="F935" s="189"/>
      <c r="G935" s="189"/>
      <c r="H935" s="189"/>
      <c r="I935" s="189"/>
      <c r="J935" s="189"/>
      <c r="K935" s="189"/>
      <c r="L935" s="189"/>
      <c r="M935" s="189"/>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c r="CN935" s="189"/>
      <c r="CO935" s="189"/>
      <c r="CP935" s="189"/>
      <c r="CQ935" s="189"/>
      <c r="CR935" s="189"/>
      <c r="CS935" s="189"/>
      <c r="CT935" s="189"/>
      <c r="CU935" s="189"/>
      <c r="CV935" s="189"/>
      <c r="CW935" s="189"/>
      <c r="CX935" s="189"/>
      <c r="CY935" s="189"/>
      <c r="CZ935" s="189"/>
      <c r="DA935" s="189"/>
      <c r="DB935" s="189"/>
      <c r="DC935" s="189"/>
      <c r="DD935" s="189"/>
      <c r="DE935" s="189"/>
      <c r="DF935" s="189"/>
      <c r="DG935" s="189"/>
      <c r="DH935" s="189"/>
      <c r="DI935" s="189"/>
      <c r="DJ935" s="189"/>
      <c r="DK935" s="189"/>
      <c r="DL935" s="189"/>
    </row>
    <row r="936" spans="1:116" ht="15.95" customHeight="1" x14ac:dyDescent="0.15">
      <c r="A936" s="189"/>
      <c r="B936" s="189"/>
      <c r="C936" s="189"/>
      <c r="D936" s="189"/>
      <c r="E936" s="189"/>
      <c r="F936" s="189"/>
      <c r="G936" s="189"/>
      <c r="H936" s="189"/>
      <c r="I936" s="189"/>
      <c r="J936" s="189"/>
      <c r="K936" s="189"/>
      <c r="L936" s="189"/>
      <c r="M936" s="189"/>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c r="CN936" s="189"/>
      <c r="CO936" s="189"/>
      <c r="CP936" s="189"/>
      <c r="CQ936" s="189"/>
      <c r="CR936" s="189"/>
      <c r="CS936" s="189"/>
      <c r="CT936" s="189"/>
      <c r="CU936" s="189"/>
      <c r="CV936" s="189"/>
      <c r="CW936" s="189"/>
      <c r="CX936" s="189"/>
      <c r="CY936" s="189"/>
      <c r="CZ936" s="189"/>
      <c r="DA936" s="189"/>
      <c r="DB936" s="189"/>
      <c r="DC936" s="189"/>
      <c r="DD936" s="189"/>
      <c r="DE936" s="189"/>
      <c r="DF936" s="189"/>
      <c r="DG936" s="189"/>
      <c r="DH936" s="189"/>
      <c r="DI936" s="189"/>
      <c r="DJ936" s="189"/>
      <c r="DK936" s="189"/>
      <c r="DL936" s="189"/>
    </row>
    <row r="937" spans="1:116" ht="15.95" customHeight="1" x14ac:dyDescent="0.15">
      <c r="A937" s="189"/>
      <c r="B937" s="189"/>
      <c r="C937" s="189"/>
      <c r="D937" s="189"/>
      <c r="E937" s="189"/>
      <c r="F937" s="189"/>
      <c r="G937" s="189"/>
      <c r="H937" s="189"/>
      <c r="I937" s="189"/>
      <c r="J937" s="189"/>
      <c r="K937" s="189"/>
      <c r="L937" s="189"/>
      <c r="M937" s="189"/>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c r="CN937" s="189"/>
      <c r="CO937" s="189"/>
      <c r="CP937" s="189"/>
      <c r="CQ937" s="189"/>
      <c r="CR937" s="189"/>
      <c r="CS937" s="189"/>
      <c r="CT937" s="189"/>
      <c r="CU937" s="189"/>
      <c r="CV937" s="189"/>
      <c r="CW937" s="189"/>
      <c r="CX937" s="189"/>
      <c r="CY937" s="189"/>
      <c r="CZ937" s="189"/>
      <c r="DA937" s="189"/>
      <c r="DB937" s="189"/>
      <c r="DC937" s="189"/>
      <c r="DD937" s="189"/>
      <c r="DE937" s="189"/>
      <c r="DF937" s="189"/>
      <c r="DG937" s="189"/>
      <c r="DH937" s="189"/>
      <c r="DI937" s="189"/>
      <c r="DJ937" s="189"/>
      <c r="DK937" s="189"/>
      <c r="DL937" s="189"/>
    </row>
    <row r="938" spans="1:116" ht="15.95" customHeight="1" x14ac:dyDescent="0.15">
      <c r="A938" s="189"/>
      <c r="B938" s="189"/>
      <c r="C938" s="189"/>
      <c r="D938" s="189"/>
      <c r="E938" s="189"/>
      <c r="F938" s="189"/>
      <c r="G938" s="189"/>
      <c r="H938" s="189"/>
      <c r="I938" s="189"/>
      <c r="J938" s="189"/>
      <c r="K938" s="189"/>
      <c r="L938" s="189"/>
      <c r="M938" s="189"/>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c r="CN938" s="189"/>
      <c r="CO938" s="189"/>
      <c r="CP938" s="189"/>
      <c r="CQ938" s="189"/>
      <c r="CR938" s="189"/>
      <c r="CS938" s="189"/>
      <c r="CT938" s="189"/>
      <c r="CU938" s="189"/>
      <c r="CV938" s="189"/>
      <c r="CW938" s="189"/>
      <c r="CX938" s="189"/>
      <c r="CY938" s="189"/>
      <c r="CZ938" s="189"/>
      <c r="DA938" s="189"/>
      <c r="DB938" s="189"/>
      <c r="DC938" s="189"/>
      <c r="DD938" s="189"/>
      <c r="DE938" s="189"/>
      <c r="DF938" s="189"/>
      <c r="DG938" s="189"/>
      <c r="DH938" s="189"/>
      <c r="DI938" s="189"/>
      <c r="DJ938" s="189"/>
      <c r="DK938" s="189"/>
      <c r="DL938" s="189"/>
    </row>
    <row r="939" spans="1:116" ht="15.95" customHeight="1" x14ac:dyDescent="0.15">
      <c r="A939" s="189"/>
      <c r="B939" s="189"/>
      <c r="C939" s="189"/>
      <c r="D939" s="189"/>
      <c r="E939" s="189"/>
      <c r="F939" s="189"/>
      <c r="G939" s="189"/>
      <c r="H939" s="189"/>
      <c r="I939" s="189"/>
      <c r="J939" s="189"/>
      <c r="K939" s="189"/>
      <c r="L939" s="189"/>
      <c r="M939" s="189"/>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c r="CN939" s="189"/>
      <c r="CO939" s="189"/>
      <c r="CP939" s="189"/>
      <c r="CQ939" s="189"/>
      <c r="CR939" s="189"/>
      <c r="CS939" s="189"/>
      <c r="CT939" s="189"/>
      <c r="CU939" s="189"/>
      <c r="CV939" s="189"/>
      <c r="CW939" s="189"/>
      <c r="CX939" s="189"/>
      <c r="CY939" s="189"/>
      <c r="CZ939" s="189"/>
      <c r="DA939" s="189"/>
      <c r="DB939" s="189"/>
      <c r="DC939" s="189"/>
      <c r="DD939" s="189"/>
      <c r="DE939" s="189"/>
      <c r="DF939" s="189"/>
      <c r="DG939" s="189"/>
      <c r="DH939" s="189"/>
      <c r="DI939" s="189"/>
      <c r="DJ939" s="189"/>
      <c r="DK939" s="189"/>
      <c r="DL939" s="189"/>
    </row>
    <row r="940" spans="1:116" ht="15.95" customHeight="1" x14ac:dyDescent="0.15">
      <c r="A940" s="189"/>
      <c r="B940" s="189"/>
      <c r="C940" s="189"/>
      <c r="D940" s="189"/>
      <c r="E940" s="189"/>
      <c r="F940" s="189"/>
      <c r="G940" s="189"/>
      <c r="H940" s="189"/>
      <c r="I940" s="189"/>
      <c r="J940" s="189"/>
      <c r="K940" s="189"/>
      <c r="L940" s="189"/>
      <c r="M940" s="189"/>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c r="CN940" s="189"/>
      <c r="CO940" s="189"/>
      <c r="CP940" s="189"/>
      <c r="CQ940" s="189"/>
      <c r="CR940" s="189"/>
      <c r="CS940" s="189"/>
      <c r="CT940" s="189"/>
      <c r="CU940" s="189"/>
      <c r="CV940" s="189"/>
      <c r="CW940" s="189"/>
      <c r="CX940" s="189"/>
      <c r="CY940" s="189"/>
      <c r="CZ940" s="189"/>
      <c r="DA940" s="189"/>
      <c r="DB940" s="189"/>
      <c r="DC940" s="189"/>
      <c r="DD940" s="189"/>
      <c r="DE940" s="189"/>
      <c r="DF940" s="189"/>
      <c r="DG940" s="189"/>
      <c r="DH940" s="189"/>
      <c r="DI940" s="189"/>
      <c r="DJ940" s="189"/>
      <c r="DK940" s="189"/>
      <c r="DL940" s="189"/>
    </row>
    <row r="941" spans="1:116" ht="15.95" customHeight="1" x14ac:dyDescent="0.15">
      <c r="A941" s="189"/>
      <c r="B941" s="189"/>
      <c r="C941" s="189"/>
      <c r="D941" s="189"/>
      <c r="E941" s="189"/>
      <c r="F941" s="189"/>
      <c r="G941" s="189"/>
      <c r="H941" s="189"/>
      <c r="I941" s="189"/>
      <c r="J941" s="189"/>
      <c r="K941" s="189"/>
      <c r="L941" s="189"/>
      <c r="M941" s="189"/>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c r="CN941" s="189"/>
      <c r="CO941" s="189"/>
      <c r="CP941" s="189"/>
      <c r="CQ941" s="189"/>
      <c r="CR941" s="189"/>
      <c r="CS941" s="189"/>
      <c r="CT941" s="189"/>
      <c r="CU941" s="189"/>
      <c r="CV941" s="189"/>
      <c r="CW941" s="189"/>
      <c r="CX941" s="189"/>
      <c r="CY941" s="189"/>
      <c r="CZ941" s="189"/>
      <c r="DA941" s="189"/>
      <c r="DB941" s="189"/>
      <c r="DC941" s="189"/>
      <c r="DD941" s="189"/>
      <c r="DE941" s="189"/>
      <c r="DF941" s="189"/>
      <c r="DG941" s="189"/>
      <c r="DH941" s="189"/>
      <c r="DI941" s="189"/>
      <c r="DJ941" s="189"/>
      <c r="DK941" s="189"/>
      <c r="DL941" s="189"/>
    </row>
    <row r="942" spans="1:116" ht="15.95" customHeight="1" x14ac:dyDescent="0.15">
      <c r="A942" s="189"/>
      <c r="B942" s="189"/>
      <c r="C942" s="189"/>
      <c r="D942" s="189"/>
      <c r="E942" s="189"/>
      <c r="F942" s="189"/>
      <c r="G942" s="189"/>
      <c r="H942" s="189"/>
      <c r="I942" s="189"/>
      <c r="J942" s="189"/>
      <c r="K942" s="189"/>
      <c r="L942" s="189"/>
      <c r="M942" s="189"/>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c r="CN942" s="189"/>
      <c r="CO942" s="189"/>
      <c r="CP942" s="189"/>
      <c r="CQ942" s="189"/>
      <c r="CR942" s="189"/>
      <c r="CS942" s="189"/>
      <c r="CT942" s="189"/>
      <c r="CU942" s="189"/>
      <c r="CV942" s="189"/>
      <c r="CW942" s="189"/>
      <c r="CX942" s="189"/>
      <c r="CY942" s="189"/>
      <c r="CZ942" s="189"/>
      <c r="DA942" s="189"/>
      <c r="DB942" s="189"/>
      <c r="DC942" s="189"/>
      <c r="DD942" s="189"/>
      <c r="DE942" s="189"/>
      <c r="DF942" s="189"/>
      <c r="DG942" s="189"/>
      <c r="DH942" s="189"/>
      <c r="DI942" s="189"/>
      <c r="DJ942" s="189"/>
      <c r="DK942" s="189"/>
      <c r="DL942" s="189"/>
    </row>
    <row r="943" spans="1:116" ht="15.95" customHeight="1" x14ac:dyDescent="0.15">
      <c r="A943" s="189"/>
      <c r="B943" s="189"/>
      <c r="C943" s="189"/>
      <c r="D943" s="189"/>
      <c r="E943" s="189"/>
      <c r="F943" s="189"/>
      <c r="G943" s="189"/>
      <c r="H943" s="189"/>
      <c r="I943" s="189"/>
      <c r="J943" s="189"/>
      <c r="K943" s="189"/>
      <c r="L943" s="189"/>
      <c r="M943" s="189"/>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c r="CN943" s="189"/>
      <c r="CO943" s="189"/>
      <c r="CP943" s="189"/>
      <c r="CQ943" s="189"/>
      <c r="CR943" s="189"/>
      <c r="CS943" s="189"/>
      <c r="CT943" s="189"/>
      <c r="CU943" s="189"/>
      <c r="CV943" s="189"/>
      <c r="CW943" s="189"/>
      <c r="CX943" s="189"/>
      <c r="CY943" s="189"/>
      <c r="CZ943" s="189"/>
      <c r="DA943" s="189"/>
      <c r="DB943" s="189"/>
      <c r="DC943" s="189"/>
      <c r="DD943" s="189"/>
      <c r="DE943" s="189"/>
      <c r="DF943" s="189"/>
      <c r="DG943" s="189"/>
      <c r="DH943" s="189"/>
      <c r="DI943" s="189"/>
      <c r="DJ943" s="189"/>
      <c r="DK943" s="189"/>
      <c r="DL943" s="189"/>
    </row>
    <row r="944" spans="1:116" ht="15.95" customHeight="1" x14ac:dyDescent="0.15">
      <c r="A944" s="189"/>
      <c r="B944" s="189"/>
      <c r="C944" s="189"/>
      <c r="D944" s="189"/>
      <c r="E944" s="189"/>
      <c r="F944" s="189"/>
      <c r="G944" s="189"/>
      <c r="H944" s="189"/>
      <c r="I944" s="189"/>
      <c r="J944" s="189"/>
      <c r="K944" s="189"/>
      <c r="L944" s="189"/>
      <c r="M944" s="189"/>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c r="CN944" s="189"/>
      <c r="CO944" s="189"/>
      <c r="CP944" s="189"/>
      <c r="CQ944" s="189"/>
      <c r="CR944" s="189"/>
      <c r="CS944" s="189"/>
      <c r="CT944" s="189"/>
      <c r="CU944" s="189"/>
      <c r="CV944" s="189"/>
      <c r="CW944" s="189"/>
      <c r="CX944" s="189"/>
      <c r="CY944" s="189"/>
      <c r="CZ944" s="189"/>
      <c r="DA944" s="189"/>
      <c r="DB944" s="189"/>
      <c r="DC944" s="189"/>
      <c r="DD944" s="189"/>
      <c r="DE944" s="189"/>
      <c r="DF944" s="189"/>
      <c r="DG944" s="189"/>
      <c r="DH944" s="189"/>
      <c r="DI944" s="189"/>
      <c r="DJ944" s="189"/>
      <c r="DK944" s="189"/>
      <c r="DL944" s="189"/>
    </row>
    <row r="945" spans="1:116" ht="15.95" customHeight="1" x14ac:dyDescent="0.15">
      <c r="A945" s="189"/>
      <c r="B945" s="189"/>
      <c r="C945" s="189"/>
      <c r="D945" s="189"/>
      <c r="E945" s="189"/>
      <c r="F945" s="189"/>
      <c r="G945" s="189"/>
      <c r="H945" s="189"/>
      <c r="I945" s="189"/>
      <c r="J945" s="189"/>
      <c r="K945" s="189"/>
      <c r="L945" s="189"/>
      <c r="M945" s="189"/>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c r="CN945" s="189"/>
      <c r="CO945" s="189"/>
      <c r="CP945" s="189"/>
      <c r="CQ945" s="189"/>
      <c r="CR945" s="189"/>
      <c r="CS945" s="189"/>
      <c r="CT945" s="189"/>
      <c r="CU945" s="189"/>
      <c r="CV945" s="189"/>
      <c r="CW945" s="189"/>
      <c r="CX945" s="189"/>
      <c r="CY945" s="189"/>
      <c r="CZ945" s="189"/>
      <c r="DA945" s="189"/>
      <c r="DB945" s="189"/>
      <c r="DC945" s="189"/>
      <c r="DD945" s="189"/>
      <c r="DE945" s="189"/>
      <c r="DF945" s="189"/>
      <c r="DG945" s="189"/>
      <c r="DH945" s="189"/>
      <c r="DI945" s="189"/>
      <c r="DJ945" s="189"/>
      <c r="DK945" s="189"/>
      <c r="DL945" s="189"/>
    </row>
    <row r="946" spans="1:116" ht="15.95" customHeight="1" x14ac:dyDescent="0.15">
      <c r="A946" s="189"/>
      <c r="B946" s="189"/>
      <c r="C946" s="189"/>
      <c r="D946" s="189"/>
      <c r="E946" s="189"/>
      <c r="F946" s="189"/>
      <c r="G946" s="189"/>
      <c r="H946" s="189"/>
      <c r="I946" s="189"/>
      <c r="J946" s="189"/>
      <c r="K946" s="189"/>
      <c r="L946" s="189"/>
      <c r="M946" s="189"/>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c r="CN946" s="189"/>
      <c r="CO946" s="189"/>
      <c r="CP946" s="189"/>
      <c r="CQ946" s="189"/>
      <c r="CR946" s="189"/>
      <c r="CS946" s="189"/>
      <c r="CT946" s="189"/>
      <c r="CU946" s="189"/>
      <c r="CV946" s="189"/>
      <c r="CW946" s="189"/>
      <c r="CX946" s="189"/>
      <c r="CY946" s="189"/>
      <c r="CZ946" s="189"/>
      <c r="DA946" s="189"/>
      <c r="DB946" s="189"/>
      <c r="DC946" s="189"/>
      <c r="DD946" s="189"/>
      <c r="DE946" s="189"/>
      <c r="DF946" s="189"/>
      <c r="DG946" s="189"/>
      <c r="DH946" s="189"/>
      <c r="DI946" s="189"/>
      <c r="DJ946" s="189"/>
      <c r="DK946" s="189"/>
      <c r="DL946" s="189"/>
    </row>
    <row r="947" spans="1:116" ht="15.95" customHeight="1" x14ac:dyDescent="0.15">
      <c r="A947" s="189"/>
      <c r="B947" s="189"/>
      <c r="C947" s="189"/>
      <c r="D947" s="189"/>
      <c r="E947" s="189"/>
      <c r="F947" s="189"/>
      <c r="G947" s="189"/>
      <c r="H947" s="189"/>
      <c r="I947" s="189"/>
      <c r="J947" s="189"/>
      <c r="K947" s="189"/>
      <c r="L947" s="189"/>
      <c r="M947" s="189"/>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c r="CN947" s="189"/>
      <c r="CO947" s="189"/>
      <c r="CP947" s="189"/>
      <c r="CQ947" s="189"/>
      <c r="CR947" s="189"/>
      <c r="CS947" s="189"/>
      <c r="CT947" s="189"/>
      <c r="CU947" s="189"/>
      <c r="CV947" s="189"/>
      <c r="CW947" s="189"/>
      <c r="CX947" s="189"/>
      <c r="CY947" s="189"/>
      <c r="CZ947" s="189"/>
      <c r="DA947" s="189"/>
      <c r="DB947" s="189"/>
      <c r="DC947" s="189"/>
      <c r="DD947" s="189"/>
      <c r="DE947" s="189"/>
      <c r="DF947" s="189"/>
      <c r="DG947" s="189"/>
      <c r="DH947" s="189"/>
      <c r="DI947" s="189"/>
      <c r="DJ947" s="189"/>
      <c r="DK947" s="189"/>
      <c r="DL947" s="189"/>
    </row>
    <row r="948" spans="1:116" ht="15.95" customHeight="1" x14ac:dyDescent="0.15">
      <c r="A948" s="189"/>
      <c r="B948" s="189"/>
      <c r="C948" s="189"/>
      <c r="D948" s="189"/>
      <c r="E948" s="189"/>
      <c r="F948" s="189"/>
      <c r="G948" s="189"/>
      <c r="H948" s="189"/>
      <c r="I948" s="189"/>
      <c r="J948" s="189"/>
      <c r="K948" s="189"/>
      <c r="L948" s="189"/>
      <c r="M948" s="189"/>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c r="CN948" s="189"/>
      <c r="CO948" s="189"/>
      <c r="CP948" s="189"/>
      <c r="CQ948" s="189"/>
      <c r="CR948" s="189"/>
      <c r="CS948" s="189"/>
      <c r="CT948" s="189"/>
      <c r="CU948" s="189"/>
      <c r="CV948" s="189"/>
      <c r="CW948" s="189"/>
      <c r="CX948" s="189"/>
      <c r="CY948" s="189"/>
      <c r="CZ948" s="189"/>
      <c r="DA948" s="189"/>
      <c r="DB948" s="189"/>
      <c r="DC948" s="189"/>
      <c r="DD948" s="189"/>
      <c r="DE948" s="189"/>
      <c r="DF948" s="189"/>
      <c r="DG948" s="189"/>
      <c r="DH948" s="189"/>
      <c r="DI948" s="189"/>
      <c r="DJ948" s="189"/>
      <c r="DK948" s="189"/>
      <c r="DL948" s="189"/>
    </row>
    <row r="949" spans="1:116" ht="15.95" customHeight="1" x14ac:dyDescent="0.15">
      <c r="A949" s="189"/>
      <c r="B949" s="189"/>
      <c r="C949" s="189"/>
      <c r="D949" s="189"/>
      <c r="E949" s="189"/>
      <c r="F949" s="189"/>
      <c r="G949" s="189"/>
      <c r="H949" s="189"/>
      <c r="I949" s="189"/>
      <c r="J949" s="189"/>
      <c r="K949" s="189"/>
      <c r="L949" s="189"/>
      <c r="M949" s="189"/>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c r="CN949" s="189"/>
      <c r="CO949" s="189"/>
      <c r="CP949" s="189"/>
      <c r="CQ949" s="189"/>
      <c r="CR949" s="189"/>
      <c r="CS949" s="189"/>
      <c r="CT949" s="189"/>
      <c r="CU949" s="189"/>
      <c r="CV949" s="189"/>
      <c r="CW949" s="189"/>
      <c r="CX949" s="189"/>
      <c r="CY949" s="189"/>
      <c r="CZ949" s="189"/>
      <c r="DA949" s="189"/>
      <c r="DB949" s="189"/>
      <c r="DC949" s="189"/>
      <c r="DD949" s="189"/>
      <c r="DE949" s="189"/>
      <c r="DF949" s="189"/>
      <c r="DG949" s="189"/>
      <c r="DH949" s="189"/>
      <c r="DI949" s="189"/>
      <c r="DJ949" s="189"/>
      <c r="DK949" s="189"/>
      <c r="DL949" s="189"/>
    </row>
    <row r="950" spans="1:116" ht="15.95" customHeight="1" x14ac:dyDescent="0.15">
      <c r="A950" s="189"/>
      <c r="B950" s="189"/>
      <c r="C950" s="189"/>
      <c r="D950" s="189"/>
      <c r="E950" s="189"/>
      <c r="F950" s="189"/>
      <c r="G950" s="189"/>
      <c r="H950" s="189"/>
      <c r="I950" s="189"/>
      <c r="J950" s="189"/>
      <c r="K950" s="189"/>
      <c r="L950" s="189"/>
      <c r="M950" s="189"/>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c r="CN950" s="189"/>
      <c r="CO950" s="189"/>
      <c r="CP950" s="189"/>
      <c r="CQ950" s="189"/>
      <c r="CR950" s="189"/>
      <c r="CS950" s="189"/>
      <c r="CT950" s="189"/>
      <c r="CU950" s="189"/>
      <c r="CV950" s="189"/>
      <c r="CW950" s="189"/>
      <c r="CX950" s="189"/>
      <c r="CY950" s="189"/>
      <c r="CZ950" s="189"/>
      <c r="DA950" s="189"/>
      <c r="DB950" s="189"/>
      <c r="DC950" s="189"/>
      <c r="DD950" s="189"/>
      <c r="DE950" s="189"/>
      <c r="DF950" s="189"/>
      <c r="DG950" s="189"/>
      <c r="DH950" s="189"/>
      <c r="DI950" s="189"/>
      <c r="DJ950" s="189"/>
      <c r="DK950" s="189"/>
      <c r="DL950" s="189"/>
    </row>
    <row r="951" spans="1:116" ht="15.95" customHeight="1" x14ac:dyDescent="0.15">
      <c r="A951" s="189"/>
      <c r="B951" s="189"/>
      <c r="C951" s="189"/>
      <c r="D951" s="189"/>
      <c r="E951" s="189"/>
      <c r="F951" s="189"/>
      <c r="G951" s="189"/>
      <c r="H951" s="189"/>
      <c r="I951" s="189"/>
      <c r="J951" s="189"/>
      <c r="K951" s="189"/>
      <c r="L951" s="189"/>
      <c r="M951" s="189"/>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c r="CN951" s="189"/>
      <c r="CO951" s="189"/>
      <c r="CP951" s="189"/>
      <c r="CQ951" s="189"/>
      <c r="CR951" s="189"/>
      <c r="CS951" s="189"/>
      <c r="CT951" s="189"/>
      <c r="CU951" s="189"/>
      <c r="CV951" s="189"/>
      <c r="CW951" s="189"/>
      <c r="CX951" s="189"/>
      <c r="CY951" s="189"/>
      <c r="CZ951" s="189"/>
      <c r="DA951" s="189"/>
      <c r="DB951" s="189"/>
      <c r="DC951" s="189"/>
      <c r="DD951" s="189"/>
      <c r="DE951" s="189"/>
      <c r="DF951" s="189"/>
      <c r="DG951" s="189"/>
      <c r="DH951" s="189"/>
      <c r="DI951" s="189"/>
      <c r="DJ951" s="189"/>
      <c r="DK951" s="189"/>
      <c r="DL951" s="189"/>
    </row>
    <row r="952" spans="1:116" ht="15.95" customHeight="1" x14ac:dyDescent="0.15">
      <c r="A952" s="189"/>
      <c r="B952" s="189"/>
      <c r="C952" s="189"/>
      <c r="D952" s="189"/>
      <c r="E952" s="189"/>
      <c r="F952" s="189"/>
      <c r="G952" s="189"/>
      <c r="H952" s="189"/>
      <c r="I952" s="189"/>
      <c r="J952" s="189"/>
      <c r="K952" s="189"/>
      <c r="L952" s="189"/>
      <c r="M952" s="189"/>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c r="CN952" s="189"/>
      <c r="CO952" s="189"/>
      <c r="CP952" s="189"/>
      <c r="CQ952" s="189"/>
      <c r="CR952" s="189"/>
      <c r="CS952" s="189"/>
      <c r="CT952" s="189"/>
      <c r="CU952" s="189"/>
      <c r="CV952" s="189"/>
      <c r="CW952" s="189"/>
      <c r="CX952" s="189"/>
      <c r="CY952" s="189"/>
      <c r="CZ952" s="189"/>
      <c r="DA952" s="189"/>
      <c r="DB952" s="189"/>
      <c r="DC952" s="189"/>
      <c r="DD952" s="189"/>
      <c r="DE952" s="189"/>
      <c r="DF952" s="189"/>
      <c r="DG952" s="189"/>
      <c r="DH952" s="189"/>
      <c r="DI952" s="189"/>
      <c r="DJ952" s="189"/>
      <c r="DK952" s="189"/>
      <c r="DL952" s="189"/>
    </row>
    <row r="953" spans="1:116" ht="15.95" customHeight="1" x14ac:dyDescent="0.15">
      <c r="A953" s="189"/>
      <c r="B953" s="189"/>
      <c r="C953" s="189"/>
      <c r="D953" s="189"/>
      <c r="E953" s="189"/>
      <c r="F953" s="189"/>
      <c r="G953" s="189"/>
      <c r="H953" s="189"/>
      <c r="I953" s="189"/>
      <c r="J953" s="189"/>
      <c r="K953" s="189"/>
      <c r="L953" s="189"/>
      <c r="M953" s="189"/>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c r="CN953" s="189"/>
      <c r="CO953" s="189"/>
      <c r="CP953" s="189"/>
      <c r="CQ953" s="189"/>
      <c r="CR953" s="189"/>
      <c r="CS953" s="189"/>
      <c r="CT953" s="189"/>
      <c r="CU953" s="189"/>
      <c r="CV953" s="189"/>
      <c r="CW953" s="189"/>
      <c r="CX953" s="189"/>
      <c r="CY953" s="189"/>
      <c r="CZ953" s="189"/>
      <c r="DA953" s="189"/>
      <c r="DB953" s="189"/>
      <c r="DC953" s="189"/>
      <c r="DD953" s="189"/>
      <c r="DE953" s="189"/>
      <c r="DF953" s="189"/>
      <c r="DG953" s="189"/>
      <c r="DH953" s="189"/>
      <c r="DI953" s="189"/>
      <c r="DJ953" s="189"/>
      <c r="DK953" s="189"/>
      <c r="DL953" s="189"/>
    </row>
    <row r="954" spans="1:116" ht="15.95" customHeight="1" x14ac:dyDescent="0.15">
      <c r="A954" s="189"/>
      <c r="B954" s="189"/>
      <c r="C954" s="189"/>
      <c r="D954" s="189"/>
      <c r="E954" s="189"/>
      <c r="F954" s="189"/>
      <c r="G954" s="189"/>
      <c r="H954" s="189"/>
      <c r="I954" s="189"/>
      <c r="J954" s="189"/>
      <c r="K954" s="189"/>
      <c r="L954" s="189"/>
      <c r="M954" s="189"/>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c r="CN954" s="189"/>
      <c r="CO954" s="189"/>
      <c r="CP954" s="189"/>
      <c r="CQ954" s="189"/>
      <c r="CR954" s="189"/>
      <c r="CS954" s="189"/>
      <c r="CT954" s="189"/>
      <c r="CU954" s="189"/>
      <c r="CV954" s="189"/>
      <c r="CW954" s="189"/>
      <c r="CX954" s="189"/>
      <c r="CY954" s="189"/>
      <c r="CZ954" s="189"/>
      <c r="DA954" s="189"/>
      <c r="DB954" s="189"/>
      <c r="DC954" s="189"/>
      <c r="DD954" s="189"/>
      <c r="DE954" s="189"/>
      <c r="DF954" s="189"/>
      <c r="DG954" s="189"/>
      <c r="DH954" s="189"/>
      <c r="DI954" s="189"/>
      <c r="DJ954" s="189"/>
      <c r="DK954" s="189"/>
      <c r="DL954" s="189"/>
    </row>
    <row r="955" spans="1:116" ht="15.95" customHeight="1" x14ac:dyDescent="0.15">
      <c r="A955" s="189"/>
      <c r="B955" s="189"/>
      <c r="C955" s="189"/>
      <c r="D955" s="189"/>
      <c r="E955" s="189"/>
      <c r="F955" s="189"/>
      <c r="G955" s="189"/>
      <c r="H955" s="189"/>
      <c r="I955" s="189"/>
      <c r="J955" s="189"/>
      <c r="K955" s="189"/>
      <c r="L955" s="189"/>
      <c r="M955" s="189"/>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c r="CN955" s="189"/>
      <c r="CO955" s="189"/>
      <c r="CP955" s="189"/>
      <c r="CQ955" s="189"/>
      <c r="CR955" s="189"/>
      <c r="CS955" s="189"/>
      <c r="CT955" s="189"/>
      <c r="CU955" s="189"/>
      <c r="CV955" s="189"/>
      <c r="CW955" s="189"/>
      <c r="CX955" s="189"/>
      <c r="CY955" s="189"/>
      <c r="CZ955" s="189"/>
      <c r="DA955" s="189"/>
      <c r="DB955" s="189"/>
      <c r="DC955" s="189"/>
      <c r="DD955" s="189"/>
      <c r="DE955" s="189"/>
      <c r="DF955" s="189"/>
      <c r="DG955" s="189"/>
      <c r="DH955" s="189"/>
      <c r="DI955" s="189"/>
      <c r="DJ955" s="189"/>
      <c r="DK955" s="189"/>
      <c r="DL955" s="189"/>
    </row>
    <row r="956" spans="1:116" ht="15.95" customHeight="1" x14ac:dyDescent="0.15">
      <c r="A956" s="189"/>
      <c r="B956" s="189"/>
      <c r="C956" s="189"/>
      <c r="D956" s="189"/>
      <c r="E956" s="189"/>
      <c r="F956" s="189"/>
      <c r="G956" s="189"/>
      <c r="H956" s="189"/>
      <c r="I956" s="189"/>
      <c r="J956" s="189"/>
      <c r="K956" s="189"/>
      <c r="L956" s="189"/>
      <c r="M956" s="189"/>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c r="CN956" s="189"/>
      <c r="CO956" s="189"/>
      <c r="CP956" s="189"/>
      <c r="CQ956" s="189"/>
      <c r="CR956" s="189"/>
      <c r="CS956" s="189"/>
      <c r="CT956" s="189"/>
      <c r="CU956" s="189"/>
      <c r="CV956" s="189"/>
      <c r="CW956" s="189"/>
      <c r="CX956" s="189"/>
      <c r="CY956" s="189"/>
      <c r="CZ956" s="189"/>
      <c r="DA956" s="189"/>
      <c r="DB956" s="189"/>
      <c r="DC956" s="189"/>
      <c r="DD956" s="189"/>
      <c r="DE956" s="189"/>
      <c r="DF956" s="189"/>
      <c r="DG956" s="189"/>
      <c r="DH956" s="189"/>
      <c r="DI956" s="189"/>
      <c r="DJ956" s="189"/>
      <c r="DK956" s="189"/>
      <c r="DL956" s="189"/>
    </row>
    <row r="957" spans="1:116" ht="15.95" customHeight="1" x14ac:dyDescent="0.15">
      <c r="A957" s="189"/>
      <c r="B957" s="189"/>
      <c r="C957" s="189"/>
      <c r="D957" s="189"/>
      <c r="E957" s="189"/>
      <c r="F957" s="189"/>
      <c r="G957" s="189"/>
      <c r="H957" s="189"/>
      <c r="I957" s="189"/>
      <c r="J957" s="189"/>
      <c r="K957" s="189"/>
      <c r="L957" s="189"/>
      <c r="M957" s="189"/>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c r="CN957" s="189"/>
      <c r="CO957" s="189"/>
      <c r="CP957" s="189"/>
      <c r="CQ957" s="189"/>
      <c r="CR957" s="189"/>
      <c r="CS957" s="189"/>
      <c r="CT957" s="189"/>
      <c r="CU957" s="189"/>
      <c r="CV957" s="189"/>
      <c r="CW957" s="189"/>
      <c r="CX957" s="189"/>
      <c r="CY957" s="189"/>
      <c r="CZ957" s="189"/>
      <c r="DA957" s="189"/>
      <c r="DB957" s="189"/>
      <c r="DC957" s="189"/>
      <c r="DD957" s="189"/>
      <c r="DE957" s="189"/>
      <c r="DF957" s="189"/>
      <c r="DG957" s="189"/>
      <c r="DH957" s="189"/>
      <c r="DI957" s="189"/>
      <c r="DJ957" s="189"/>
      <c r="DK957" s="189"/>
      <c r="DL957" s="189"/>
    </row>
    <row r="958" spans="1:116" ht="15.95" customHeight="1" x14ac:dyDescent="0.15">
      <c r="A958" s="189"/>
      <c r="B958" s="189"/>
      <c r="C958" s="189"/>
      <c r="D958" s="189"/>
      <c r="E958" s="189"/>
      <c r="F958" s="189"/>
      <c r="G958" s="189"/>
      <c r="H958" s="189"/>
      <c r="I958" s="189"/>
      <c r="J958" s="189"/>
      <c r="K958" s="189"/>
      <c r="L958" s="189"/>
      <c r="M958" s="189"/>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c r="CN958" s="189"/>
      <c r="CO958" s="189"/>
      <c r="CP958" s="189"/>
      <c r="CQ958" s="189"/>
      <c r="CR958" s="189"/>
      <c r="CS958" s="189"/>
      <c r="CT958" s="189"/>
      <c r="CU958" s="189"/>
      <c r="CV958" s="189"/>
      <c r="CW958" s="189"/>
      <c r="CX958" s="189"/>
      <c r="CY958" s="189"/>
      <c r="CZ958" s="189"/>
      <c r="DA958" s="189"/>
      <c r="DB958" s="189"/>
      <c r="DC958" s="189"/>
      <c r="DD958" s="189"/>
      <c r="DE958" s="189"/>
      <c r="DF958" s="189"/>
      <c r="DG958" s="189"/>
      <c r="DH958" s="189"/>
      <c r="DI958" s="189"/>
      <c r="DJ958" s="189"/>
      <c r="DK958" s="189"/>
      <c r="DL958" s="189"/>
    </row>
    <row r="959" spans="1:116" ht="15.95" customHeight="1" x14ac:dyDescent="0.15">
      <c r="A959" s="189"/>
      <c r="B959" s="189"/>
      <c r="C959" s="189"/>
      <c r="D959" s="189"/>
      <c r="E959" s="189"/>
      <c r="F959" s="189"/>
      <c r="G959" s="189"/>
      <c r="H959" s="189"/>
      <c r="I959" s="189"/>
      <c r="J959" s="189"/>
      <c r="K959" s="189"/>
      <c r="L959" s="189"/>
      <c r="M959" s="189"/>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c r="CN959" s="189"/>
      <c r="CO959" s="189"/>
      <c r="CP959" s="189"/>
      <c r="CQ959" s="189"/>
      <c r="CR959" s="189"/>
      <c r="CS959" s="189"/>
      <c r="CT959" s="189"/>
      <c r="CU959" s="189"/>
      <c r="CV959" s="189"/>
      <c r="CW959" s="189"/>
      <c r="CX959" s="189"/>
      <c r="CY959" s="189"/>
      <c r="CZ959" s="189"/>
      <c r="DA959" s="189"/>
      <c r="DB959" s="189"/>
      <c r="DC959" s="189"/>
      <c r="DD959" s="189"/>
      <c r="DE959" s="189"/>
      <c r="DF959" s="189"/>
      <c r="DG959" s="189"/>
      <c r="DH959" s="189"/>
      <c r="DI959" s="189"/>
      <c r="DJ959" s="189"/>
      <c r="DK959" s="189"/>
      <c r="DL959" s="189"/>
    </row>
    <row r="960" spans="1:116" ht="15.95" customHeight="1" x14ac:dyDescent="0.15">
      <c r="A960" s="189"/>
      <c r="B960" s="189"/>
      <c r="C960" s="189"/>
      <c r="D960" s="189"/>
      <c r="E960" s="189"/>
      <c r="F960" s="189"/>
      <c r="G960" s="189"/>
      <c r="H960" s="189"/>
      <c r="I960" s="189"/>
      <c r="J960" s="189"/>
      <c r="K960" s="189"/>
      <c r="L960" s="189"/>
      <c r="M960" s="189"/>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row>
    <row r="961" spans="1:116" ht="15.95" customHeight="1" x14ac:dyDescent="0.15">
      <c r="A961" s="189"/>
      <c r="B961" s="189"/>
      <c r="C961" s="189"/>
      <c r="D961" s="189"/>
      <c r="E961" s="189"/>
      <c r="F961" s="189"/>
      <c r="G961" s="189"/>
      <c r="H961" s="189"/>
      <c r="I961" s="189"/>
      <c r="J961" s="189"/>
      <c r="K961" s="189"/>
      <c r="L961" s="189"/>
      <c r="M961" s="189"/>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row>
    <row r="962" spans="1:116" ht="15.95" customHeight="1" x14ac:dyDescent="0.15">
      <c r="A962" s="189"/>
      <c r="B962" s="189"/>
      <c r="C962" s="189"/>
      <c r="D962" s="189"/>
      <c r="E962" s="189"/>
      <c r="F962" s="189"/>
      <c r="G962" s="189"/>
      <c r="H962" s="189"/>
      <c r="I962" s="189"/>
      <c r="J962" s="189"/>
      <c r="K962" s="189"/>
      <c r="L962" s="189"/>
      <c r="M962" s="189"/>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c r="CN962" s="189"/>
      <c r="CO962" s="189"/>
      <c r="CP962" s="189"/>
      <c r="CQ962" s="189"/>
      <c r="CR962" s="189"/>
      <c r="CS962" s="189"/>
      <c r="CT962" s="189"/>
      <c r="CU962" s="189"/>
      <c r="CV962" s="189"/>
      <c r="CW962" s="189"/>
      <c r="CX962" s="189"/>
      <c r="CY962" s="189"/>
      <c r="CZ962" s="189"/>
      <c r="DA962" s="189"/>
      <c r="DB962" s="189"/>
      <c r="DC962" s="189"/>
      <c r="DD962" s="189"/>
      <c r="DE962" s="189"/>
      <c r="DF962" s="189"/>
      <c r="DG962" s="189"/>
      <c r="DH962" s="189"/>
      <c r="DI962" s="189"/>
      <c r="DJ962" s="189"/>
      <c r="DK962" s="189"/>
      <c r="DL962" s="189"/>
    </row>
    <row r="963" spans="1:116" ht="15.95" customHeight="1" x14ac:dyDescent="0.15">
      <c r="A963" s="189"/>
      <c r="B963" s="189"/>
      <c r="C963" s="189"/>
      <c r="D963" s="189"/>
      <c r="E963" s="189"/>
      <c r="F963" s="189"/>
      <c r="G963" s="189"/>
      <c r="H963" s="189"/>
      <c r="I963" s="189"/>
      <c r="J963" s="189"/>
      <c r="K963" s="189"/>
      <c r="L963" s="189"/>
      <c r="M963" s="189"/>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c r="CN963" s="189"/>
      <c r="CO963" s="189"/>
      <c r="CP963" s="189"/>
      <c r="CQ963" s="189"/>
      <c r="CR963" s="189"/>
      <c r="CS963" s="189"/>
      <c r="CT963" s="189"/>
      <c r="CU963" s="189"/>
      <c r="CV963" s="189"/>
      <c r="CW963" s="189"/>
      <c r="CX963" s="189"/>
      <c r="CY963" s="189"/>
      <c r="CZ963" s="189"/>
      <c r="DA963" s="189"/>
      <c r="DB963" s="189"/>
      <c r="DC963" s="189"/>
      <c r="DD963" s="189"/>
      <c r="DE963" s="189"/>
      <c r="DF963" s="189"/>
      <c r="DG963" s="189"/>
      <c r="DH963" s="189"/>
      <c r="DI963" s="189"/>
      <c r="DJ963" s="189"/>
      <c r="DK963" s="189"/>
      <c r="DL963" s="189"/>
    </row>
    <row r="964" spans="1:116" ht="15.95" customHeight="1" x14ac:dyDescent="0.15">
      <c r="A964" s="189"/>
      <c r="B964" s="189"/>
      <c r="C964" s="189"/>
      <c r="D964" s="189"/>
      <c r="E964" s="189"/>
      <c r="F964" s="189"/>
      <c r="G964" s="189"/>
      <c r="H964" s="189"/>
      <c r="I964" s="189"/>
      <c r="J964" s="189"/>
      <c r="K964" s="189"/>
      <c r="L964" s="189"/>
      <c r="M964" s="189"/>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c r="CN964" s="189"/>
      <c r="CO964" s="189"/>
      <c r="CP964" s="189"/>
      <c r="CQ964" s="189"/>
      <c r="CR964" s="189"/>
      <c r="CS964" s="189"/>
      <c r="CT964" s="189"/>
      <c r="CU964" s="189"/>
      <c r="CV964" s="189"/>
      <c r="CW964" s="189"/>
      <c r="CX964" s="189"/>
      <c r="CY964" s="189"/>
      <c r="CZ964" s="189"/>
      <c r="DA964" s="189"/>
      <c r="DB964" s="189"/>
      <c r="DC964" s="189"/>
      <c r="DD964" s="189"/>
      <c r="DE964" s="189"/>
      <c r="DF964" s="189"/>
      <c r="DG964" s="189"/>
      <c r="DH964" s="189"/>
      <c r="DI964" s="189"/>
      <c r="DJ964" s="189"/>
      <c r="DK964" s="189"/>
      <c r="DL964" s="189"/>
    </row>
    <row r="965" spans="1:116" ht="15.95" customHeight="1" x14ac:dyDescent="0.15">
      <c r="A965" s="189"/>
      <c r="B965" s="189"/>
      <c r="C965" s="189"/>
      <c r="D965" s="189"/>
      <c r="E965" s="189"/>
      <c r="F965" s="189"/>
      <c r="G965" s="189"/>
      <c r="H965" s="189"/>
      <c r="I965" s="189"/>
      <c r="J965" s="189"/>
      <c r="K965" s="189"/>
      <c r="L965" s="189"/>
      <c r="M965" s="189"/>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c r="CN965" s="189"/>
      <c r="CO965" s="189"/>
      <c r="CP965" s="189"/>
      <c r="CQ965" s="189"/>
      <c r="CR965" s="189"/>
      <c r="CS965" s="189"/>
      <c r="CT965" s="189"/>
      <c r="CU965" s="189"/>
      <c r="CV965" s="189"/>
      <c r="CW965" s="189"/>
      <c r="CX965" s="189"/>
      <c r="CY965" s="189"/>
      <c r="CZ965" s="189"/>
      <c r="DA965" s="189"/>
      <c r="DB965" s="189"/>
      <c r="DC965" s="189"/>
      <c r="DD965" s="189"/>
      <c r="DE965" s="189"/>
      <c r="DF965" s="189"/>
      <c r="DG965" s="189"/>
      <c r="DH965" s="189"/>
      <c r="DI965" s="189"/>
      <c r="DJ965" s="189"/>
      <c r="DK965" s="189"/>
      <c r="DL965" s="189"/>
    </row>
    <row r="966" spans="1:116" ht="15.95" customHeight="1" x14ac:dyDescent="0.15">
      <c r="A966" s="189"/>
      <c r="B966" s="189"/>
      <c r="C966" s="189"/>
      <c r="D966" s="189"/>
      <c r="E966" s="189"/>
      <c r="F966" s="189"/>
      <c r="G966" s="189"/>
      <c r="H966" s="189"/>
      <c r="I966" s="189"/>
      <c r="J966" s="189"/>
      <c r="K966" s="189"/>
      <c r="L966" s="189"/>
      <c r="M966" s="189"/>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c r="CN966" s="189"/>
      <c r="CO966" s="189"/>
      <c r="CP966" s="189"/>
      <c r="CQ966" s="189"/>
      <c r="CR966" s="189"/>
      <c r="CS966" s="189"/>
      <c r="CT966" s="189"/>
      <c r="CU966" s="189"/>
      <c r="CV966" s="189"/>
      <c r="CW966" s="189"/>
      <c r="CX966" s="189"/>
      <c r="CY966" s="189"/>
      <c r="CZ966" s="189"/>
      <c r="DA966" s="189"/>
      <c r="DB966" s="189"/>
      <c r="DC966" s="189"/>
      <c r="DD966" s="189"/>
      <c r="DE966" s="189"/>
      <c r="DF966" s="189"/>
      <c r="DG966" s="189"/>
      <c r="DH966" s="189"/>
      <c r="DI966" s="189"/>
      <c r="DJ966" s="189"/>
      <c r="DK966" s="189"/>
      <c r="DL966" s="189"/>
    </row>
    <row r="967" spans="1:116" ht="15.95" customHeight="1" x14ac:dyDescent="0.15">
      <c r="A967" s="189"/>
      <c r="B967" s="189"/>
      <c r="C967" s="189"/>
      <c r="D967" s="189"/>
      <c r="E967" s="189"/>
      <c r="F967" s="189"/>
      <c r="G967" s="189"/>
      <c r="H967" s="189"/>
      <c r="I967" s="189"/>
      <c r="J967" s="189"/>
      <c r="K967" s="189"/>
      <c r="L967" s="189"/>
      <c r="M967" s="189"/>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c r="CN967" s="189"/>
      <c r="CO967" s="189"/>
      <c r="CP967" s="189"/>
      <c r="CQ967" s="189"/>
      <c r="CR967" s="189"/>
      <c r="CS967" s="189"/>
      <c r="CT967" s="189"/>
      <c r="CU967" s="189"/>
      <c r="CV967" s="189"/>
      <c r="CW967" s="189"/>
      <c r="CX967" s="189"/>
      <c r="CY967" s="189"/>
      <c r="CZ967" s="189"/>
      <c r="DA967" s="189"/>
      <c r="DB967" s="189"/>
      <c r="DC967" s="189"/>
      <c r="DD967" s="189"/>
      <c r="DE967" s="189"/>
      <c r="DF967" s="189"/>
      <c r="DG967" s="189"/>
      <c r="DH967" s="189"/>
      <c r="DI967" s="189"/>
      <c r="DJ967" s="189"/>
      <c r="DK967" s="189"/>
      <c r="DL967" s="189"/>
    </row>
    <row r="968" spans="1:116" ht="15.95" customHeight="1" x14ac:dyDescent="0.15">
      <c r="A968" s="189"/>
      <c r="B968" s="189"/>
      <c r="C968" s="189"/>
      <c r="D968" s="189"/>
      <c r="E968" s="189"/>
      <c r="F968" s="189"/>
      <c r="G968" s="189"/>
      <c r="H968" s="189"/>
      <c r="I968" s="189"/>
      <c r="J968" s="189"/>
      <c r="K968" s="189"/>
      <c r="L968" s="189"/>
      <c r="M968" s="189"/>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c r="CN968" s="189"/>
      <c r="CO968" s="189"/>
      <c r="CP968" s="189"/>
      <c r="CQ968" s="189"/>
      <c r="CR968" s="189"/>
      <c r="CS968" s="189"/>
      <c r="CT968" s="189"/>
      <c r="CU968" s="189"/>
      <c r="CV968" s="189"/>
      <c r="CW968" s="189"/>
      <c r="CX968" s="189"/>
      <c r="CY968" s="189"/>
      <c r="CZ968" s="189"/>
      <c r="DA968" s="189"/>
      <c r="DB968" s="189"/>
      <c r="DC968" s="189"/>
      <c r="DD968" s="189"/>
      <c r="DE968" s="189"/>
      <c r="DF968" s="189"/>
      <c r="DG968" s="189"/>
      <c r="DH968" s="189"/>
      <c r="DI968" s="189"/>
      <c r="DJ968" s="189"/>
      <c r="DK968" s="189"/>
      <c r="DL968" s="189"/>
    </row>
    <row r="969" spans="1:116" ht="15.95" customHeight="1" x14ac:dyDescent="0.15">
      <c r="A969" s="189"/>
      <c r="B969" s="189"/>
      <c r="C969" s="189"/>
      <c r="D969" s="189"/>
      <c r="E969" s="189"/>
      <c r="F969" s="189"/>
      <c r="G969" s="189"/>
      <c r="H969" s="189"/>
      <c r="I969" s="189"/>
      <c r="J969" s="189"/>
      <c r="K969" s="189"/>
      <c r="L969" s="189"/>
      <c r="M969" s="189"/>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c r="CN969" s="189"/>
      <c r="CO969" s="189"/>
      <c r="CP969" s="189"/>
      <c r="CQ969" s="189"/>
      <c r="CR969" s="189"/>
      <c r="CS969" s="189"/>
      <c r="CT969" s="189"/>
      <c r="CU969" s="189"/>
      <c r="CV969" s="189"/>
      <c r="CW969" s="189"/>
      <c r="CX969" s="189"/>
      <c r="CY969" s="189"/>
      <c r="CZ969" s="189"/>
      <c r="DA969" s="189"/>
      <c r="DB969" s="189"/>
      <c r="DC969" s="189"/>
      <c r="DD969" s="189"/>
      <c r="DE969" s="189"/>
      <c r="DF969" s="189"/>
      <c r="DG969" s="189"/>
      <c r="DH969" s="189"/>
      <c r="DI969" s="189"/>
      <c r="DJ969" s="189"/>
      <c r="DK969" s="189"/>
      <c r="DL969" s="189"/>
    </row>
    <row r="970" spans="1:116" ht="15.95" customHeight="1" x14ac:dyDescent="0.15">
      <c r="A970" s="189"/>
      <c r="B970" s="189"/>
      <c r="C970" s="189"/>
      <c r="D970" s="189"/>
      <c r="E970" s="189"/>
      <c r="F970" s="189"/>
      <c r="G970" s="189"/>
      <c r="H970" s="189"/>
      <c r="I970" s="189"/>
      <c r="J970" s="189"/>
      <c r="K970" s="189"/>
      <c r="L970" s="189"/>
      <c r="M970" s="189"/>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c r="CN970" s="189"/>
      <c r="CO970" s="189"/>
      <c r="CP970" s="189"/>
      <c r="CQ970" s="189"/>
      <c r="CR970" s="189"/>
      <c r="CS970" s="189"/>
      <c r="CT970" s="189"/>
      <c r="CU970" s="189"/>
      <c r="CV970" s="189"/>
      <c r="CW970" s="189"/>
      <c r="CX970" s="189"/>
      <c r="CY970" s="189"/>
      <c r="CZ970" s="189"/>
      <c r="DA970" s="189"/>
      <c r="DB970" s="189"/>
      <c r="DC970" s="189"/>
      <c r="DD970" s="189"/>
      <c r="DE970" s="189"/>
      <c r="DF970" s="189"/>
      <c r="DG970" s="189"/>
      <c r="DH970" s="189"/>
      <c r="DI970" s="189"/>
      <c r="DJ970" s="189"/>
      <c r="DK970" s="189"/>
      <c r="DL970" s="189"/>
    </row>
    <row r="971" spans="1:116" ht="15.95" customHeight="1" x14ac:dyDescent="0.15">
      <c r="A971" s="189"/>
      <c r="B971" s="189"/>
      <c r="C971" s="189"/>
      <c r="D971" s="189"/>
      <c r="E971" s="189"/>
      <c r="F971" s="189"/>
      <c r="G971" s="189"/>
      <c r="H971" s="189"/>
      <c r="I971" s="189"/>
      <c r="J971" s="189"/>
      <c r="K971" s="189"/>
      <c r="L971" s="189"/>
      <c r="M971" s="189"/>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c r="CN971" s="189"/>
      <c r="CO971" s="189"/>
      <c r="CP971" s="189"/>
      <c r="CQ971" s="189"/>
      <c r="CR971" s="189"/>
      <c r="CS971" s="189"/>
      <c r="CT971" s="189"/>
      <c r="CU971" s="189"/>
      <c r="CV971" s="189"/>
      <c r="CW971" s="189"/>
      <c r="CX971" s="189"/>
      <c r="CY971" s="189"/>
      <c r="CZ971" s="189"/>
      <c r="DA971" s="189"/>
      <c r="DB971" s="189"/>
      <c r="DC971" s="189"/>
      <c r="DD971" s="189"/>
      <c r="DE971" s="189"/>
      <c r="DF971" s="189"/>
      <c r="DG971" s="189"/>
      <c r="DH971" s="189"/>
      <c r="DI971" s="189"/>
      <c r="DJ971" s="189"/>
      <c r="DK971" s="189"/>
      <c r="DL971" s="189"/>
    </row>
    <row r="972" spans="1:116" ht="15.95" customHeight="1" x14ac:dyDescent="0.15">
      <c r="A972" s="189"/>
      <c r="B972" s="189"/>
      <c r="C972" s="189"/>
      <c r="D972" s="189"/>
      <c r="E972" s="189"/>
      <c r="F972" s="189"/>
      <c r="G972" s="189"/>
      <c r="H972" s="189"/>
      <c r="I972" s="189"/>
      <c r="J972" s="189"/>
      <c r="K972" s="189"/>
      <c r="L972" s="189"/>
      <c r="M972" s="189"/>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c r="CN972" s="189"/>
      <c r="CO972" s="189"/>
      <c r="CP972" s="189"/>
      <c r="CQ972" s="189"/>
      <c r="CR972" s="189"/>
      <c r="CS972" s="189"/>
      <c r="CT972" s="189"/>
      <c r="CU972" s="189"/>
      <c r="CV972" s="189"/>
      <c r="CW972" s="189"/>
      <c r="CX972" s="189"/>
      <c r="CY972" s="189"/>
      <c r="CZ972" s="189"/>
      <c r="DA972" s="189"/>
      <c r="DB972" s="189"/>
      <c r="DC972" s="189"/>
      <c r="DD972" s="189"/>
      <c r="DE972" s="189"/>
      <c r="DF972" s="189"/>
      <c r="DG972" s="189"/>
      <c r="DH972" s="189"/>
      <c r="DI972" s="189"/>
      <c r="DJ972" s="189"/>
      <c r="DK972" s="189"/>
      <c r="DL972" s="189"/>
    </row>
    <row r="973" spans="1:116" ht="15.95" customHeight="1" x14ac:dyDescent="0.15">
      <c r="A973" s="189"/>
      <c r="B973" s="189"/>
      <c r="C973" s="189"/>
      <c r="D973" s="189"/>
      <c r="E973" s="189"/>
      <c r="F973" s="189"/>
      <c r="G973" s="189"/>
      <c r="H973" s="189"/>
      <c r="I973" s="189"/>
      <c r="J973" s="189"/>
      <c r="K973" s="189"/>
      <c r="L973" s="189"/>
      <c r="M973" s="189"/>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c r="CN973" s="189"/>
      <c r="CO973" s="189"/>
      <c r="CP973" s="189"/>
      <c r="CQ973" s="189"/>
      <c r="CR973" s="189"/>
      <c r="CS973" s="189"/>
      <c r="CT973" s="189"/>
      <c r="CU973" s="189"/>
      <c r="CV973" s="189"/>
      <c r="CW973" s="189"/>
      <c r="CX973" s="189"/>
      <c r="CY973" s="189"/>
      <c r="CZ973" s="189"/>
      <c r="DA973" s="189"/>
      <c r="DB973" s="189"/>
      <c r="DC973" s="189"/>
      <c r="DD973" s="189"/>
      <c r="DE973" s="189"/>
      <c r="DF973" s="189"/>
      <c r="DG973" s="189"/>
      <c r="DH973" s="189"/>
      <c r="DI973" s="189"/>
      <c r="DJ973" s="189"/>
      <c r="DK973" s="189"/>
      <c r="DL973" s="189"/>
    </row>
    <row r="974" spans="1:116" ht="15.95" customHeight="1" x14ac:dyDescent="0.15">
      <c r="A974" s="189"/>
      <c r="B974" s="189"/>
      <c r="C974" s="189"/>
      <c r="D974" s="189"/>
      <c r="E974" s="189"/>
      <c r="F974" s="189"/>
      <c r="G974" s="189"/>
      <c r="H974" s="189"/>
      <c r="I974" s="189"/>
      <c r="J974" s="189"/>
      <c r="K974" s="189"/>
      <c r="L974" s="189"/>
      <c r="M974" s="189"/>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c r="CN974" s="189"/>
      <c r="CO974" s="189"/>
      <c r="CP974" s="189"/>
      <c r="CQ974" s="189"/>
      <c r="CR974" s="189"/>
      <c r="CS974" s="189"/>
      <c r="CT974" s="189"/>
      <c r="CU974" s="189"/>
      <c r="CV974" s="189"/>
      <c r="CW974" s="189"/>
      <c r="CX974" s="189"/>
      <c r="CY974" s="189"/>
      <c r="CZ974" s="189"/>
      <c r="DA974" s="189"/>
      <c r="DB974" s="189"/>
      <c r="DC974" s="189"/>
      <c r="DD974" s="189"/>
      <c r="DE974" s="189"/>
      <c r="DF974" s="189"/>
      <c r="DG974" s="189"/>
      <c r="DH974" s="189"/>
      <c r="DI974" s="189"/>
      <c r="DJ974" s="189"/>
      <c r="DK974" s="189"/>
      <c r="DL974" s="189"/>
    </row>
    <row r="975" spans="1:116" ht="15.95" customHeight="1" x14ac:dyDescent="0.15">
      <c r="A975" s="189"/>
      <c r="B975" s="189"/>
      <c r="C975" s="189"/>
      <c r="D975" s="189"/>
      <c r="E975" s="189"/>
      <c r="F975" s="189"/>
      <c r="G975" s="189"/>
      <c r="H975" s="189"/>
      <c r="I975" s="189"/>
      <c r="J975" s="189"/>
      <c r="K975" s="189"/>
      <c r="L975" s="189"/>
      <c r="M975" s="189"/>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c r="CN975" s="189"/>
      <c r="CO975" s="189"/>
      <c r="CP975" s="189"/>
      <c r="CQ975" s="189"/>
      <c r="CR975" s="189"/>
      <c r="CS975" s="189"/>
      <c r="CT975" s="189"/>
      <c r="CU975" s="189"/>
      <c r="CV975" s="189"/>
      <c r="CW975" s="189"/>
      <c r="CX975" s="189"/>
      <c r="CY975" s="189"/>
      <c r="CZ975" s="189"/>
      <c r="DA975" s="189"/>
      <c r="DB975" s="189"/>
      <c r="DC975" s="189"/>
      <c r="DD975" s="189"/>
      <c r="DE975" s="189"/>
      <c r="DF975" s="189"/>
      <c r="DG975" s="189"/>
      <c r="DH975" s="189"/>
      <c r="DI975" s="189"/>
      <c r="DJ975" s="189"/>
      <c r="DK975" s="189"/>
      <c r="DL975" s="189"/>
    </row>
    <row r="976" spans="1:116" ht="15.95" customHeight="1" x14ac:dyDescent="0.15">
      <c r="A976" s="189"/>
      <c r="B976" s="189"/>
      <c r="C976" s="189"/>
      <c r="D976" s="189"/>
      <c r="E976" s="189"/>
      <c r="F976" s="189"/>
      <c r="G976" s="189"/>
      <c r="H976" s="189"/>
      <c r="I976" s="189"/>
      <c r="J976" s="189"/>
      <c r="K976" s="189"/>
      <c r="L976" s="189"/>
      <c r="M976" s="189"/>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c r="CN976" s="189"/>
      <c r="CO976" s="189"/>
      <c r="CP976" s="189"/>
      <c r="CQ976" s="189"/>
      <c r="CR976" s="189"/>
      <c r="CS976" s="189"/>
      <c r="CT976" s="189"/>
      <c r="CU976" s="189"/>
      <c r="CV976" s="189"/>
      <c r="CW976" s="189"/>
      <c r="CX976" s="189"/>
      <c r="CY976" s="189"/>
      <c r="CZ976" s="189"/>
      <c r="DA976" s="189"/>
      <c r="DB976" s="189"/>
      <c r="DC976" s="189"/>
      <c r="DD976" s="189"/>
      <c r="DE976" s="189"/>
      <c r="DF976" s="189"/>
      <c r="DG976" s="189"/>
      <c r="DH976" s="189"/>
      <c r="DI976" s="189"/>
      <c r="DJ976" s="189"/>
      <c r="DK976" s="189"/>
      <c r="DL976" s="189"/>
    </row>
    <row r="977" spans="1:116" ht="15.95" customHeight="1" x14ac:dyDescent="0.15">
      <c r="A977" s="189"/>
      <c r="B977" s="189"/>
      <c r="C977" s="189"/>
      <c r="D977" s="189"/>
      <c r="E977" s="189"/>
      <c r="F977" s="189"/>
      <c r="G977" s="189"/>
      <c r="H977" s="189"/>
      <c r="I977" s="189"/>
      <c r="J977" s="189"/>
      <c r="K977" s="189"/>
      <c r="L977" s="189"/>
      <c r="M977" s="189"/>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c r="CN977" s="189"/>
      <c r="CO977" s="189"/>
      <c r="CP977" s="189"/>
      <c r="CQ977" s="189"/>
      <c r="CR977" s="189"/>
      <c r="CS977" s="189"/>
      <c r="CT977" s="189"/>
      <c r="CU977" s="189"/>
      <c r="CV977" s="189"/>
      <c r="CW977" s="189"/>
      <c r="CX977" s="189"/>
      <c r="CY977" s="189"/>
      <c r="CZ977" s="189"/>
      <c r="DA977" s="189"/>
      <c r="DB977" s="189"/>
      <c r="DC977" s="189"/>
      <c r="DD977" s="189"/>
      <c r="DE977" s="189"/>
      <c r="DF977" s="189"/>
      <c r="DG977" s="189"/>
      <c r="DH977" s="189"/>
      <c r="DI977" s="189"/>
      <c r="DJ977" s="189"/>
      <c r="DK977" s="189"/>
      <c r="DL977" s="189"/>
    </row>
    <row r="978" spans="1:116" ht="15.95" customHeight="1" x14ac:dyDescent="0.15">
      <c r="A978" s="189"/>
      <c r="B978" s="189"/>
      <c r="C978" s="189"/>
      <c r="D978" s="189"/>
      <c r="E978" s="189"/>
      <c r="F978" s="189"/>
      <c r="G978" s="189"/>
      <c r="H978" s="189"/>
      <c r="I978" s="189"/>
      <c r="J978" s="189"/>
      <c r="K978" s="189"/>
      <c r="L978" s="189"/>
      <c r="M978" s="189"/>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c r="CN978" s="189"/>
      <c r="CO978" s="189"/>
      <c r="CP978" s="189"/>
      <c r="CQ978" s="189"/>
      <c r="CR978" s="189"/>
      <c r="CS978" s="189"/>
      <c r="CT978" s="189"/>
      <c r="CU978" s="189"/>
      <c r="CV978" s="189"/>
      <c r="CW978" s="189"/>
      <c r="CX978" s="189"/>
      <c r="CY978" s="189"/>
      <c r="CZ978" s="189"/>
      <c r="DA978" s="189"/>
      <c r="DB978" s="189"/>
      <c r="DC978" s="189"/>
      <c r="DD978" s="189"/>
      <c r="DE978" s="189"/>
      <c r="DF978" s="189"/>
      <c r="DG978" s="189"/>
      <c r="DH978" s="189"/>
      <c r="DI978" s="189"/>
      <c r="DJ978" s="189"/>
      <c r="DK978" s="189"/>
      <c r="DL978" s="189"/>
    </row>
    <row r="979" spans="1:116" ht="15.95" customHeight="1" x14ac:dyDescent="0.15">
      <c r="A979" s="189"/>
      <c r="B979" s="189"/>
      <c r="C979" s="189"/>
      <c r="D979" s="189"/>
      <c r="E979" s="189"/>
      <c r="F979" s="189"/>
      <c r="G979" s="189"/>
      <c r="H979" s="189"/>
      <c r="I979" s="189"/>
      <c r="J979" s="189"/>
      <c r="K979" s="189"/>
      <c r="L979" s="189"/>
      <c r="M979" s="189"/>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c r="CN979" s="189"/>
      <c r="CO979" s="189"/>
      <c r="CP979" s="189"/>
      <c r="CQ979" s="189"/>
      <c r="CR979" s="189"/>
      <c r="CS979" s="189"/>
      <c r="CT979" s="189"/>
      <c r="CU979" s="189"/>
      <c r="CV979" s="189"/>
      <c r="CW979" s="189"/>
      <c r="CX979" s="189"/>
      <c r="CY979" s="189"/>
      <c r="CZ979" s="189"/>
      <c r="DA979" s="189"/>
      <c r="DB979" s="189"/>
      <c r="DC979" s="189"/>
      <c r="DD979" s="189"/>
      <c r="DE979" s="189"/>
      <c r="DF979" s="189"/>
      <c r="DG979" s="189"/>
      <c r="DH979" s="189"/>
      <c r="DI979" s="189"/>
      <c r="DJ979" s="189"/>
      <c r="DK979" s="189"/>
      <c r="DL979" s="189"/>
    </row>
    <row r="980" spans="1:116" ht="15.95" customHeight="1" x14ac:dyDescent="0.15">
      <c r="A980" s="189"/>
      <c r="B980" s="189"/>
      <c r="C980" s="189"/>
      <c r="D980" s="189"/>
      <c r="E980" s="189"/>
      <c r="F980" s="189"/>
      <c r="G980" s="189"/>
      <c r="H980" s="189"/>
      <c r="I980" s="189"/>
      <c r="J980" s="189"/>
      <c r="K980" s="189"/>
      <c r="L980" s="189"/>
      <c r="M980" s="189"/>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c r="CN980" s="189"/>
      <c r="CO980" s="189"/>
      <c r="CP980" s="189"/>
      <c r="CQ980" s="189"/>
      <c r="CR980" s="189"/>
      <c r="CS980" s="189"/>
      <c r="CT980" s="189"/>
      <c r="CU980" s="189"/>
      <c r="CV980" s="189"/>
      <c r="CW980" s="189"/>
      <c r="CX980" s="189"/>
      <c r="CY980" s="189"/>
      <c r="CZ980" s="189"/>
      <c r="DA980" s="189"/>
      <c r="DB980" s="189"/>
      <c r="DC980" s="189"/>
      <c r="DD980" s="189"/>
      <c r="DE980" s="189"/>
      <c r="DF980" s="189"/>
      <c r="DG980" s="189"/>
      <c r="DH980" s="189"/>
      <c r="DI980" s="189"/>
      <c r="DJ980" s="189"/>
      <c r="DK980" s="189"/>
      <c r="DL980" s="189"/>
    </row>
    <row r="981" spans="1:116" ht="15.95" customHeight="1" x14ac:dyDescent="0.15">
      <c r="A981" s="189"/>
      <c r="B981" s="189"/>
      <c r="C981" s="189"/>
      <c r="D981" s="189"/>
      <c r="E981" s="189"/>
      <c r="F981" s="189"/>
      <c r="G981" s="189"/>
      <c r="H981" s="189"/>
      <c r="I981" s="189"/>
      <c r="J981" s="189"/>
      <c r="K981" s="189"/>
      <c r="L981" s="189"/>
      <c r="M981" s="189"/>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c r="CN981" s="189"/>
      <c r="CO981" s="189"/>
      <c r="CP981" s="189"/>
      <c r="CQ981" s="189"/>
      <c r="CR981" s="189"/>
      <c r="CS981" s="189"/>
      <c r="CT981" s="189"/>
      <c r="CU981" s="189"/>
      <c r="CV981" s="189"/>
      <c r="CW981" s="189"/>
      <c r="CX981" s="189"/>
      <c r="CY981" s="189"/>
      <c r="CZ981" s="189"/>
      <c r="DA981" s="189"/>
      <c r="DB981" s="189"/>
      <c r="DC981" s="189"/>
      <c r="DD981" s="189"/>
      <c r="DE981" s="189"/>
      <c r="DF981" s="189"/>
      <c r="DG981" s="189"/>
      <c r="DH981" s="189"/>
      <c r="DI981" s="189"/>
      <c r="DJ981" s="189"/>
      <c r="DK981" s="189"/>
      <c r="DL981" s="189"/>
    </row>
    <row r="982" spans="1:116" ht="15.95" customHeight="1" x14ac:dyDescent="0.15">
      <c r="A982" s="189"/>
      <c r="B982" s="189"/>
      <c r="C982" s="189"/>
      <c r="D982" s="189"/>
      <c r="E982" s="189"/>
      <c r="F982" s="189"/>
      <c r="G982" s="189"/>
      <c r="H982" s="189"/>
      <c r="I982" s="189"/>
      <c r="J982" s="189"/>
      <c r="K982" s="189"/>
      <c r="L982" s="189"/>
      <c r="M982" s="189"/>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c r="CN982" s="189"/>
      <c r="CO982" s="189"/>
      <c r="CP982" s="189"/>
      <c r="CQ982" s="189"/>
      <c r="CR982" s="189"/>
      <c r="CS982" s="189"/>
      <c r="CT982" s="189"/>
      <c r="CU982" s="189"/>
      <c r="CV982" s="189"/>
      <c r="CW982" s="189"/>
      <c r="CX982" s="189"/>
      <c r="CY982" s="189"/>
      <c r="CZ982" s="189"/>
      <c r="DA982" s="189"/>
      <c r="DB982" s="189"/>
      <c r="DC982" s="189"/>
      <c r="DD982" s="189"/>
      <c r="DE982" s="189"/>
      <c r="DF982" s="189"/>
      <c r="DG982" s="189"/>
      <c r="DH982" s="189"/>
      <c r="DI982" s="189"/>
      <c r="DJ982" s="189"/>
      <c r="DK982" s="189"/>
      <c r="DL982" s="189"/>
    </row>
    <row r="983" spans="1:116" ht="15.95" customHeight="1" x14ac:dyDescent="0.15">
      <c r="A983" s="189"/>
      <c r="B983" s="189"/>
      <c r="C983" s="189"/>
      <c r="D983" s="189"/>
      <c r="E983" s="189"/>
      <c r="F983" s="189"/>
      <c r="G983" s="189"/>
      <c r="H983" s="189"/>
      <c r="I983" s="189"/>
      <c r="J983" s="189"/>
      <c r="K983" s="189"/>
      <c r="L983" s="189"/>
      <c r="M983" s="189"/>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c r="CN983" s="189"/>
      <c r="CO983" s="189"/>
      <c r="CP983" s="189"/>
      <c r="CQ983" s="189"/>
      <c r="CR983" s="189"/>
      <c r="CS983" s="189"/>
      <c r="CT983" s="189"/>
      <c r="CU983" s="189"/>
      <c r="CV983" s="189"/>
      <c r="CW983" s="189"/>
      <c r="CX983" s="189"/>
      <c r="CY983" s="189"/>
      <c r="CZ983" s="189"/>
      <c r="DA983" s="189"/>
      <c r="DB983" s="189"/>
      <c r="DC983" s="189"/>
      <c r="DD983" s="189"/>
      <c r="DE983" s="189"/>
      <c r="DF983" s="189"/>
      <c r="DG983" s="189"/>
      <c r="DH983" s="189"/>
      <c r="DI983" s="189"/>
      <c r="DJ983" s="189"/>
      <c r="DK983" s="189"/>
      <c r="DL983" s="189"/>
    </row>
    <row r="984" spans="1:116" ht="15.95" customHeight="1" x14ac:dyDescent="0.15">
      <c r="A984" s="189"/>
      <c r="B984" s="189"/>
      <c r="C984" s="189"/>
      <c r="D984" s="189"/>
      <c r="E984" s="189"/>
      <c r="F984" s="189"/>
      <c r="G984" s="189"/>
      <c r="H984" s="189"/>
      <c r="I984" s="189"/>
      <c r="J984" s="189"/>
      <c r="K984" s="189"/>
      <c r="L984" s="189"/>
      <c r="M984" s="189"/>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c r="CN984" s="189"/>
      <c r="CO984" s="189"/>
      <c r="CP984" s="189"/>
      <c r="CQ984" s="189"/>
      <c r="CR984" s="189"/>
      <c r="CS984" s="189"/>
      <c r="CT984" s="189"/>
      <c r="CU984" s="189"/>
      <c r="CV984" s="189"/>
      <c r="CW984" s="189"/>
      <c r="CX984" s="189"/>
      <c r="CY984" s="189"/>
      <c r="CZ984" s="189"/>
      <c r="DA984" s="189"/>
      <c r="DB984" s="189"/>
      <c r="DC984" s="189"/>
      <c r="DD984" s="189"/>
      <c r="DE984" s="189"/>
      <c r="DF984" s="189"/>
      <c r="DG984" s="189"/>
      <c r="DH984" s="189"/>
      <c r="DI984" s="189"/>
      <c r="DJ984" s="189"/>
      <c r="DK984" s="189"/>
      <c r="DL984" s="189"/>
    </row>
    <row r="985" spans="1:116" ht="15.95" customHeight="1" x14ac:dyDescent="0.15">
      <c r="A985" s="189"/>
      <c r="B985" s="189"/>
      <c r="C985" s="189"/>
      <c r="D985" s="189"/>
      <c r="E985" s="189"/>
      <c r="F985" s="189"/>
      <c r="G985" s="189"/>
      <c r="H985" s="189"/>
      <c r="I985" s="189"/>
      <c r="J985" s="189"/>
      <c r="K985" s="189"/>
      <c r="L985" s="189"/>
      <c r="M985" s="189"/>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c r="CN985" s="189"/>
      <c r="CO985" s="189"/>
      <c r="CP985" s="189"/>
      <c r="CQ985" s="189"/>
      <c r="CR985" s="189"/>
      <c r="CS985" s="189"/>
      <c r="CT985" s="189"/>
      <c r="CU985" s="189"/>
      <c r="CV985" s="189"/>
      <c r="CW985" s="189"/>
      <c r="CX985" s="189"/>
      <c r="CY985" s="189"/>
      <c r="CZ985" s="189"/>
      <c r="DA985" s="189"/>
      <c r="DB985" s="189"/>
      <c r="DC985" s="189"/>
      <c r="DD985" s="189"/>
      <c r="DE985" s="189"/>
      <c r="DF985" s="189"/>
      <c r="DG985" s="189"/>
      <c r="DH985" s="189"/>
      <c r="DI985" s="189"/>
      <c r="DJ985" s="189"/>
      <c r="DK985" s="189"/>
      <c r="DL985" s="189"/>
    </row>
    <row r="986" spans="1:116" ht="15.95" customHeight="1" x14ac:dyDescent="0.15">
      <c r="A986" s="189"/>
      <c r="B986" s="189"/>
      <c r="C986" s="189"/>
      <c r="D986" s="189"/>
      <c r="E986" s="189"/>
      <c r="F986" s="189"/>
      <c r="G986" s="189"/>
      <c r="H986" s="189"/>
      <c r="I986" s="189"/>
      <c r="J986" s="189"/>
      <c r="K986" s="189"/>
      <c r="L986" s="189"/>
      <c r="M986" s="189"/>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c r="CN986" s="189"/>
      <c r="CO986" s="189"/>
      <c r="CP986" s="189"/>
      <c r="CQ986" s="189"/>
      <c r="CR986" s="189"/>
      <c r="CS986" s="189"/>
      <c r="CT986" s="189"/>
      <c r="CU986" s="189"/>
      <c r="CV986" s="189"/>
      <c r="CW986" s="189"/>
      <c r="CX986" s="189"/>
      <c r="CY986" s="189"/>
      <c r="CZ986" s="189"/>
      <c r="DA986" s="189"/>
      <c r="DB986" s="189"/>
      <c r="DC986" s="189"/>
      <c r="DD986" s="189"/>
      <c r="DE986" s="189"/>
      <c r="DF986" s="189"/>
      <c r="DG986" s="189"/>
      <c r="DH986" s="189"/>
      <c r="DI986" s="189"/>
      <c r="DJ986" s="189"/>
      <c r="DK986" s="189"/>
      <c r="DL986" s="189"/>
    </row>
    <row r="987" spans="1:116" ht="15.95" customHeight="1" x14ac:dyDescent="0.15">
      <c r="A987" s="189"/>
      <c r="B987" s="189"/>
      <c r="C987" s="189"/>
      <c r="D987" s="189"/>
      <c r="E987" s="189"/>
      <c r="F987" s="189"/>
      <c r="G987" s="189"/>
      <c r="H987" s="189"/>
      <c r="I987" s="189"/>
      <c r="J987" s="189"/>
      <c r="K987" s="189"/>
      <c r="L987" s="189"/>
      <c r="M987" s="189"/>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row>
    <row r="988" spans="1:116" ht="15.95" customHeight="1" x14ac:dyDescent="0.15">
      <c r="A988" s="189"/>
      <c r="B988" s="189"/>
      <c r="C988" s="189"/>
      <c r="D988" s="189"/>
      <c r="E988" s="189"/>
      <c r="F988" s="189"/>
      <c r="G988" s="189"/>
      <c r="H988" s="189"/>
      <c r="I988" s="189"/>
      <c r="J988" s="189"/>
      <c r="K988" s="189"/>
      <c r="L988" s="189"/>
      <c r="M988" s="189"/>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c r="CN988" s="189"/>
      <c r="CO988" s="189"/>
      <c r="CP988" s="189"/>
      <c r="CQ988" s="189"/>
      <c r="CR988" s="189"/>
      <c r="CS988" s="189"/>
      <c r="CT988" s="189"/>
      <c r="CU988" s="189"/>
      <c r="CV988" s="189"/>
      <c r="CW988" s="189"/>
      <c r="CX988" s="189"/>
      <c r="CY988" s="189"/>
      <c r="CZ988" s="189"/>
      <c r="DA988" s="189"/>
      <c r="DB988" s="189"/>
      <c r="DC988" s="189"/>
      <c r="DD988" s="189"/>
      <c r="DE988" s="189"/>
      <c r="DF988" s="189"/>
      <c r="DG988" s="189"/>
      <c r="DH988" s="189"/>
      <c r="DI988" s="189"/>
      <c r="DJ988" s="189"/>
      <c r="DK988" s="189"/>
      <c r="DL988" s="189"/>
    </row>
    <row r="989" spans="1:116" ht="15.95" customHeight="1" x14ac:dyDescent="0.15">
      <c r="A989" s="189"/>
      <c r="B989" s="189"/>
      <c r="C989" s="189"/>
      <c r="D989" s="189"/>
      <c r="E989" s="189"/>
      <c r="F989" s="189"/>
      <c r="G989" s="189"/>
      <c r="H989" s="189"/>
      <c r="I989" s="189"/>
      <c r="J989" s="189"/>
      <c r="K989" s="189"/>
      <c r="L989" s="189"/>
      <c r="M989" s="189"/>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c r="CN989" s="189"/>
      <c r="CO989" s="189"/>
      <c r="CP989" s="189"/>
      <c r="CQ989" s="189"/>
      <c r="CR989" s="189"/>
      <c r="CS989" s="189"/>
      <c r="CT989" s="189"/>
      <c r="CU989" s="189"/>
      <c r="CV989" s="189"/>
      <c r="CW989" s="189"/>
      <c r="CX989" s="189"/>
      <c r="CY989" s="189"/>
      <c r="CZ989" s="189"/>
      <c r="DA989" s="189"/>
      <c r="DB989" s="189"/>
      <c r="DC989" s="189"/>
      <c r="DD989" s="189"/>
      <c r="DE989" s="189"/>
      <c r="DF989" s="189"/>
      <c r="DG989" s="189"/>
      <c r="DH989" s="189"/>
      <c r="DI989" s="189"/>
      <c r="DJ989" s="189"/>
      <c r="DK989" s="189"/>
      <c r="DL989" s="189"/>
    </row>
    <row r="990" spans="1:116" ht="15.95" customHeight="1" x14ac:dyDescent="0.15">
      <c r="A990" s="189"/>
      <c r="B990" s="189"/>
      <c r="C990" s="189"/>
      <c r="D990" s="189"/>
      <c r="E990" s="189"/>
      <c r="F990" s="189"/>
      <c r="G990" s="189"/>
      <c r="H990" s="189"/>
      <c r="I990" s="189"/>
      <c r="J990" s="189"/>
      <c r="K990" s="189"/>
      <c r="L990" s="189"/>
      <c r="M990" s="189"/>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c r="CN990" s="189"/>
      <c r="CO990" s="189"/>
      <c r="CP990" s="189"/>
      <c r="CQ990" s="189"/>
      <c r="CR990" s="189"/>
      <c r="CS990" s="189"/>
      <c r="CT990" s="189"/>
      <c r="CU990" s="189"/>
      <c r="CV990" s="189"/>
      <c r="CW990" s="189"/>
      <c r="CX990" s="189"/>
      <c r="CY990" s="189"/>
      <c r="CZ990" s="189"/>
      <c r="DA990" s="189"/>
      <c r="DB990" s="189"/>
      <c r="DC990" s="189"/>
      <c r="DD990" s="189"/>
      <c r="DE990" s="189"/>
      <c r="DF990" s="189"/>
      <c r="DG990" s="189"/>
      <c r="DH990" s="189"/>
      <c r="DI990" s="189"/>
      <c r="DJ990" s="189"/>
      <c r="DK990" s="189"/>
      <c r="DL990" s="189"/>
    </row>
    <row r="991" spans="1:116" ht="15.95" customHeight="1" x14ac:dyDescent="0.15">
      <c r="A991" s="189"/>
      <c r="B991" s="189"/>
      <c r="C991" s="189"/>
      <c r="D991" s="189"/>
      <c r="E991" s="189"/>
      <c r="F991" s="189"/>
      <c r="G991" s="189"/>
      <c r="H991" s="189"/>
      <c r="I991" s="189"/>
      <c r="J991" s="189"/>
      <c r="K991" s="189"/>
      <c r="L991" s="189"/>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c r="CN991" s="189"/>
      <c r="CO991" s="189"/>
      <c r="CP991" s="189"/>
      <c r="CQ991" s="189"/>
      <c r="CR991" s="189"/>
      <c r="CS991" s="189"/>
      <c r="CT991" s="189"/>
      <c r="CU991" s="189"/>
      <c r="CV991" s="189"/>
      <c r="CW991" s="189"/>
      <c r="CX991" s="189"/>
      <c r="CY991" s="189"/>
      <c r="CZ991" s="189"/>
      <c r="DA991" s="189"/>
      <c r="DB991" s="189"/>
      <c r="DC991" s="189"/>
      <c r="DD991" s="189"/>
      <c r="DE991" s="189"/>
      <c r="DF991" s="189"/>
      <c r="DG991" s="189"/>
      <c r="DH991" s="189"/>
      <c r="DI991" s="189"/>
      <c r="DJ991" s="189"/>
      <c r="DK991" s="189"/>
      <c r="DL991" s="189"/>
    </row>
    <row r="992" spans="1:116" ht="15.95" customHeight="1" x14ac:dyDescent="0.15">
      <c r="A992" s="189"/>
      <c r="B992" s="189"/>
      <c r="C992" s="189"/>
      <c r="D992" s="189"/>
      <c r="E992" s="189"/>
      <c r="F992" s="189"/>
      <c r="G992" s="189"/>
      <c r="H992" s="189"/>
      <c r="I992" s="189"/>
      <c r="J992" s="189"/>
      <c r="K992" s="189"/>
      <c r="L992" s="189"/>
      <c r="M992" s="189"/>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c r="CN992" s="189"/>
      <c r="CO992" s="189"/>
      <c r="CP992" s="189"/>
      <c r="CQ992" s="189"/>
      <c r="CR992" s="189"/>
      <c r="CS992" s="189"/>
      <c r="CT992" s="189"/>
      <c r="CU992" s="189"/>
      <c r="CV992" s="189"/>
      <c r="CW992" s="189"/>
      <c r="CX992" s="189"/>
      <c r="CY992" s="189"/>
      <c r="CZ992" s="189"/>
      <c r="DA992" s="189"/>
      <c r="DB992" s="189"/>
      <c r="DC992" s="189"/>
      <c r="DD992" s="189"/>
      <c r="DE992" s="189"/>
      <c r="DF992" s="189"/>
      <c r="DG992" s="189"/>
      <c r="DH992" s="189"/>
      <c r="DI992" s="189"/>
      <c r="DJ992" s="189"/>
      <c r="DK992" s="189"/>
      <c r="DL992" s="189"/>
    </row>
    <row r="993" spans="1:116" ht="15.95" customHeight="1" x14ac:dyDescent="0.15">
      <c r="A993" s="189"/>
      <c r="B993" s="189"/>
      <c r="C993" s="189"/>
      <c r="D993" s="189"/>
      <c r="E993" s="189"/>
      <c r="F993" s="189"/>
      <c r="G993" s="189"/>
      <c r="H993" s="189"/>
      <c r="I993" s="189"/>
      <c r="J993" s="189"/>
      <c r="K993" s="189"/>
      <c r="L993" s="189"/>
      <c r="M993" s="189"/>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c r="CN993" s="189"/>
      <c r="CO993" s="189"/>
      <c r="CP993" s="189"/>
      <c r="CQ993" s="189"/>
      <c r="CR993" s="189"/>
      <c r="CS993" s="189"/>
      <c r="CT993" s="189"/>
      <c r="CU993" s="189"/>
      <c r="CV993" s="189"/>
      <c r="CW993" s="189"/>
      <c r="CX993" s="189"/>
      <c r="CY993" s="189"/>
      <c r="CZ993" s="189"/>
      <c r="DA993" s="189"/>
      <c r="DB993" s="189"/>
      <c r="DC993" s="189"/>
      <c r="DD993" s="189"/>
      <c r="DE993" s="189"/>
      <c r="DF993" s="189"/>
      <c r="DG993" s="189"/>
      <c r="DH993" s="189"/>
      <c r="DI993" s="189"/>
      <c r="DJ993" s="189"/>
      <c r="DK993" s="189"/>
      <c r="DL993" s="189"/>
    </row>
    <row r="994" spans="1:116" ht="15.95" customHeight="1" x14ac:dyDescent="0.15">
      <c r="A994" s="189"/>
      <c r="B994" s="189"/>
      <c r="C994" s="189"/>
      <c r="D994" s="189"/>
      <c r="E994" s="189"/>
      <c r="F994" s="189"/>
      <c r="G994" s="189"/>
      <c r="H994" s="189"/>
      <c r="I994" s="189"/>
      <c r="J994" s="189"/>
      <c r="K994" s="189"/>
      <c r="L994" s="189"/>
      <c r="M994" s="189"/>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c r="CN994" s="189"/>
      <c r="CO994" s="189"/>
      <c r="CP994" s="189"/>
      <c r="CQ994" s="189"/>
      <c r="CR994" s="189"/>
      <c r="CS994" s="189"/>
      <c r="CT994" s="189"/>
      <c r="CU994" s="189"/>
      <c r="CV994" s="189"/>
      <c r="CW994" s="189"/>
      <c r="CX994" s="189"/>
      <c r="CY994" s="189"/>
      <c r="CZ994" s="189"/>
      <c r="DA994" s="189"/>
      <c r="DB994" s="189"/>
      <c r="DC994" s="189"/>
      <c r="DD994" s="189"/>
      <c r="DE994" s="189"/>
      <c r="DF994" s="189"/>
      <c r="DG994" s="189"/>
      <c r="DH994" s="189"/>
      <c r="DI994" s="189"/>
      <c r="DJ994" s="189"/>
      <c r="DK994" s="189"/>
      <c r="DL994" s="189"/>
    </row>
    <row r="995" spans="1:116" ht="15.95" customHeight="1" x14ac:dyDescent="0.15">
      <c r="A995" s="189"/>
      <c r="B995" s="189"/>
      <c r="C995" s="189"/>
      <c r="D995" s="189"/>
      <c r="E995" s="189"/>
      <c r="F995" s="189"/>
      <c r="G995" s="189"/>
      <c r="H995" s="189"/>
      <c r="I995" s="189"/>
      <c r="J995" s="189"/>
      <c r="K995" s="189"/>
      <c r="L995" s="189"/>
      <c r="M995" s="189"/>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c r="CN995" s="189"/>
      <c r="CO995" s="189"/>
      <c r="CP995" s="189"/>
      <c r="CQ995" s="189"/>
      <c r="CR995" s="189"/>
      <c r="CS995" s="189"/>
      <c r="CT995" s="189"/>
      <c r="CU995" s="189"/>
      <c r="CV995" s="189"/>
      <c r="CW995" s="189"/>
      <c r="CX995" s="189"/>
      <c r="CY995" s="189"/>
      <c r="CZ995" s="189"/>
      <c r="DA995" s="189"/>
      <c r="DB995" s="189"/>
      <c r="DC995" s="189"/>
      <c r="DD995" s="189"/>
      <c r="DE995" s="189"/>
      <c r="DF995" s="189"/>
      <c r="DG995" s="189"/>
      <c r="DH995" s="189"/>
      <c r="DI995" s="189"/>
      <c r="DJ995" s="189"/>
      <c r="DK995" s="189"/>
      <c r="DL995" s="189"/>
    </row>
    <row r="996" spans="1:116" ht="15.95" customHeight="1" x14ac:dyDescent="0.15">
      <c r="A996" s="189"/>
      <c r="B996" s="189"/>
      <c r="C996" s="189"/>
      <c r="D996" s="189"/>
      <c r="E996" s="189"/>
      <c r="F996" s="189"/>
      <c r="G996" s="189"/>
      <c r="H996" s="189"/>
      <c r="I996" s="189"/>
      <c r="J996" s="189"/>
      <c r="K996" s="189"/>
      <c r="L996" s="189"/>
      <c r="M996" s="189"/>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c r="CN996" s="189"/>
      <c r="CO996" s="189"/>
      <c r="CP996" s="189"/>
      <c r="CQ996" s="189"/>
      <c r="CR996" s="189"/>
      <c r="CS996" s="189"/>
      <c r="CT996" s="189"/>
      <c r="CU996" s="189"/>
      <c r="CV996" s="189"/>
      <c r="CW996" s="189"/>
      <c r="CX996" s="189"/>
      <c r="CY996" s="189"/>
      <c r="CZ996" s="189"/>
      <c r="DA996" s="189"/>
      <c r="DB996" s="189"/>
      <c r="DC996" s="189"/>
      <c r="DD996" s="189"/>
      <c r="DE996" s="189"/>
      <c r="DF996" s="189"/>
      <c r="DG996" s="189"/>
      <c r="DH996" s="189"/>
      <c r="DI996" s="189"/>
      <c r="DJ996" s="189"/>
      <c r="DK996" s="189"/>
      <c r="DL996" s="189"/>
    </row>
    <row r="997" spans="1:116" ht="15.95" customHeight="1" x14ac:dyDescent="0.15">
      <c r="A997" s="189"/>
      <c r="B997" s="189"/>
      <c r="C997" s="189"/>
      <c r="D997" s="189"/>
      <c r="E997" s="189"/>
      <c r="F997" s="189"/>
      <c r="G997" s="189"/>
      <c r="H997" s="189"/>
      <c r="I997" s="189"/>
      <c r="J997" s="189"/>
      <c r="K997" s="189"/>
      <c r="L997" s="189"/>
      <c r="M997" s="189"/>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c r="CN997" s="189"/>
      <c r="CO997" s="189"/>
      <c r="CP997" s="189"/>
      <c r="CQ997" s="189"/>
      <c r="CR997" s="189"/>
      <c r="CS997" s="189"/>
      <c r="CT997" s="189"/>
      <c r="CU997" s="189"/>
      <c r="CV997" s="189"/>
      <c r="CW997" s="189"/>
      <c r="CX997" s="189"/>
      <c r="CY997" s="189"/>
      <c r="CZ997" s="189"/>
      <c r="DA997" s="189"/>
      <c r="DB997" s="189"/>
      <c r="DC997" s="189"/>
      <c r="DD997" s="189"/>
      <c r="DE997" s="189"/>
      <c r="DF997" s="189"/>
      <c r="DG997" s="189"/>
      <c r="DH997" s="189"/>
      <c r="DI997" s="189"/>
      <c r="DJ997" s="189"/>
      <c r="DK997" s="189"/>
      <c r="DL997" s="189"/>
    </row>
    <row r="998" spans="1:116" ht="15.95" customHeight="1" x14ac:dyDescent="0.15">
      <c r="A998" s="189"/>
      <c r="B998" s="189"/>
      <c r="C998" s="189"/>
      <c r="D998" s="189"/>
      <c r="E998" s="189"/>
      <c r="F998" s="189"/>
      <c r="G998" s="189"/>
      <c r="H998" s="189"/>
      <c r="I998" s="189"/>
      <c r="J998" s="189"/>
      <c r="K998" s="189"/>
      <c r="L998" s="189"/>
      <c r="M998" s="189"/>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c r="CN998" s="189"/>
      <c r="CO998" s="189"/>
      <c r="CP998" s="189"/>
      <c r="CQ998" s="189"/>
      <c r="CR998" s="189"/>
      <c r="CS998" s="189"/>
      <c r="CT998" s="189"/>
      <c r="CU998" s="189"/>
      <c r="CV998" s="189"/>
      <c r="CW998" s="189"/>
      <c r="CX998" s="189"/>
      <c r="CY998" s="189"/>
      <c r="CZ998" s="189"/>
      <c r="DA998" s="189"/>
      <c r="DB998" s="189"/>
      <c r="DC998" s="189"/>
      <c r="DD998" s="189"/>
      <c r="DE998" s="189"/>
      <c r="DF998" s="189"/>
      <c r="DG998" s="189"/>
      <c r="DH998" s="189"/>
      <c r="DI998" s="189"/>
      <c r="DJ998" s="189"/>
      <c r="DK998" s="189"/>
      <c r="DL998" s="189"/>
    </row>
    <row r="999" spans="1:116" ht="15.95" customHeight="1" x14ac:dyDescent="0.15">
      <c r="A999" s="189"/>
      <c r="B999" s="189"/>
      <c r="C999" s="189"/>
      <c r="D999" s="189"/>
      <c r="E999" s="189"/>
      <c r="F999" s="189"/>
      <c r="G999" s="189"/>
      <c r="H999" s="189"/>
      <c r="I999" s="189"/>
      <c r="J999" s="189"/>
      <c r="K999" s="189"/>
      <c r="L999" s="189"/>
      <c r="M999" s="189"/>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c r="CN999" s="189"/>
      <c r="CO999" s="189"/>
      <c r="CP999" s="189"/>
      <c r="CQ999" s="189"/>
      <c r="CR999" s="189"/>
      <c r="CS999" s="189"/>
      <c r="CT999" s="189"/>
      <c r="CU999" s="189"/>
      <c r="CV999" s="189"/>
      <c r="CW999" s="189"/>
      <c r="CX999" s="189"/>
      <c r="CY999" s="189"/>
      <c r="CZ999" s="189"/>
      <c r="DA999" s="189"/>
      <c r="DB999" s="189"/>
      <c r="DC999" s="189"/>
      <c r="DD999" s="189"/>
      <c r="DE999" s="189"/>
      <c r="DF999" s="189"/>
      <c r="DG999" s="189"/>
      <c r="DH999" s="189"/>
      <c r="DI999" s="189"/>
      <c r="DJ999" s="189"/>
      <c r="DK999" s="189"/>
      <c r="DL999" s="189"/>
    </row>
    <row r="1000" spans="1:116" ht="15.95" customHeight="1" x14ac:dyDescent="0.15">
      <c r="A1000" s="189"/>
      <c r="B1000" s="189"/>
      <c r="C1000" s="189"/>
      <c r="D1000" s="189"/>
      <c r="E1000" s="189"/>
      <c r="F1000" s="189"/>
      <c r="G1000" s="189"/>
      <c r="H1000" s="189"/>
      <c r="I1000" s="189"/>
      <c r="J1000" s="189"/>
      <c r="K1000" s="189"/>
      <c r="L1000" s="189"/>
      <c r="M1000" s="189"/>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c r="CN1000" s="189"/>
      <c r="CO1000" s="189"/>
      <c r="CP1000" s="189"/>
      <c r="CQ1000" s="189"/>
      <c r="CR1000" s="189"/>
      <c r="CS1000" s="189"/>
      <c r="CT1000" s="189"/>
      <c r="CU1000" s="189"/>
      <c r="CV1000" s="189"/>
      <c r="CW1000" s="189"/>
      <c r="CX1000" s="189"/>
      <c r="CY1000" s="189"/>
      <c r="CZ1000" s="189"/>
      <c r="DA1000" s="189"/>
      <c r="DB1000" s="189"/>
      <c r="DC1000" s="189"/>
      <c r="DD1000" s="189"/>
      <c r="DE1000" s="189"/>
      <c r="DF1000" s="189"/>
      <c r="DG1000" s="189"/>
      <c r="DH1000" s="189"/>
      <c r="DI1000" s="189"/>
      <c r="DJ1000" s="189"/>
      <c r="DK1000" s="189"/>
      <c r="DL1000" s="189"/>
    </row>
    <row r="1001" spans="1:116" ht="15.95" customHeight="1" x14ac:dyDescent="0.15">
      <c r="A1001" s="189"/>
      <c r="B1001" s="189"/>
      <c r="C1001" s="189"/>
      <c r="D1001" s="189"/>
      <c r="E1001" s="189"/>
      <c r="F1001" s="189"/>
      <c r="G1001" s="189"/>
      <c r="H1001" s="189"/>
      <c r="I1001" s="189"/>
      <c r="J1001" s="189"/>
      <c r="K1001" s="189"/>
      <c r="L1001" s="189"/>
      <c r="M1001" s="189"/>
      <c r="N1001" s="189"/>
      <c r="O1001" s="189"/>
      <c r="P1001" s="189"/>
      <c r="Q1001" s="189"/>
      <c r="R1001" s="189"/>
      <c r="S1001" s="189"/>
      <c r="T1001" s="189"/>
      <c r="U1001" s="189"/>
      <c r="V1001" s="189"/>
      <c r="W1001" s="189"/>
      <c r="X1001" s="189"/>
      <c r="Y1001" s="189"/>
      <c r="Z1001" s="189"/>
      <c r="AA1001" s="189"/>
      <c r="AB1001" s="189"/>
      <c r="AC1001" s="189"/>
      <c r="AD1001" s="189"/>
      <c r="AE1001" s="189"/>
      <c r="AF1001" s="189"/>
      <c r="AG1001" s="189"/>
      <c r="AH1001" s="189"/>
      <c r="AI1001" s="189"/>
      <c r="AJ1001" s="189"/>
      <c r="AK1001" s="189"/>
      <c r="AL1001" s="189"/>
      <c r="AM1001" s="189"/>
      <c r="AN1001" s="189"/>
      <c r="AO1001" s="189"/>
      <c r="AP1001" s="189"/>
      <c r="AQ1001" s="189"/>
      <c r="AR1001" s="189"/>
      <c r="AS1001" s="189"/>
      <c r="AT1001" s="189"/>
      <c r="AU1001" s="189"/>
      <c r="AV1001" s="189"/>
      <c r="AW1001" s="189"/>
      <c r="AX1001" s="189"/>
      <c r="AY1001" s="189"/>
      <c r="AZ1001" s="189"/>
      <c r="BA1001" s="189"/>
      <c r="BB1001" s="189"/>
      <c r="BC1001" s="189"/>
      <c r="BD1001" s="189"/>
      <c r="BE1001" s="189"/>
      <c r="BF1001" s="189"/>
      <c r="BG1001" s="189"/>
      <c r="BH1001" s="189"/>
      <c r="BI1001" s="189"/>
      <c r="BJ1001" s="189"/>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c r="CN1001" s="189"/>
      <c r="CO1001" s="189"/>
      <c r="CP1001" s="189"/>
      <c r="CQ1001" s="189"/>
      <c r="CR1001" s="189"/>
      <c r="CS1001" s="189"/>
      <c r="CT1001" s="189"/>
      <c r="CU1001" s="189"/>
      <c r="CV1001" s="189"/>
      <c r="CW1001" s="189"/>
      <c r="CX1001" s="189"/>
      <c r="CY1001" s="189"/>
      <c r="CZ1001" s="189"/>
      <c r="DA1001" s="189"/>
      <c r="DB1001" s="189"/>
      <c r="DC1001" s="189"/>
      <c r="DD1001" s="189"/>
      <c r="DE1001" s="189"/>
      <c r="DF1001" s="189"/>
      <c r="DG1001" s="189"/>
      <c r="DH1001" s="189"/>
      <c r="DI1001" s="189"/>
      <c r="DJ1001" s="189"/>
      <c r="DK1001" s="189"/>
      <c r="DL1001" s="189"/>
    </row>
    <row r="1002" spans="1:116" ht="15.95" customHeight="1" x14ac:dyDescent="0.15">
      <c r="A1002" s="189"/>
      <c r="B1002" s="189"/>
      <c r="C1002" s="189"/>
      <c r="D1002" s="189"/>
      <c r="E1002" s="189"/>
      <c r="F1002" s="189"/>
      <c r="G1002" s="189"/>
      <c r="H1002" s="189"/>
      <c r="I1002" s="189"/>
      <c r="J1002" s="189"/>
      <c r="K1002" s="189"/>
      <c r="L1002" s="189"/>
      <c r="M1002" s="189"/>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c r="CN1002" s="189"/>
      <c r="CO1002" s="189"/>
      <c r="CP1002" s="189"/>
      <c r="CQ1002" s="189"/>
      <c r="CR1002" s="189"/>
      <c r="CS1002" s="189"/>
      <c r="CT1002" s="189"/>
      <c r="CU1002" s="189"/>
      <c r="CV1002" s="189"/>
      <c r="CW1002" s="189"/>
      <c r="CX1002" s="189"/>
      <c r="CY1002" s="189"/>
      <c r="CZ1002" s="189"/>
      <c r="DA1002" s="189"/>
      <c r="DB1002" s="189"/>
      <c r="DC1002" s="189"/>
      <c r="DD1002" s="189"/>
      <c r="DE1002" s="189"/>
      <c r="DF1002" s="189"/>
      <c r="DG1002" s="189"/>
      <c r="DH1002" s="189"/>
      <c r="DI1002" s="189"/>
      <c r="DJ1002" s="189"/>
      <c r="DK1002" s="189"/>
      <c r="DL1002" s="189"/>
    </row>
    <row r="1003" spans="1:116" ht="15.95" customHeight="1" x14ac:dyDescent="0.15">
      <c r="A1003" s="189"/>
      <c r="B1003" s="189"/>
      <c r="C1003" s="189"/>
      <c r="D1003" s="189"/>
      <c r="E1003" s="189"/>
      <c r="F1003" s="189"/>
      <c r="G1003" s="189"/>
      <c r="H1003" s="189"/>
      <c r="I1003" s="189"/>
      <c r="J1003" s="189"/>
      <c r="K1003" s="189"/>
      <c r="L1003" s="189"/>
      <c r="M1003" s="189"/>
      <c r="N1003" s="189"/>
      <c r="O1003" s="189"/>
      <c r="P1003" s="189"/>
      <c r="Q1003" s="189"/>
      <c r="R1003" s="189"/>
      <c r="S1003" s="189"/>
      <c r="T1003" s="189"/>
      <c r="U1003" s="189"/>
      <c r="V1003" s="189"/>
      <c r="W1003" s="189"/>
      <c r="X1003" s="189"/>
      <c r="Y1003" s="189"/>
      <c r="Z1003" s="189"/>
      <c r="AA1003" s="189"/>
      <c r="AB1003" s="189"/>
      <c r="AC1003" s="189"/>
      <c r="AD1003" s="189"/>
      <c r="AE1003" s="189"/>
      <c r="AF1003" s="189"/>
      <c r="AG1003" s="189"/>
      <c r="AH1003" s="189"/>
      <c r="AI1003" s="189"/>
      <c r="AJ1003" s="189"/>
      <c r="AK1003" s="189"/>
      <c r="AL1003" s="189"/>
      <c r="AM1003" s="189"/>
      <c r="AN1003" s="189"/>
      <c r="AO1003" s="189"/>
      <c r="AP1003" s="189"/>
      <c r="AQ1003" s="189"/>
      <c r="AR1003" s="189"/>
      <c r="AS1003" s="189"/>
      <c r="AT1003" s="189"/>
      <c r="AU1003" s="189"/>
      <c r="AV1003" s="189"/>
      <c r="AW1003" s="189"/>
      <c r="AX1003" s="189"/>
      <c r="AY1003" s="189"/>
      <c r="AZ1003" s="189"/>
      <c r="BA1003" s="189"/>
      <c r="BB1003" s="189"/>
      <c r="BC1003" s="189"/>
      <c r="BD1003" s="189"/>
      <c r="BE1003" s="189"/>
      <c r="BF1003" s="189"/>
      <c r="BG1003" s="189"/>
      <c r="BH1003" s="189"/>
      <c r="BI1003" s="189"/>
      <c r="BJ1003" s="189"/>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c r="CN1003" s="189"/>
      <c r="CO1003" s="189"/>
      <c r="CP1003" s="189"/>
      <c r="CQ1003" s="189"/>
      <c r="CR1003" s="189"/>
      <c r="CS1003" s="189"/>
      <c r="CT1003" s="189"/>
      <c r="CU1003" s="189"/>
      <c r="CV1003" s="189"/>
      <c r="CW1003" s="189"/>
      <c r="CX1003" s="189"/>
      <c r="CY1003" s="189"/>
      <c r="CZ1003" s="189"/>
      <c r="DA1003" s="189"/>
      <c r="DB1003" s="189"/>
      <c r="DC1003" s="189"/>
      <c r="DD1003" s="189"/>
      <c r="DE1003" s="189"/>
      <c r="DF1003" s="189"/>
      <c r="DG1003" s="189"/>
      <c r="DH1003" s="189"/>
      <c r="DI1003" s="189"/>
      <c r="DJ1003" s="189"/>
      <c r="DK1003" s="189"/>
      <c r="DL1003" s="189"/>
    </row>
    <row r="1004" spans="1:116" ht="15.95" customHeight="1" x14ac:dyDescent="0.15">
      <c r="A1004" s="189"/>
      <c r="B1004" s="189"/>
      <c r="C1004" s="189"/>
      <c r="D1004" s="189"/>
      <c r="E1004" s="189"/>
      <c r="F1004" s="189"/>
      <c r="G1004" s="189"/>
      <c r="H1004" s="189"/>
      <c r="I1004" s="189"/>
      <c r="J1004" s="189"/>
      <c r="K1004" s="189"/>
      <c r="L1004" s="189"/>
      <c r="M1004" s="189"/>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c r="CN1004" s="189"/>
      <c r="CO1004" s="189"/>
      <c r="CP1004" s="189"/>
      <c r="CQ1004" s="189"/>
      <c r="CR1004" s="189"/>
      <c r="CS1004" s="189"/>
      <c r="CT1004" s="189"/>
      <c r="CU1004" s="189"/>
      <c r="CV1004" s="189"/>
      <c r="CW1004" s="189"/>
      <c r="CX1004" s="189"/>
      <c r="CY1004" s="189"/>
      <c r="CZ1004" s="189"/>
      <c r="DA1004" s="189"/>
      <c r="DB1004" s="189"/>
      <c r="DC1004" s="189"/>
      <c r="DD1004" s="189"/>
      <c r="DE1004" s="189"/>
      <c r="DF1004" s="189"/>
      <c r="DG1004" s="189"/>
      <c r="DH1004" s="189"/>
      <c r="DI1004" s="189"/>
      <c r="DJ1004" s="189"/>
      <c r="DK1004" s="189"/>
      <c r="DL1004" s="189"/>
    </row>
    <row r="1005" spans="1:116" ht="15.95" customHeight="1" x14ac:dyDescent="0.15">
      <c r="A1005" s="189"/>
      <c r="B1005" s="189"/>
      <c r="C1005" s="189"/>
      <c r="D1005" s="189"/>
      <c r="E1005" s="189"/>
      <c r="F1005" s="189"/>
      <c r="G1005" s="189"/>
      <c r="H1005" s="189"/>
      <c r="I1005" s="189"/>
      <c r="J1005" s="189"/>
      <c r="K1005" s="189"/>
      <c r="L1005" s="189"/>
      <c r="M1005" s="189"/>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c r="CN1005" s="189"/>
      <c r="CO1005" s="189"/>
      <c r="CP1005" s="189"/>
      <c r="CQ1005" s="189"/>
      <c r="CR1005" s="189"/>
      <c r="CS1005" s="189"/>
      <c r="CT1005" s="189"/>
      <c r="CU1005" s="189"/>
      <c r="CV1005" s="189"/>
      <c r="CW1005" s="189"/>
      <c r="CX1005" s="189"/>
      <c r="CY1005" s="189"/>
      <c r="CZ1005" s="189"/>
      <c r="DA1005" s="189"/>
      <c r="DB1005" s="189"/>
      <c r="DC1005" s="189"/>
      <c r="DD1005" s="189"/>
      <c r="DE1005" s="189"/>
      <c r="DF1005" s="189"/>
      <c r="DG1005" s="189"/>
      <c r="DH1005" s="189"/>
      <c r="DI1005" s="189"/>
      <c r="DJ1005" s="189"/>
      <c r="DK1005" s="189"/>
      <c r="DL1005" s="189"/>
    </row>
    <row r="1006" spans="1:116" ht="15.95" customHeight="1" x14ac:dyDescent="0.15">
      <c r="A1006" s="189"/>
      <c r="B1006" s="189"/>
      <c r="C1006" s="189"/>
      <c r="D1006" s="189"/>
      <c r="E1006" s="189"/>
      <c r="F1006" s="189"/>
      <c r="G1006" s="189"/>
      <c r="H1006" s="189"/>
      <c r="I1006" s="189"/>
      <c r="J1006" s="189"/>
      <c r="K1006" s="189"/>
      <c r="L1006" s="189"/>
      <c r="M1006" s="189"/>
      <c r="N1006" s="189"/>
      <c r="O1006" s="189"/>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c r="CN1006" s="189"/>
      <c r="CO1006" s="189"/>
      <c r="CP1006" s="189"/>
      <c r="CQ1006" s="189"/>
      <c r="CR1006" s="189"/>
      <c r="CS1006" s="189"/>
      <c r="CT1006" s="189"/>
      <c r="CU1006" s="189"/>
      <c r="CV1006" s="189"/>
      <c r="CW1006" s="189"/>
      <c r="CX1006" s="189"/>
      <c r="CY1006" s="189"/>
      <c r="CZ1006" s="189"/>
      <c r="DA1006" s="189"/>
      <c r="DB1006" s="189"/>
      <c r="DC1006" s="189"/>
      <c r="DD1006" s="189"/>
      <c r="DE1006" s="189"/>
      <c r="DF1006" s="189"/>
      <c r="DG1006" s="189"/>
      <c r="DH1006" s="189"/>
      <c r="DI1006" s="189"/>
      <c r="DJ1006" s="189"/>
      <c r="DK1006" s="189"/>
      <c r="DL1006" s="189"/>
    </row>
    <row r="1007" spans="1:116" ht="15.95" customHeight="1" x14ac:dyDescent="0.15">
      <c r="A1007" s="189"/>
      <c r="B1007" s="189"/>
      <c r="C1007" s="189"/>
      <c r="D1007" s="189"/>
      <c r="E1007" s="189"/>
      <c r="F1007" s="189"/>
      <c r="G1007" s="189"/>
      <c r="H1007" s="189"/>
      <c r="I1007" s="189"/>
      <c r="J1007" s="189"/>
      <c r="K1007" s="189"/>
      <c r="L1007" s="189"/>
      <c r="M1007" s="189"/>
      <c r="N1007" s="189"/>
      <c r="O1007" s="189"/>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c r="CN1007" s="189"/>
      <c r="CO1007" s="189"/>
      <c r="CP1007" s="189"/>
      <c r="CQ1007" s="189"/>
      <c r="CR1007" s="189"/>
      <c r="CS1007" s="189"/>
      <c r="CT1007" s="189"/>
      <c r="CU1007" s="189"/>
      <c r="CV1007" s="189"/>
      <c r="CW1007" s="189"/>
      <c r="CX1007" s="189"/>
      <c r="CY1007" s="189"/>
      <c r="CZ1007" s="189"/>
      <c r="DA1007" s="189"/>
      <c r="DB1007" s="189"/>
      <c r="DC1007" s="189"/>
      <c r="DD1007" s="189"/>
      <c r="DE1007" s="189"/>
      <c r="DF1007" s="189"/>
      <c r="DG1007" s="189"/>
      <c r="DH1007" s="189"/>
      <c r="DI1007" s="189"/>
      <c r="DJ1007" s="189"/>
      <c r="DK1007" s="189"/>
      <c r="DL1007" s="189"/>
    </row>
    <row r="1008" spans="1:116" ht="15.95" customHeight="1" x14ac:dyDescent="0.15">
      <c r="A1008" s="189"/>
      <c r="B1008" s="189"/>
      <c r="C1008" s="189"/>
      <c r="D1008" s="189"/>
      <c r="E1008" s="189"/>
      <c r="F1008" s="189"/>
      <c r="G1008" s="189"/>
      <c r="H1008" s="189"/>
      <c r="I1008" s="189"/>
      <c r="J1008" s="189"/>
      <c r="K1008" s="189"/>
      <c r="L1008" s="189"/>
      <c r="M1008" s="189"/>
      <c r="N1008" s="189"/>
      <c r="O1008" s="189"/>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c r="CN1008" s="189"/>
      <c r="CO1008" s="189"/>
      <c r="CP1008" s="189"/>
      <c r="CQ1008" s="189"/>
      <c r="CR1008" s="189"/>
      <c r="CS1008" s="189"/>
      <c r="CT1008" s="189"/>
      <c r="CU1008" s="189"/>
      <c r="CV1008" s="189"/>
      <c r="CW1008" s="189"/>
      <c r="CX1008" s="189"/>
      <c r="CY1008" s="189"/>
      <c r="CZ1008" s="189"/>
      <c r="DA1008" s="189"/>
      <c r="DB1008" s="189"/>
      <c r="DC1008" s="189"/>
      <c r="DD1008" s="189"/>
      <c r="DE1008" s="189"/>
      <c r="DF1008" s="189"/>
      <c r="DG1008" s="189"/>
      <c r="DH1008" s="189"/>
      <c r="DI1008" s="189"/>
      <c r="DJ1008" s="189"/>
      <c r="DK1008" s="189"/>
      <c r="DL1008" s="189"/>
    </row>
    <row r="1009" spans="1:116" ht="15.95" customHeight="1" x14ac:dyDescent="0.15">
      <c r="A1009" s="189"/>
      <c r="B1009" s="189"/>
      <c r="C1009" s="189"/>
      <c r="D1009" s="189"/>
      <c r="E1009" s="189"/>
      <c r="F1009" s="189"/>
      <c r="G1009" s="189"/>
      <c r="H1009" s="189"/>
      <c r="I1009" s="189"/>
      <c r="J1009" s="189"/>
      <c r="K1009" s="189"/>
      <c r="L1009" s="189"/>
      <c r="M1009" s="189"/>
      <c r="N1009" s="189"/>
      <c r="O1009" s="189"/>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c r="CN1009" s="189"/>
      <c r="CO1009" s="189"/>
      <c r="CP1009" s="189"/>
      <c r="CQ1009" s="189"/>
      <c r="CR1009" s="189"/>
      <c r="CS1009" s="189"/>
      <c r="CT1009" s="189"/>
      <c r="CU1009" s="189"/>
      <c r="CV1009" s="189"/>
      <c r="CW1009" s="189"/>
      <c r="CX1009" s="189"/>
      <c r="CY1009" s="189"/>
      <c r="CZ1009" s="189"/>
      <c r="DA1009" s="189"/>
      <c r="DB1009" s="189"/>
      <c r="DC1009" s="189"/>
      <c r="DD1009" s="189"/>
      <c r="DE1009" s="189"/>
      <c r="DF1009" s="189"/>
      <c r="DG1009" s="189"/>
      <c r="DH1009" s="189"/>
      <c r="DI1009" s="189"/>
      <c r="DJ1009" s="189"/>
      <c r="DK1009" s="189"/>
      <c r="DL1009" s="189"/>
    </row>
    <row r="1010" spans="1:116" ht="15.95" customHeight="1" x14ac:dyDescent="0.15">
      <c r="A1010" s="189"/>
      <c r="B1010" s="189"/>
      <c r="C1010" s="189"/>
      <c r="D1010" s="189"/>
      <c r="E1010" s="189"/>
      <c r="F1010" s="189"/>
      <c r="G1010" s="189"/>
      <c r="H1010" s="189"/>
      <c r="I1010" s="189"/>
      <c r="J1010" s="189"/>
      <c r="K1010" s="189"/>
      <c r="L1010" s="189"/>
      <c r="M1010" s="189"/>
      <c r="N1010" s="189"/>
      <c r="O1010" s="189"/>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c r="CN1010" s="189"/>
      <c r="CO1010" s="189"/>
      <c r="CP1010" s="189"/>
      <c r="CQ1010" s="189"/>
      <c r="CR1010" s="189"/>
      <c r="CS1010" s="189"/>
      <c r="CT1010" s="189"/>
      <c r="CU1010" s="189"/>
      <c r="CV1010" s="189"/>
      <c r="CW1010" s="189"/>
      <c r="CX1010" s="189"/>
      <c r="CY1010" s="189"/>
      <c r="CZ1010" s="189"/>
      <c r="DA1010" s="189"/>
      <c r="DB1010" s="189"/>
      <c r="DC1010" s="189"/>
      <c r="DD1010" s="189"/>
      <c r="DE1010" s="189"/>
      <c r="DF1010" s="189"/>
      <c r="DG1010" s="189"/>
      <c r="DH1010" s="189"/>
      <c r="DI1010" s="189"/>
      <c r="DJ1010" s="189"/>
      <c r="DK1010" s="189"/>
      <c r="DL1010" s="189"/>
    </row>
    <row r="1011" spans="1:116" ht="15.95" customHeight="1" x14ac:dyDescent="0.15">
      <c r="A1011" s="189"/>
      <c r="B1011" s="189"/>
      <c r="C1011" s="189"/>
      <c r="D1011" s="189"/>
      <c r="E1011" s="189"/>
      <c r="F1011" s="189"/>
      <c r="G1011" s="189"/>
      <c r="H1011" s="189"/>
      <c r="I1011" s="189"/>
      <c r="J1011" s="189"/>
      <c r="K1011" s="189"/>
      <c r="L1011" s="189"/>
      <c r="M1011" s="189"/>
      <c r="N1011" s="189"/>
      <c r="O1011" s="189"/>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c r="CN1011" s="189"/>
      <c r="CO1011" s="189"/>
      <c r="CP1011" s="189"/>
      <c r="CQ1011" s="189"/>
      <c r="CR1011" s="189"/>
      <c r="CS1011" s="189"/>
      <c r="CT1011" s="189"/>
      <c r="CU1011" s="189"/>
      <c r="CV1011" s="189"/>
      <c r="CW1011" s="189"/>
      <c r="CX1011" s="189"/>
      <c r="CY1011" s="189"/>
      <c r="CZ1011" s="189"/>
      <c r="DA1011" s="189"/>
      <c r="DB1011" s="189"/>
      <c r="DC1011" s="189"/>
      <c r="DD1011" s="189"/>
      <c r="DE1011" s="189"/>
      <c r="DF1011" s="189"/>
      <c r="DG1011" s="189"/>
      <c r="DH1011" s="189"/>
      <c r="DI1011" s="189"/>
      <c r="DJ1011" s="189"/>
      <c r="DK1011" s="189"/>
      <c r="DL1011" s="189"/>
    </row>
    <row r="1012" spans="1:116" ht="15.95" customHeight="1" x14ac:dyDescent="0.15">
      <c r="A1012" s="189"/>
      <c r="B1012" s="189"/>
      <c r="C1012" s="189"/>
      <c r="D1012" s="189"/>
      <c r="E1012" s="189"/>
      <c r="F1012" s="189"/>
      <c r="G1012" s="189"/>
      <c r="H1012" s="189"/>
      <c r="I1012" s="189"/>
      <c r="J1012" s="189"/>
      <c r="K1012" s="189"/>
      <c r="L1012" s="189"/>
      <c r="M1012" s="189"/>
      <c r="N1012" s="189"/>
      <c r="O1012" s="189"/>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c r="CN1012" s="189"/>
      <c r="CO1012" s="189"/>
      <c r="CP1012" s="189"/>
      <c r="CQ1012" s="189"/>
      <c r="CR1012" s="189"/>
      <c r="CS1012" s="189"/>
      <c r="CT1012" s="189"/>
      <c r="CU1012" s="189"/>
      <c r="CV1012" s="189"/>
      <c r="CW1012" s="189"/>
      <c r="CX1012" s="189"/>
      <c r="CY1012" s="189"/>
      <c r="CZ1012" s="189"/>
      <c r="DA1012" s="189"/>
      <c r="DB1012" s="189"/>
      <c r="DC1012" s="189"/>
      <c r="DD1012" s="189"/>
      <c r="DE1012" s="189"/>
      <c r="DF1012" s="189"/>
      <c r="DG1012" s="189"/>
      <c r="DH1012" s="189"/>
      <c r="DI1012" s="189"/>
      <c r="DJ1012" s="189"/>
      <c r="DK1012" s="189"/>
      <c r="DL1012" s="189"/>
    </row>
    <row r="1013" spans="1:116" ht="15.95" customHeight="1" x14ac:dyDescent="0.15">
      <c r="A1013" s="189"/>
      <c r="B1013" s="189"/>
      <c r="C1013" s="189"/>
      <c r="D1013" s="189"/>
      <c r="E1013" s="189"/>
      <c r="F1013" s="189"/>
      <c r="G1013" s="189"/>
      <c r="H1013" s="189"/>
      <c r="I1013" s="189"/>
      <c r="J1013" s="189"/>
      <c r="K1013" s="189"/>
      <c r="L1013" s="189"/>
      <c r="M1013" s="189"/>
      <c r="N1013" s="189"/>
      <c r="O1013" s="189"/>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c r="CN1013" s="189"/>
      <c r="CO1013" s="189"/>
      <c r="CP1013" s="189"/>
      <c r="CQ1013" s="189"/>
      <c r="CR1013" s="189"/>
      <c r="CS1013" s="189"/>
      <c r="CT1013" s="189"/>
      <c r="CU1013" s="189"/>
      <c r="CV1013" s="189"/>
      <c r="CW1013" s="189"/>
      <c r="CX1013" s="189"/>
      <c r="CY1013" s="189"/>
      <c r="CZ1013" s="189"/>
      <c r="DA1013" s="189"/>
      <c r="DB1013" s="189"/>
      <c r="DC1013" s="189"/>
      <c r="DD1013" s="189"/>
      <c r="DE1013" s="189"/>
      <c r="DF1013" s="189"/>
      <c r="DG1013" s="189"/>
      <c r="DH1013" s="189"/>
      <c r="DI1013" s="189"/>
      <c r="DJ1013" s="189"/>
      <c r="DK1013" s="189"/>
      <c r="DL1013" s="189"/>
    </row>
    <row r="1014" spans="1:116" ht="15.95" customHeight="1" x14ac:dyDescent="0.15">
      <c r="A1014" s="189"/>
      <c r="B1014" s="189"/>
      <c r="C1014" s="189"/>
      <c r="D1014" s="189"/>
      <c r="E1014" s="189"/>
      <c r="F1014" s="189"/>
      <c r="G1014" s="189"/>
      <c r="H1014" s="189"/>
      <c r="I1014" s="189"/>
      <c r="J1014" s="189"/>
      <c r="K1014" s="189"/>
      <c r="L1014" s="189"/>
      <c r="M1014" s="189"/>
      <c r="N1014" s="189"/>
      <c r="O1014" s="189"/>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row>
    <row r="1015" spans="1:116" ht="15.95" customHeight="1" x14ac:dyDescent="0.15">
      <c r="A1015" s="189"/>
      <c r="B1015" s="189"/>
      <c r="C1015" s="189"/>
      <c r="D1015" s="189"/>
      <c r="E1015" s="189"/>
      <c r="F1015" s="189"/>
      <c r="G1015" s="189"/>
      <c r="H1015" s="189"/>
      <c r="I1015" s="189"/>
      <c r="J1015" s="189"/>
      <c r="K1015" s="189"/>
      <c r="L1015" s="189"/>
      <c r="M1015" s="189"/>
      <c r="N1015" s="189"/>
      <c r="O1015" s="189"/>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c r="CN1015" s="189"/>
      <c r="CO1015" s="189"/>
      <c r="CP1015" s="189"/>
      <c r="CQ1015" s="189"/>
      <c r="CR1015" s="189"/>
      <c r="CS1015" s="189"/>
      <c r="CT1015" s="189"/>
      <c r="CU1015" s="189"/>
      <c r="CV1015" s="189"/>
      <c r="CW1015" s="189"/>
      <c r="CX1015" s="189"/>
      <c r="CY1015" s="189"/>
      <c r="CZ1015" s="189"/>
      <c r="DA1015" s="189"/>
      <c r="DB1015" s="189"/>
      <c r="DC1015" s="189"/>
      <c r="DD1015" s="189"/>
      <c r="DE1015" s="189"/>
      <c r="DF1015" s="189"/>
      <c r="DG1015" s="189"/>
      <c r="DH1015" s="189"/>
      <c r="DI1015" s="189"/>
      <c r="DJ1015" s="189"/>
      <c r="DK1015" s="189"/>
      <c r="DL1015" s="189"/>
    </row>
    <row r="1016" spans="1:116" ht="15.95" customHeight="1" x14ac:dyDescent="0.15">
      <c r="A1016" s="189"/>
      <c r="B1016" s="189"/>
      <c r="C1016" s="189"/>
      <c r="D1016" s="189"/>
      <c r="E1016" s="189"/>
      <c r="F1016" s="189"/>
      <c r="G1016" s="189"/>
      <c r="H1016" s="189"/>
      <c r="I1016" s="189"/>
      <c r="J1016" s="189"/>
      <c r="K1016" s="189"/>
      <c r="L1016" s="189"/>
      <c r="M1016" s="189"/>
      <c r="N1016" s="189"/>
      <c r="O1016" s="189"/>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c r="CN1016" s="189"/>
      <c r="CO1016" s="189"/>
      <c r="CP1016" s="189"/>
      <c r="CQ1016" s="189"/>
      <c r="CR1016" s="189"/>
      <c r="CS1016" s="189"/>
      <c r="CT1016" s="189"/>
      <c r="CU1016" s="189"/>
      <c r="CV1016" s="189"/>
      <c r="CW1016" s="189"/>
      <c r="CX1016" s="189"/>
      <c r="CY1016" s="189"/>
      <c r="CZ1016" s="189"/>
      <c r="DA1016" s="189"/>
      <c r="DB1016" s="189"/>
      <c r="DC1016" s="189"/>
      <c r="DD1016" s="189"/>
      <c r="DE1016" s="189"/>
      <c r="DF1016" s="189"/>
      <c r="DG1016" s="189"/>
      <c r="DH1016" s="189"/>
      <c r="DI1016" s="189"/>
      <c r="DJ1016" s="189"/>
      <c r="DK1016" s="189"/>
      <c r="DL1016" s="189"/>
    </row>
    <row r="1017" spans="1:116" ht="15.95" customHeight="1" x14ac:dyDescent="0.15">
      <c r="A1017" s="189"/>
      <c r="B1017" s="189"/>
      <c r="C1017" s="189"/>
      <c r="D1017" s="189"/>
      <c r="E1017" s="189"/>
      <c r="F1017" s="189"/>
      <c r="G1017" s="189"/>
      <c r="H1017" s="189"/>
      <c r="I1017" s="189"/>
      <c r="J1017" s="189"/>
      <c r="K1017" s="189"/>
      <c r="L1017" s="189"/>
      <c r="M1017" s="189"/>
      <c r="N1017" s="189"/>
      <c r="O1017" s="189"/>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c r="CN1017" s="189"/>
      <c r="CO1017" s="189"/>
      <c r="CP1017" s="189"/>
      <c r="CQ1017" s="189"/>
      <c r="CR1017" s="189"/>
      <c r="CS1017" s="189"/>
      <c r="CT1017" s="189"/>
      <c r="CU1017" s="189"/>
      <c r="CV1017" s="189"/>
      <c r="CW1017" s="189"/>
      <c r="CX1017" s="189"/>
      <c r="CY1017" s="189"/>
      <c r="CZ1017" s="189"/>
      <c r="DA1017" s="189"/>
      <c r="DB1017" s="189"/>
      <c r="DC1017" s="189"/>
      <c r="DD1017" s="189"/>
      <c r="DE1017" s="189"/>
      <c r="DF1017" s="189"/>
      <c r="DG1017" s="189"/>
      <c r="DH1017" s="189"/>
      <c r="DI1017" s="189"/>
      <c r="DJ1017" s="189"/>
      <c r="DK1017" s="189"/>
      <c r="DL1017" s="189"/>
    </row>
    <row r="1018" spans="1:116" ht="15.95" customHeight="1" x14ac:dyDescent="0.15">
      <c r="A1018" s="189"/>
      <c r="B1018" s="189"/>
      <c r="C1018" s="189"/>
      <c r="D1018" s="189"/>
      <c r="E1018" s="189"/>
      <c r="F1018" s="189"/>
      <c r="G1018" s="189"/>
      <c r="H1018" s="189"/>
      <c r="I1018" s="189"/>
      <c r="J1018" s="189"/>
      <c r="K1018" s="189"/>
      <c r="L1018" s="189"/>
      <c r="M1018" s="189"/>
      <c r="N1018" s="189"/>
      <c r="O1018" s="189"/>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c r="CN1018" s="189"/>
      <c r="CO1018" s="189"/>
      <c r="CP1018" s="189"/>
      <c r="CQ1018" s="189"/>
      <c r="CR1018" s="189"/>
      <c r="CS1018" s="189"/>
      <c r="CT1018" s="189"/>
      <c r="CU1018" s="189"/>
      <c r="CV1018" s="189"/>
      <c r="CW1018" s="189"/>
      <c r="CX1018" s="189"/>
      <c r="CY1018" s="189"/>
      <c r="CZ1018" s="189"/>
      <c r="DA1018" s="189"/>
      <c r="DB1018" s="189"/>
      <c r="DC1018" s="189"/>
      <c r="DD1018" s="189"/>
      <c r="DE1018" s="189"/>
      <c r="DF1018" s="189"/>
      <c r="DG1018" s="189"/>
      <c r="DH1018" s="189"/>
      <c r="DI1018" s="189"/>
      <c r="DJ1018" s="189"/>
      <c r="DK1018" s="189"/>
      <c r="DL1018" s="189"/>
    </row>
    <row r="1019" spans="1:116" ht="15.95" customHeight="1" x14ac:dyDescent="0.15">
      <c r="A1019" s="189"/>
      <c r="B1019" s="189"/>
      <c r="C1019" s="189"/>
      <c r="D1019" s="189"/>
      <c r="E1019" s="189"/>
      <c r="F1019" s="189"/>
      <c r="G1019" s="189"/>
      <c r="H1019" s="189"/>
      <c r="I1019" s="189"/>
      <c r="J1019" s="189"/>
      <c r="K1019" s="189"/>
      <c r="L1019" s="189"/>
      <c r="M1019" s="189"/>
      <c r="N1019" s="189"/>
      <c r="O1019" s="189"/>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c r="CN1019" s="189"/>
      <c r="CO1019" s="189"/>
      <c r="CP1019" s="189"/>
      <c r="CQ1019" s="189"/>
      <c r="CR1019" s="189"/>
      <c r="CS1019" s="189"/>
      <c r="CT1019" s="189"/>
      <c r="CU1019" s="189"/>
      <c r="CV1019" s="189"/>
      <c r="CW1019" s="189"/>
      <c r="CX1019" s="189"/>
      <c r="CY1019" s="189"/>
      <c r="CZ1019" s="189"/>
      <c r="DA1019" s="189"/>
      <c r="DB1019" s="189"/>
      <c r="DC1019" s="189"/>
      <c r="DD1019" s="189"/>
      <c r="DE1019" s="189"/>
      <c r="DF1019" s="189"/>
      <c r="DG1019" s="189"/>
      <c r="DH1019" s="189"/>
      <c r="DI1019" s="189"/>
      <c r="DJ1019" s="189"/>
      <c r="DK1019" s="189"/>
      <c r="DL1019" s="189"/>
    </row>
    <row r="1020" spans="1:116" ht="15.95" customHeight="1" x14ac:dyDescent="0.15">
      <c r="A1020" s="189"/>
      <c r="B1020" s="189"/>
      <c r="C1020" s="189"/>
      <c r="D1020" s="189"/>
      <c r="E1020" s="189"/>
      <c r="F1020" s="189"/>
      <c r="G1020" s="189"/>
      <c r="H1020" s="189"/>
      <c r="I1020" s="189"/>
      <c r="J1020" s="189"/>
      <c r="K1020" s="189"/>
      <c r="L1020" s="189"/>
      <c r="M1020" s="189"/>
      <c r="N1020" s="189"/>
      <c r="O1020" s="189"/>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c r="CN1020" s="189"/>
      <c r="CO1020" s="189"/>
      <c r="CP1020" s="189"/>
      <c r="CQ1020" s="189"/>
      <c r="CR1020" s="189"/>
      <c r="CS1020" s="189"/>
      <c r="CT1020" s="189"/>
      <c r="CU1020" s="189"/>
      <c r="CV1020" s="189"/>
      <c r="CW1020" s="189"/>
      <c r="CX1020" s="189"/>
      <c r="CY1020" s="189"/>
      <c r="CZ1020" s="189"/>
      <c r="DA1020" s="189"/>
      <c r="DB1020" s="189"/>
      <c r="DC1020" s="189"/>
      <c r="DD1020" s="189"/>
      <c r="DE1020" s="189"/>
      <c r="DF1020" s="189"/>
      <c r="DG1020" s="189"/>
      <c r="DH1020" s="189"/>
      <c r="DI1020" s="189"/>
      <c r="DJ1020" s="189"/>
      <c r="DK1020" s="189"/>
      <c r="DL1020" s="189"/>
    </row>
    <row r="1021" spans="1:116" ht="15.95" customHeight="1" x14ac:dyDescent="0.15">
      <c r="A1021" s="189"/>
      <c r="B1021" s="189"/>
      <c r="C1021" s="189"/>
      <c r="D1021" s="189"/>
      <c r="E1021" s="189"/>
      <c r="F1021" s="189"/>
      <c r="G1021" s="189"/>
      <c r="H1021" s="189"/>
      <c r="I1021" s="189"/>
      <c r="J1021" s="189"/>
      <c r="K1021" s="189"/>
      <c r="L1021" s="189"/>
      <c r="M1021" s="189"/>
      <c r="N1021" s="189"/>
      <c r="O1021" s="189"/>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c r="CN1021" s="189"/>
      <c r="CO1021" s="189"/>
      <c r="CP1021" s="189"/>
      <c r="CQ1021" s="189"/>
      <c r="CR1021" s="189"/>
      <c r="CS1021" s="189"/>
      <c r="CT1021" s="189"/>
      <c r="CU1021" s="189"/>
      <c r="CV1021" s="189"/>
      <c r="CW1021" s="189"/>
      <c r="CX1021" s="189"/>
      <c r="CY1021" s="189"/>
      <c r="CZ1021" s="189"/>
      <c r="DA1021" s="189"/>
      <c r="DB1021" s="189"/>
      <c r="DC1021" s="189"/>
      <c r="DD1021" s="189"/>
      <c r="DE1021" s="189"/>
      <c r="DF1021" s="189"/>
      <c r="DG1021" s="189"/>
      <c r="DH1021" s="189"/>
      <c r="DI1021" s="189"/>
      <c r="DJ1021" s="189"/>
      <c r="DK1021" s="189"/>
      <c r="DL1021" s="189"/>
    </row>
    <row r="1022" spans="1:116" ht="15.95" customHeight="1" x14ac:dyDescent="0.15">
      <c r="A1022" s="189"/>
      <c r="B1022" s="189"/>
      <c r="C1022" s="189"/>
      <c r="D1022" s="189"/>
      <c r="E1022" s="189"/>
      <c r="F1022" s="189"/>
      <c r="G1022" s="189"/>
      <c r="H1022" s="189"/>
      <c r="I1022" s="189"/>
      <c r="J1022" s="189"/>
      <c r="K1022" s="189"/>
      <c r="L1022" s="189"/>
      <c r="M1022" s="189"/>
      <c r="N1022" s="189"/>
      <c r="O1022" s="189"/>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c r="CN1022" s="189"/>
      <c r="CO1022" s="189"/>
      <c r="CP1022" s="189"/>
      <c r="CQ1022" s="189"/>
      <c r="CR1022" s="189"/>
      <c r="CS1022" s="189"/>
      <c r="CT1022" s="189"/>
      <c r="CU1022" s="189"/>
      <c r="CV1022" s="189"/>
      <c r="CW1022" s="189"/>
      <c r="CX1022" s="189"/>
      <c r="CY1022" s="189"/>
      <c r="CZ1022" s="189"/>
      <c r="DA1022" s="189"/>
      <c r="DB1022" s="189"/>
      <c r="DC1022" s="189"/>
      <c r="DD1022" s="189"/>
      <c r="DE1022" s="189"/>
      <c r="DF1022" s="189"/>
      <c r="DG1022" s="189"/>
      <c r="DH1022" s="189"/>
      <c r="DI1022" s="189"/>
      <c r="DJ1022" s="189"/>
      <c r="DK1022" s="189"/>
      <c r="DL1022" s="189"/>
    </row>
    <row r="1023" spans="1:116" ht="15.95" customHeight="1" x14ac:dyDescent="0.15">
      <c r="A1023" s="189"/>
      <c r="B1023" s="189"/>
      <c r="C1023" s="189"/>
      <c r="D1023" s="189"/>
      <c r="E1023" s="189"/>
      <c r="F1023" s="189"/>
      <c r="G1023" s="189"/>
      <c r="H1023" s="189"/>
      <c r="I1023" s="189"/>
      <c r="J1023" s="189"/>
      <c r="K1023" s="189"/>
      <c r="L1023" s="189"/>
      <c r="M1023" s="189"/>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c r="CN1023" s="189"/>
      <c r="CO1023" s="189"/>
      <c r="CP1023" s="189"/>
      <c r="CQ1023" s="189"/>
      <c r="CR1023" s="189"/>
      <c r="CS1023" s="189"/>
      <c r="CT1023" s="189"/>
      <c r="CU1023" s="189"/>
      <c r="CV1023" s="189"/>
      <c r="CW1023" s="189"/>
      <c r="CX1023" s="189"/>
      <c r="CY1023" s="189"/>
      <c r="CZ1023" s="189"/>
      <c r="DA1023" s="189"/>
      <c r="DB1023" s="189"/>
      <c r="DC1023" s="189"/>
      <c r="DD1023" s="189"/>
      <c r="DE1023" s="189"/>
      <c r="DF1023" s="189"/>
      <c r="DG1023" s="189"/>
      <c r="DH1023" s="189"/>
      <c r="DI1023" s="189"/>
      <c r="DJ1023" s="189"/>
      <c r="DK1023" s="189"/>
      <c r="DL1023" s="189"/>
    </row>
    <row r="1024" spans="1:116" ht="15.95" customHeight="1" x14ac:dyDescent="0.15">
      <c r="A1024" s="189"/>
      <c r="B1024" s="189"/>
      <c r="C1024" s="189"/>
      <c r="D1024" s="189"/>
      <c r="E1024" s="189"/>
      <c r="F1024" s="189"/>
      <c r="G1024" s="189"/>
      <c r="H1024" s="189"/>
      <c r="I1024" s="189"/>
      <c r="J1024" s="189"/>
      <c r="K1024" s="189"/>
      <c r="L1024" s="189"/>
      <c r="M1024" s="189"/>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c r="CN1024" s="189"/>
      <c r="CO1024" s="189"/>
      <c r="CP1024" s="189"/>
      <c r="CQ1024" s="189"/>
      <c r="CR1024" s="189"/>
      <c r="CS1024" s="189"/>
      <c r="CT1024" s="189"/>
      <c r="CU1024" s="189"/>
      <c r="CV1024" s="189"/>
      <c r="CW1024" s="189"/>
      <c r="CX1024" s="189"/>
      <c r="CY1024" s="189"/>
      <c r="CZ1024" s="189"/>
      <c r="DA1024" s="189"/>
      <c r="DB1024" s="189"/>
      <c r="DC1024" s="189"/>
      <c r="DD1024" s="189"/>
      <c r="DE1024" s="189"/>
      <c r="DF1024" s="189"/>
      <c r="DG1024" s="189"/>
      <c r="DH1024" s="189"/>
      <c r="DI1024" s="189"/>
      <c r="DJ1024" s="189"/>
      <c r="DK1024" s="189"/>
      <c r="DL1024" s="189"/>
    </row>
    <row r="1025" spans="1:116" ht="15.95" customHeight="1" x14ac:dyDescent="0.15">
      <c r="A1025" s="189"/>
      <c r="B1025" s="189"/>
      <c r="C1025" s="189"/>
      <c r="D1025" s="189"/>
      <c r="E1025" s="189"/>
      <c r="F1025" s="189"/>
      <c r="G1025" s="189"/>
      <c r="H1025" s="189"/>
      <c r="I1025" s="189"/>
      <c r="J1025" s="189"/>
      <c r="K1025" s="189"/>
      <c r="L1025" s="189"/>
      <c r="M1025" s="189"/>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c r="CN1025" s="189"/>
      <c r="CO1025" s="189"/>
      <c r="CP1025" s="189"/>
      <c r="CQ1025" s="189"/>
      <c r="CR1025" s="189"/>
      <c r="CS1025" s="189"/>
      <c r="CT1025" s="189"/>
      <c r="CU1025" s="189"/>
      <c r="CV1025" s="189"/>
      <c r="CW1025" s="189"/>
      <c r="CX1025" s="189"/>
      <c r="CY1025" s="189"/>
      <c r="CZ1025" s="189"/>
      <c r="DA1025" s="189"/>
      <c r="DB1025" s="189"/>
      <c r="DC1025" s="189"/>
      <c r="DD1025" s="189"/>
      <c r="DE1025" s="189"/>
      <c r="DF1025" s="189"/>
      <c r="DG1025" s="189"/>
      <c r="DH1025" s="189"/>
      <c r="DI1025" s="189"/>
      <c r="DJ1025" s="189"/>
      <c r="DK1025" s="189"/>
      <c r="DL1025" s="189"/>
    </row>
    <row r="1026" spans="1:116" ht="15.95" customHeight="1" x14ac:dyDescent="0.15">
      <c r="A1026" s="189"/>
      <c r="B1026" s="189"/>
      <c r="C1026" s="189"/>
      <c r="D1026" s="189"/>
      <c r="E1026" s="189"/>
      <c r="F1026" s="189"/>
      <c r="G1026" s="189"/>
      <c r="H1026" s="189"/>
      <c r="I1026" s="189"/>
      <c r="J1026" s="189"/>
      <c r="K1026" s="189"/>
      <c r="L1026" s="189"/>
      <c r="M1026" s="18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c r="CN1026" s="189"/>
      <c r="CO1026" s="189"/>
      <c r="CP1026" s="189"/>
      <c r="CQ1026" s="189"/>
      <c r="CR1026" s="189"/>
      <c r="CS1026" s="189"/>
      <c r="CT1026" s="189"/>
      <c r="CU1026" s="189"/>
      <c r="CV1026" s="189"/>
      <c r="CW1026" s="189"/>
      <c r="CX1026" s="189"/>
      <c r="CY1026" s="189"/>
      <c r="CZ1026" s="189"/>
      <c r="DA1026" s="189"/>
      <c r="DB1026" s="189"/>
      <c r="DC1026" s="189"/>
      <c r="DD1026" s="189"/>
      <c r="DE1026" s="189"/>
      <c r="DF1026" s="189"/>
      <c r="DG1026" s="189"/>
      <c r="DH1026" s="189"/>
      <c r="DI1026" s="189"/>
      <c r="DJ1026" s="189"/>
      <c r="DK1026" s="189"/>
      <c r="DL1026" s="189"/>
    </row>
    <row r="1027" spans="1:116" ht="15.95" customHeight="1" x14ac:dyDescent="0.15">
      <c r="A1027" s="189"/>
      <c r="B1027" s="189"/>
      <c r="C1027" s="189"/>
      <c r="D1027" s="189"/>
      <c r="E1027" s="189"/>
      <c r="F1027" s="189"/>
      <c r="G1027" s="189"/>
      <c r="H1027" s="189"/>
      <c r="I1027" s="189"/>
      <c r="J1027" s="189"/>
      <c r="K1027" s="189"/>
      <c r="L1027" s="189"/>
      <c r="M1027" s="189"/>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c r="CN1027" s="189"/>
      <c r="CO1027" s="189"/>
      <c r="CP1027" s="189"/>
      <c r="CQ1027" s="189"/>
      <c r="CR1027" s="189"/>
      <c r="CS1027" s="189"/>
      <c r="CT1027" s="189"/>
      <c r="CU1027" s="189"/>
      <c r="CV1027" s="189"/>
      <c r="CW1027" s="189"/>
      <c r="CX1027" s="189"/>
      <c r="CY1027" s="189"/>
      <c r="CZ1027" s="189"/>
      <c r="DA1027" s="189"/>
      <c r="DB1027" s="189"/>
      <c r="DC1027" s="189"/>
      <c r="DD1027" s="189"/>
      <c r="DE1027" s="189"/>
      <c r="DF1027" s="189"/>
      <c r="DG1027" s="189"/>
      <c r="DH1027" s="189"/>
      <c r="DI1027" s="189"/>
      <c r="DJ1027" s="189"/>
      <c r="DK1027" s="189"/>
      <c r="DL1027" s="189"/>
    </row>
    <row r="1028" spans="1:116" ht="15.95" customHeight="1" x14ac:dyDescent="0.15">
      <c r="A1028" s="189"/>
      <c r="B1028" s="189"/>
      <c r="C1028" s="189"/>
      <c r="D1028" s="189"/>
      <c r="E1028" s="189"/>
      <c r="F1028" s="189"/>
      <c r="G1028" s="189"/>
      <c r="H1028" s="189"/>
      <c r="I1028" s="189"/>
      <c r="J1028" s="189"/>
      <c r="K1028" s="189"/>
      <c r="L1028" s="189"/>
      <c r="M1028" s="189"/>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c r="CN1028" s="189"/>
      <c r="CO1028" s="189"/>
      <c r="CP1028" s="189"/>
      <c r="CQ1028" s="189"/>
      <c r="CR1028" s="189"/>
      <c r="CS1028" s="189"/>
      <c r="CT1028" s="189"/>
      <c r="CU1028" s="189"/>
      <c r="CV1028" s="189"/>
      <c r="CW1028" s="189"/>
      <c r="CX1028" s="189"/>
      <c r="CY1028" s="189"/>
      <c r="CZ1028" s="189"/>
      <c r="DA1028" s="189"/>
      <c r="DB1028" s="189"/>
      <c r="DC1028" s="189"/>
      <c r="DD1028" s="189"/>
      <c r="DE1028" s="189"/>
      <c r="DF1028" s="189"/>
      <c r="DG1028" s="189"/>
      <c r="DH1028" s="189"/>
      <c r="DI1028" s="189"/>
      <c r="DJ1028" s="189"/>
      <c r="DK1028" s="189"/>
      <c r="DL1028" s="189"/>
    </row>
    <row r="1029" spans="1:116" ht="15.95" customHeight="1" x14ac:dyDescent="0.15">
      <c r="A1029" s="189"/>
      <c r="B1029" s="189"/>
      <c r="C1029" s="189"/>
      <c r="D1029" s="189"/>
      <c r="E1029" s="189"/>
      <c r="F1029" s="189"/>
      <c r="G1029" s="189"/>
      <c r="H1029" s="189"/>
      <c r="I1029" s="189"/>
      <c r="J1029" s="189"/>
      <c r="K1029" s="189"/>
      <c r="L1029" s="189"/>
      <c r="M1029" s="189"/>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c r="CN1029" s="189"/>
      <c r="CO1029" s="189"/>
      <c r="CP1029" s="189"/>
      <c r="CQ1029" s="189"/>
      <c r="CR1029" s="189"/>
      <c r="CS1029" s="189"/>
      <c r="CT1029" s="189"/>
      <c r="CU1029" s="189"/>
      <c r="CV1029" s="189"/>
      <c r="CW1029" s="189"/>
      <c r="CX1029" s="189"/>
      <c r="CY1029" s="189"/>
      <c r="CZ1029" s="189"/>
      <c r="DA1029" s="189"/>
      <c r="DB1029" s="189"/>
      <c r="DC1029" s="189"/>
      <c r="DD1029" s="189"/>
      <c r="DE1029" s="189"/>
      <c r="DF1029" s="189"/>
      <c r="DG1029" s="189"/>
      <c r="DH1029" s="189"/>
      <c r="DI1029" s="189"/>
      <c r="DJ1029" s="189"/>
      <c r="DK1029" s="189"/>
      <c r="DL1029" s="189"/>
    </row>
    <row r="1030" spans="1:116" ht="15.95" customHeight="1" x14ac:dyDescent="0.15">
      <c r="A1030" s="189"/>
      <c r="B1030" s="189"/>
      <c r="C1030" s="189"/>
      <c r="D1030" s="189"/>
      <c r="E1030" s="189"/>
      <c r="F1030" s="189"/>
      <c r="G1030" s="189"/>
      <c r="H1030" s="189"/>
      <c r="I1030" s="189"/>
      <c r="J1030" s="189"/>
      <c r="K1030" s="189"/>
      <c r="L1030" s="189"/>
      <c r="M1030" s="189"/>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c r="CN1030" s="189"/>
      <c r="CO1030" s="189"/>
      <c r="CP1030" s="189"/>
      <c r="CQ1030" s="189"/>
      <c r="CR1030" s="189"/>
      <c r="CS1030" s="189"/>
      <c r="CT1030" s="189"/>
      <c r="CU1030" s="189"/>
      <c r="CV1030" s="189"/>
      <c r="CW1030" s="189"/>
      <c r="CX1030" s="189"/>
      <c r="CY1030" s="189"/>
      <c r="CZ1030" s="189"/>
      <c r="DA1030" s="189"/>
      <c r="DB1030" s="189"/>
      <c r="DC1030" s="189"/>
      <c r="DD1030" s="189"/>
      <c r="DE1030" s="189"/>
      <c r="DF1030" s="189"/>
      <c r="DG1030" s="189"/>
      <c r="DH1030" s="189"/>
      <c r="DI1030" s="189"/>
      <c r="DJ1030" s="189"/>
      <c r="DK1030" s="189"/>
      <c r="DL1030" s="189"/>
    </row>
    <row r="1031" spans="1:116" ht="15.95" customHeight="1" x14ac:dyDescent="0.15">
      <c r="A1031" s="189"/>
      <c r="B1031" s="189"/>
      <c r="C1031" s="189"/>
      <c r="D1031" s="189"/>
      <c r="E1031" s="189"/>
      <c r="F1031" s="189"/>
      <c r="G1031" s="189"/>
      <c r="H1031" s="189"/>
      <c r="I1031" s="189"/>
      <c r="J1031" s="189"/>
      <c r="K1031" s="189"/>
      <c r="L1031" s="189"/>
      <c r="M1031" s="189"/>
      <c r="N1031" s="189"/>
      <c r="O1031" s="189"/>
      <c r="P1031" s="189"/>
      <c r="Q1031" s="189"/>
      <c r="R1031" s="189"/>
      <c r="S1031" s="189"/>
      <c r="T1031" s="189"/>
      <c r="U1031" s="189"/>
      <c r="V1031" s="189"/>
      <c r="W1031" s="189"/>
      <c r="X1031" s="189"/>
      <c r="Y1031" s="189"/>
      <c r="Z1031" s="189"/>
      <c r="AA1031" s="189"/>
      <c r="AB1031" s="189"/>
      <c r="AC1031" s="189"/>
      <c r="AD1031" s="189"/>
      <c r="AE1031" s="189"/>
      <c r="AF1031" s="189"/>
      <c r="AG1031" s="189"/>
      <c r="AH1031" s="189"/>
      <c r="AI1031" s="189"/>
      <c r="AJ1031" s="189"/>
      <c r="AK1031" s="189"/>
      <c r="AL1031" s="189"/>
      <c r="AM1031" s="189"/>
      <c r="AN1031" s="189"/>
      <c r="AO1031" s="189"/>
      <c r="AP1031" s="189"/>
      <c r="AQ1031" s="189"/>
      <c r="AR1031" s="189"/>
      <c r="AS1031" s="189"/>
      <c r="AT1031" s="189"/>
      <c r="AU1031" s="189"/>
      <c r="AV1031" s="189"/>
      <c r="AW1031" s="189"/>
      <c r="AX1031" s="189"/>
      <c r="AY1031" s="189"/>
      <c r="AZ1031" s="189"/>
      <c r="BA1031" s="189"/>
      <c r="BB1031" s="189"/>
      <c r="BC1031" s="189"/>
      <c r="BD1031" s="189"/>
      <c r="BE1031" s="189"/>
      <c r="BF1031" s="189"/>
      <c r="BG1031" s="189"/>
      <c r="BH1031" s="189"/>
      <c r="BI1031" s="189"/>
      <c r="BJ1031" s="189"/>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c r="CN1031" s="189"/>
      <c r="CO1031" s="189"/>
      <c r="CP1031" s="189"/>
      <c r="CQ1031" s="189"/>
      <c r="CR1031" s="189"/>
      <c r="CS1031" s="189"/>
      <c r="CT1031" s="189"/>
      <c r="CU1031" s="189"/>
      <c r="CV1031" s="189"/>
      <c r="CW1031" s="189"/>
      <c r="CX1031" s="189"/>
      <c r="CY1031" s="189"/>
      <c r="CZ1031" s="189"/>
      <c r="DA1031" s="189"/>
      <c r="DB1031" s="189"/>
      <c r="DC1031" s="189"/>
      <c r="DD1031" s="189"/>
      <c r="DE1031" s="189"/>
      <c r="DF1031" s="189"/>
      <c r="DG1031" s="189"/>
      <c r="DH1031" s="189"/>
      <c r="DI1031" s="189"/>
      <c r="DJ1031" s="189"/>
      <c r="DK1031" s="189"/>
      <c r="DL1031" s="189"/>
    </row>
    <row r="1032" spans="1:116" ht="15.95" customHeight="1" x14ac:dyDescent="0.15">
      <c r="A1032" s="189"/>
      <c r="B1032" s="189"/>
      <c r="C1032" s="189"/>
      <c r="D1032" s="189"/>
      <c r="E1032" s="189"/>
      <c r="F1032" s="189"/>
      <c r="G1032" s="189"/>
      <c r="H1032" s="189"/>
      <c r="I1032" s="189"/>
      <c r="J1032" s="189"/>
      <c r="K1032" s="189"/>
      <c r="L1032" s="189"/>
      <c r="M1032" s="189"/>
      <c r="N1032" s="189"/>
      <c r="O1032" s="189"/>
      <c r="P1032" s="189"/>
      <c r="Q1032" s="189"/>
      <c r="R1032" s="189"/>
      <c r="S1032" s="189"/>
      <c r="T1032" s="189"/>
      <c r="U1032" s="189"/>
      <c r="V1032" s="189"/>
      <c r="W1032" s="189"/>
      <c r="X1032" s="189"/>
      <c r="Y1032" s="189"/>
      <c r="Z1032" s="189"/>
      <c r="AA1032" s="189"/>
      <c r="AB1032" s="189"/>
      <c r="AC1032" s="189"/>
      <c r="AD1032" s="189"/>
      <c r="AE1032" s="189"/>
      <c r="AF1032" s="189"/>
      <c r="AG1032" s="189"/>
      <c r="AH1032" s="189"/>
      <c r="AI1032" s="189"/>
      <c r="AJ1032" s="189"/>
      <c r="AK1032" s="189"/>
      <c r="AL1032" s="189"/>
      <c r="AM1032" s="189"/>
      <c r="AN1032" s="189"/>
      <c r="AO1032" s="189"/>
      <c r="AP1032" s="189"/>
      <c r="AQ1032" s="189"/>
      <c r="AR1032" s="189"/>
      <c r="AS1032" s="189"/>
      <c r="AT1032" s="189"/>
      <c r="AU1032" s="189"/>
      <c r="AV1032" s="189"/>
      <c r="AW1032" s="189"/>
      <c r="AX1032" s="189"/>
      <c r="AY1032" s="189"/>
      <c r="AZ1032" s="189"/>
      <c r="BA1032" s="189"/>
      <c r="BB1032" s="189"/>
      <c r="BC1032" s="189"/>
      <c r="BD1032" s="189"/>
      <c r="BE1032" s="189"/>
      <c r="BF1032" s="189"/>
      <c r="BG1032" s="189"/>
      <c r="BH1032" s="189"/>
      <c r="BI1032" s="189"/>
      <c r="BJ1032" s="189"/>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c r="CN1032" s="189"/>
      <c r="CO1032" s="189"/>
      <c r="CP1032" s="189"/>
      <c r="CQ1032" s="189"/>
      <c r="CR1032" s="189"/>
      <c r="CS1032" s="189"/>
      <c r="CT1032" s="189"/>
      <c r="CU1032" s="189"/>
      <c r="CV1032" s="189"/>
      <c r="CW1032" s="189"/>
      <c r="CX1032" s="189"/>
      <c r="CY1032" s="189"/>
      <c r="CZ1032" s="189"/>
      <c r="DA1032" s="189"/>
      <c r="DB1032" s="189"/>
      <c r="DC1032" s="189"/>
      <c r="DD1032" s="189"/>
      <c r="DE1032" s="189"/>
      <c r="DF1032" s="189"/>
      <c r="DG1032" s="189"/>
      <c r="DH1032" s="189"/>
      <c r="DI1032" s="189"/>
      <c r="DJ1032" s="189"/>
      <c r="DK1032" s="189"/>
      <c r="DL1032" s="189"/>
    </row>
    <row r="1033" spans="1:116" ht="15.95" customHeight="1" x14ac:dyDescent="0.15">
      <c r="A1033" s="189"/>
      <c r="B1033" s="189"/>
      <c r="C1033" s="189"/>
      <c r="D1033" s="189"/>
      <c r="E1033" s="189"/>
      <c r="F1033" s="189"/>
      <c r="G1033" s="189"/>
      <c r="H1033" s="189"/>
      <c r="I1033" s="189"/>
      <c r="J1033" s="189"/>
      <c r="K1033" s="189"/>
      <c r="L1033" s="189"/>
      <c r="M1033" s="189"/>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c r="CN1033" s="189"/>
      <c r="CO1033" s="189"/>
      <c r="CP1033" s="189"/>
      <c r="CQ1033" s="189"/>
      <c r="CR1033" s="189"/>
      <c r="CS1033" s="189"/>
      <c r="CT1033" s="189"/>
      <c r="CU1033" s="189"/>
      <c r="CV1033" s="189"/>
      <c r="CW1033" s="189"/>
      <c r="CX1033" s="189"/>
      <c r="CY1033" s="189"/>
      <c r="CZ1033" s="189"/>
      <c r="DA1033" s="189"/>
      <c r="DB1033" s="189"/>
      <c r="DC1033" s="189"/>
      <c r="DD1033" s="189"/>
      <c r="DE1033" s="189"/>
      <c r="DF1033" s="189"/>
      <c r="DG1033" s="189"/>
      <c r="DH1033" s="189"/>
      <c r="DI1033" s="189"/>
      <c r="DJ1033" s="189"/>
      <c r="DK1033" s="189"/>
      <c r="DL1033" s="189"/>
    </row>
    <row r="1034" spans="1:116" ht="15.95" customHeight="1" x14ac:dyDescent="0.15">
      <c r="A1034" s="189"/>
      <c r="B1034" s="189"/>
      <c r="C1034" s="189"/>
      <c r="D1034" s="189"/>
      <c r="E1034" s="189"/>
      <c r="F1034" s="189"/>
      <c r="G1034" s="189"/>
      <c r="H1034" s="189"/>
      <c r="I1034" s="189"/>
      <c r="J1034" s="189"/>
      <c r="K1034" s="189"/>
      <c r="L1034" s="189"/>
      <c r="M1034" s="189"/>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c r="CN1034" s="189"/>
      <c r="CO1034" s="189"/>
      <c r="CP1034" s="189"/>
      <c r="CQ1034" s="189"/>
      <c r="CR1034" s="189"/>
      <c r="CS1034" s="189"/>
      <c r="CT1034" s="189"/>
      <c r="CU1034" s="189"/>
      <c r="CV1034" s="189"/>
      <c r="CW1034" s="189"/>
      <c r="CX1034" s="189"/>
      <c r="CY1034" s="189"/>
      <c r="CZ1034" s="189"/>
      <c r="DA1034" s="189"/>
      <c r="DB1034" s="189"/>
      <c r="DC1034" s="189"/>
      <c r="DD1034" s="189"/>
      <c r="DE1034" s="189"/>
      <c r="DF1034" s="189"/>
      <c r="DG1034" s="189"/>
      <c r="DH1034" s="189"/>
      <c r="DI1034" s="189"/>
      <c r="DJ1034" s="189"/>
      <c r="DK1034" s="189"/>
      <c r="DL1034" s="189"/>
    </row>
    <row r="1035" spans="1:116" ht="15.95" customHeight="1" x14ac:dyDescent="0.15">
      <c r="A1035" s="189"/>
      <c r="B1035" s="189"/>
      <c r="C1035" s="189"/>
      <c r="D1035" s="189"/>
      <c r="E1035" s="189"/>
      <c r="F1035" s="189"/>
      <c r="G1035" s="189"/>
      <c r="H1035" s="189"/>
      <c r="I1035" s="189"/>
      <c r="J1035" s="189"/>
      <c r="K1035" s="189"/>
      <c r="L1035" s="189"/>
      <c r="M1035" s="189"/>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c r="CN1035" s="189"/>
      <c r="CO1035" s="189"/>
      <c r="CP1035" s="189"/>
      <c r="CQ1035" s="189"/>
      <c r="CR1035" s="189"/>
      <c r="CS1035" s="189"/>
      <c r="CT1035" s="189"/>
      <c r="CU1035" s="189"/>
      <c r="CV1035" s="189"/>
      <c r="CW1035" s="189"/>
      <c r="CX1035" s="189"/>
      <c r="CY1035" s="189"/>
      <c r="CZ1035" s="189"/>
      <c r="DA1035" s="189"/>
      <c r="DB1035" s="189"/>
      <c r="DC1035" s="189"/>
      <c r="DD1035" s="189"/>
      <c r="DE1035" s="189"/>
      <c r="DF1035" s="189"/>
      <c r="DG1035" s="189"/>
      <c r="DH1035" s="189"/>
      <c r="DI1035" s="189"/>
      <c r="DJ1035" s="189"/>
      <c r="DK1035" s="189"/>
      <c r="DL1035" s="189"/>
    </row>
    <row r="1036" spans="1:116" ht="15.95" customHeight="1" x14ac:dyDescent="0.15">
      <c r="A1036" s="189"/>
      <c r="B1036" s="189"/>
      <c r="C1036" s="189"/>
      <c r="D1036" s="189"/>
      <c r="E1036" s="189"/>
      <c r="F1036" s="189"/>
      <c r="G1036" s="189"/>
      <c r="H1036" s="189"/>
      <c r="I1036" s="189"/>
      <c r="J1036" s="189"/>
      <c r="K1036" s="189"/>
      <c r="L1036" s="189"/>
      <c r="M1036" s="189"/>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c r="CN1036" s="189"/>
      <c r="CO1036" s="189"/>
      <c r="CP1036" s="189"/>
      <c r="CQ1036" s="189"/>
      <c r="CR1036" s="189"/>
      <c r="CS1036" s="189"/>
      <c r="CT1036" s="189"/>
      <c r="CU1036" s="189"/>
      <c r="CV1036" s="189"/>
      <c r="CW1036" s="189"/>
      <c r="CX1036" s="189"/>
      <c r="CY1036" s="189"/>
      <c r="CZ1036" s="189"/>
      <c r="DA1036" s="189"/>
      <c r="DB1036" s="189"/>
      <c r="DC1036" s="189"/>
      <c r="DD1036" s="189"/>
      <c r="DE1036" s="189"/>
      <c r="DF1036" s="189"/>
      <c r="DG1036" s="189"/>
      <c r="DH1036" s="189"/>
      <c r="DI1036" s="189"/>
      <c r="DJ1036" s="189"/>
      <c r="DK1036" s="189"/>
      <c r="DL1036" s="189"/>
    </row>
    <row r="1037" spans="1:116" ht="15.95" customHeight="1" x14ac:dyDescent="0.15">
      <c r="A1037" s="189"/>
      <c r="B1037" s="189"/>
      <c r="C1037" s="189"/>
      <c r="D1037" s="189"/>
      <c r="E1037" s="189"/>
      <c r="F1037" s="189"/>
      <c r="G1037" s="189"/>
      <c r="H1037" s="189"/>
      <c r="I1037" s="189"/>
      <c r="J1037" s="189"/>
      <c r="K1037" s="189"/>
      <c r="L1037" s="189"/>
      <c r="M1037" s="189"/>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c r="CN1037" s="189"/>
      <c r="CO1037" s="189"/>
      <c r="CP1037" s="189"/>
      <c r="CQ1037" s="189"/>
      <c r="CR1037" s="189"/>
      <c r="CS1037" s="189"/>
      <c r="CT1037" s="189"/>
      <c r="CU1037" s="189"/>
      <c r="CV1037" s="189"/>
      <c r="CW1037" s="189"/>
      <c r="CX1037" s="189"/>
      <c r="CY1037" s="189"/>
      <c r="CZ1037" s="189"/>
      <c r="DA1037" s="189"/>
      <c r="DB1037" s="189"/>
      <c r="DC1037" s="189"/>
      <c r="DD1037" s="189"/>
      <c r="DE1037" s="189"/>
      <c r="DF1037" s="189"/>
      <c r="DG1037" s="189"/>
      <c r="DH1037" s="189"/>
      <c r="DI1037" s="189"/>
      <c r="DJ1037" s="189"/>
      <c r="DK1037" s="189"/>
      <c r="DL1037" s="189"/>
    </row>
    <row r="1038" spans="1:116" ht="15.95" customHeight="1" x14ac:dyDescent="0.15">
      <c r="A1038" s="189"/>
      <c r="B1038" s="189"/>
      <c r="C1038" s="189"/>
      <c r="D1038" s="189"/>
      <c r="E1038" s="189"/>
      <c r="F1038" s="189"/>
      <c r="G1038" s="189"/>
      <c r="H1038" s="189"/>
      <c r="I1038" s="189"/>
      <c r="J1038" s="189"/>
      <c r="K1038" s="189"/>
      <c r="L1038" s="189"/>
      <c r="M1038" s="189"/>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c r="CN1038" s="189"/>
      <c r="CO1038" s="189"/>
      <c r="CP1038" s="189"/>
      <c r="CQ1038" s="189"/>
      <c r="CR1038" s="189"/>
      <c r="CS1038" s="189"/>
      <c r="CT1038" s="189"/>
      <c r="CU1038" s="189"/>
      <c r="CV1038" s="189"/>
      <c r="CW1038" s="189"/>
      <c r="CX1038" s="189"/>
      <c r="CY1038" s="189"/>
      <c r="CZ1038" s="189"/>
      <c r="DA1038" s="189"/>
      <c r="DB1038" s="189"/>
      <c r="DC1038" s="189"/>
      <c r="DD1038" s="189"/>
      <c r="DE1038" s="189"/>
      <c r="DF1038" s="189"/>
      <c r="DG1038" s="189"/>
      <c r="DH1038" s="189"/>
      <c r="DI1038" s="189"/>
      <c r="DJ1038" s="189"/>
      <c r="DK1038" s="189"/>
      <c r="DL1038" s="189"/>
    </row>
    <row r="1039" spans="1:116" ht="15.95" customHeight="1" x14ac:dyDescent="0.15">
      <c r="A1039" s="189"/>
      <c r="B1039" s="189"/>
      <c r="C1039" s="189"/>
      <c r="D1039" s="189"/>
      <c r="E1039" s="189"/>
      <c r="F1039" s="189"/>
      <c r="G1039" s="189"/>
      <c r="H1039" s="189"/>
      <c r="I1039" s="189"/>
      <c r="J1039" s="189"/>
      <c r="K1039" s="189"/>
      <c r="L1039" s="189"/>
      <c r="M1039" s="189"/>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c r="CN1039" s="189"/>
      <c r="CO1039" s="189"/>
      <c r="CP1039" s="189"/>
      <c r="CQ1039" s="189"/>
      <c r="CR1039" s="189"/>
      <c r="CS1039" s="189"/>
      <c r="CT1039" s="189"/>
      <c r="CU1039" s="189"/>
      <c r="CV1039" s="189"/>
      <c r="CW1039" s="189"/>
      <c r="CX1039" s="189"/>
      <c r="CY1039" s="189"/>
      <c r="CZ1039" s="189"/>
      <c r="DA1039" s="189"/>
      <c r="DB1039" s="189"/>
      <c r="DC1039" s="189"/>
      <c r="DD1039" s="189"/>
      <c r="DE1039" s="189"/>
      <c r="DF1039" s="189"/>
      <c r="DG1039" s="189"/>
      <c r="DH1039" s="189"/>
      <c r="DI1039" s="189"/>
      <c r="DJ1039" s="189"/>
      <c r="DK1039" s="189"/>
      <c r="DL1039" s="189"/>
    </row>
    <row r="1040" spans="1:116" ht="15.95" customHeight="1" x14ac:dyDescent="0.15">
      <c r="A1040" s="189"/>
      <c r="B1040" s="189"/>
      <c r="C1040" s="189"/>
      <c r="D1040" s="189"/>
      <c r="E1040" s="189"/>
      <c r="F1040" s="189"/>
      <c r="G1040" s="189"/>
      <c r="H1040" s="189"/>
      <c r="I1040" s="189"/>
      <c r="J1040" s="189"/>
      <c r="K1040" s="189"/>
      <c r="L1040" s="189"/>
      <c r="M1040" s="189"/>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c r="CN1040" s="189"/>
      <c r="CO1040" s="189"/>
      <c r="CP1040" s="189"/>
      <c r="CQ1040" s="189"/>
      <c r="CR1040" s="189"/>
      <c r="CS1040" s="189"/>
      <c r="CT1040" s="189"/>
      <c r="CU1040" s="189"/>
      <c r="CV1040" s="189"/>
      <c r="CW1040" s="189"/>
      <c r="CX1040" s="189"/>
      <c r="CY1040" s="189"/>
      <c r="CZ1040" s="189"/>
      <c r="DA1040" s="189"/>
      <c r="DB1040" s="189"/>
      <c r="DC1040" s="189"/>
      <c r="DD1040" s="189"/>
      <c r="DE1040" s="189"/>
      <c r="DF1040" s="189"/>
      <c r="DG1040" s="189"/>
      <c r="DH1040" s="189"/>
      <c r="DI1040" s="189"/>
      <c r="DJ1040" s="189"/>
      <c r="DK1040" s="189"/>
      <c r="DL1040" s="189"/>
    </row>
    <row r="1041" spans="1:116" ht="15.95" customHeight="1" x14ac:dyDescent="0.15">
      <c r="A1041" s="189"/>
      <c r="B1041" s="189"/>
      <c r="C1041" s="189"/>
      <c r="D1041" s="189"/>
      <c r="E1041" s="189"/>
      <c r="F1041" s="189"/>
      <c r="G1041" s="189"/>
      <c r="H1041" s="189"/>
      <c r="I1041" s="189"/>
      <c r="J1041" s="189"/>
      <c r="K1041" s="189"/>
      <c r="L1041" s="189"/>
      <c r="M1041" s="189"/>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c r="CN1041" s="189"/>
      <c r="CO1041" s="189"/>
      <c r="CP1041" s="189"/>
      <c r="CQ1041" s="189"/>
      <c r="CR1041" s="189"/>
      <c r="CS1041" s="189"/>
      <c r="CT1041" s="189"/>
      <c r="CU1041" s="189"/>
      <c r="CV1041" s="189"/>
      <c r="CW1041" s="189"/>
      <c r="CX1041" s="189"/>
      <c r="CY1041" s="189"/>
      <c r="CZ1041" s="189"/>
      <c r="DA1041" s="189"/>
      <c r="DB1041" s="189"/>
      <c r="DC1041" s="189"/>
      <c r="DD1041" s="189"/>
      <c r="DE1041" s="189"/>
      <c r="DF1041" s="189"/>
      <c r="DG1041" s="189"/>
      <c r="DH1041" s="189"/>
      <c r="DI1041" s="189"/>
      <c r="DJ1041" s="189"/>
      <c r="DK1041" s="189"/>
      <c r="DL1041" s="189"/>
    </row>
    <row r="1042" spans="1:116" ht="15.95" customHeight="1" x14ac:dyDescent="0.15">
      <c r="A1042" s="189"/>
      <c r="B1042" s="189"/>
      <c r="C1042" s="189"/>
      <c r="D1042" s="189"/>
      <c r="E1042" s="189"/>
      <c r="F1042" s="189"/>
      <c r="G1042" s="189"/>
      <c r="H1042" s="189"/>
      <c r="I1042" s="189"/>
      <c r="J1042" s="189"/>
      <c r="K1042" s="189"/>
      <c r="L1042" s="189"/>
      <c r="M1042" s="189"/>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c r="CN1042" s="189"/>
      <c r="CO1042" s="189"/>
      <c r="CP1042" s="189"/>
      <c r="CQ1042" s="189"/>
      <c r="CR1042" s="189"/>
      <c r="CS1042" s="189"/>
      <c r="CT1042" s="189"/>
      <c r="CU1042" s="189"/>
      <c r="CV1042" s="189"/>
      <c r="CW1042" s="189"/>
      <c r="CX1042" s="189"/>
      <c r="CY1042" s="189"/>
      <c r="CZ1042" s="189"/>
      <c r="DA1042" s="189"/>
      <c r="DB1042" s="189"/>
      <c r="DC1042" s="189"/>
      <c r="DD1042" s="189"/>
      <c r="DE1042" s="189"/>
      <c r="DF1042" s="189"/>
      <c r="DG1042" s="189"/>
      <c r="DH1042" s="189"/>
      <c r="DI1042" s="189"/>
      <c r="DJ1042" s="189"/>
      <c r="DK1042" s="189"/>
      <c r="DL1042" s="189"/>
    </row>
    <row r="1043" spans="1:116" ht="15.95" customHeight="1" x14ac:dyDescent="0.15">
      <c r="A1043" s="189"/>
      <c r="B1043" s="189"/>
      <c r="C1043" s="189"/>
      <c r="D1043" s="189"/>
      <c r="E1043" s="189"/>
      <c r="F1043" s="189"/>
      <c r="G1043" s="189"/>
      <c r="H1043" s="189"/>
      <c r="I1043" s="189"/>
      <c r="J1043" s="189"/>
      <c r="K1043" s="189"/>
      <c r="L1043" s="189"/>
      <c r="M1043" s="189"/>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c r="CN1043" s="189"/>
      <c r="CO1043" s="189"/>
      <c r="CP1043" s="189"/>
      <c r="CQ1043" s="189"/>
      <c r="CR1043" s="189"/>
      <c r="CS1043" s="189"/>
      <c r="CT1043" s="189"/>
      <c r="CU1043" s="189"/>
      <c r="CV1043" s="189"/>
      <c r="CW1043" s="189"/>
      <c r="CX1043" s="189"/>
      <c r="CY1043" s="189"/>
      <c r="CZ1043" s="189"/>
      <c r="DA1043" s="189"/>
      <c r="DB1043" s="189"/>
      <c r="DC1043" s="189"/>
      <c r="DD1043" s="189"/>
      <c r="DE1043" s="189"/>
      <c r="DF1043" s="189"/>
      <c r="DG1043" s="189"/>
      <c r="DH1043" s="189"/>
      <c r="DI1043" s="189"/>
      <c r="DJ1043" s="189"/>
      <c r="DK1043" s="189"/>
      <c r="DL1043" s="189"/>
    </row>
    <row r="1044" spans="1:116" ht="15.95" customHeight="1" x14ac:dyDescent="0.15">
      <c r="A1044" s="189"/>
      <c r="B1044" s="189"/>
      <c r="C1044" s="189"/>
      <c r="D1044" s="189"/>
      <c r="E1044" s="189"/>
      <c r="F1044" s="189"/>
      <c r="G1044" s="189"/>
      <c r="H1044" s="189"/>
      <c r="I1044" s="189"/>
      <c r="J1044" s="189"/>
      <c r="K1044" s="189"/>
      <c r="L1044" s="189"/>
      <c r="M1044" s="189"/>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c r="CN1044" s="189"/>
      <c r="CO1044" s="189"/>
      <c r="CP1044" s="189"/>
      <c r="CQ1044" s="189"/>
      <c r="CR1044" s="189"/>
      <c r="CS1044" s="189"/>
      <c r="CT1044" s="189"/>
      <c r="CU1044" s="189"/>
      <c r="CV1044" s="189"/>
      <c r="CW1044" s="189"/>
      <c r="CX1044" s="189"/>
      <c r="CY1044" s="189"/>
      <c r="CZ1044" s="189"/>
      <c r="DA1044" s="189"/>
      <c r="DB1044" s="189"/>
      <c r="DC1044" s="189"/>
      <c r="DD1044" s="189"/>
      <c r="DE1044" s="189"/>
      <c r="DF1044" s="189"/>
      <c r="DG1044" s="189"/>
      <c r="DH1044" s="189"/>
      <c r="DI1044" s="189"/>
      <c r="DJ1044" s="189"/>
      <c r="DK1044" s="189"/>
      <c r="DL1044" s="189"/>
    </row>
    <row r="1045" spans="1:116" ht="15.95" customHeight="1" x14ac:dyDescent="0.15">
      <c r="A1045" s="189"/>
      <c r="B1045" s="189"/>
      <c r="C1045" s="189"/>
      <c r="D1045" s="189"/>
      <c r="E1045" s="189"/>
      <c r="F1045" s="189"/>
      <c r="G1045" s="189"/>
      <c r="H1045" s="189"/>
      <c r="I1045" s="189"/>
      <c r="J1045" s="189"/>
      <c r="K1045" s="189"/>
      <c r="L1045" s="189"/>
      <c r="M1045" s="189"/>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c r="CN1045" s="189"/>
      <c r="CO1045" s="189"/>
      <c r="CP1045" s="189"/>
      <c r="CQ1045" s="189"/>
      <c r="CR1045" s="189"/>
      <c r="CS1045" s="189"/>
      <c r="CT1045" s="189"/>
      <c r="CU1045" s="189"/>
      <c r="CV1045" s="189"/>
      <c r="CW1045" s="189"/>
      <c r="CX1045" s="189"/>
      <c r="CY1045" s="189"/>
      <c r="CZ1045" s="189"/>
      <c r="DA1045" s="189"/>
      <c r="DB1045" s="189"/>
      <c r="DC1045" s="189"/>
      <c r="DD1045" s="189"/>
      <c r="DE1045" s="189"/>
      <c r="DF1045" s="189"/>
      <c r="DG1045" s="189"/>
      <c r="DH1045" s="189"/>
      <c r="DI1045" s="189"/>
      <c r="DJ1045" s="189"/>
      <c r="DK1045" s="189"/>
      <c r="DL1045" s="189"/>
    </row>
    <row r="1046" spans="1:116" ht="15.95" customHeight="1" x14ac:dyDescent="0.15">
      <c r="A1046" s="189"/>
      <c r="B1046" s="189"/>
      <c r="C1046" s="189"/>
      <c r="D1046" s="189"/>
      <c r="E1046" s="189"/>
      <c r="F1046" s="189"/>
      <c r="G1046" s="189"/>
      <c r="H1046" s="189"/>
      <c r="I1046" s="189"/>
      <c r="J1046" s="189"/>
      <c r="K1046" s="189"/>
      <c r="L1046" s="189"/>
      <c r="M1046" s="189"/>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c r="CN1046" s="189"/>
      <c r="CO1046" s="189"/>
      <c r="CP1046" s="189"/>
      <c r="CQ1046" s="189"/>
      <c r="CR1046" s="189"/>
      <c r="CS1046" s="189"/>
      <c r="CT1046" s="189"/>
      <c r="CU1046" s="189"/>
      <c r="CV1046" s="189"/>
      <c r="CW1046" s="189"/>
      <c r="CX1046" s="189"/>
      <c r="CY1046" s="189"/>
      <c r="CZ1046" s="189"/>
      <c r="DA1046" s="189"/>
      <c r="DB1046" s="189"/>
      <c r="DC1046" s="189"/>
      <c r="DD1046" s="189"/>
      <c r="DE1046" s="189"/>
      <c r="DF1046" s="189"/>
      <c r="DG1046" s="189"/>
      <c r="DH1046" s="189"/>
      <c r="DI1046" s="189"/>
      <c r="DJ1046" s="189"/>
      <c r="DK1046" s="189"/>
      <c r="DL1046" s="189"/>
    </row>
    <row r="1047" spans="1:116" ht="15.95" customHeight="1" x14ac:dyDescent="0.15">
      <c r="A1047" s="189"/>
      <c r="B1047" s="189"/>
      <c r="C1047" s="189"/>
      <c r="D1047" s="189"/>
      <c r="E1047" s="189"/>
      <c r="F1047" s="189"/>
      <c r="G1047" s="189"/>
      <c r="H1047" s="189"/>
      <c r="I1047" s="189"/>
      <c r="J1047" s="189"/>
      <c r="K1047" s="189"/>
      <c r="L1047" s="189"/>
      <c r="M1047" s="189"/>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c r="CN1047" s="189"/>
      <c r="CO1047" s="189"/>
      <c r="CP1047" s="189"/>
      <c r="CQ1047" s="189"/>
      <c r="CR1047" s="189"/>
      <c r="CS1047" s="189"/>
      <c r="CT1047" s="189"/>
      <c r="CU1047" s="189"/>
      <c r="CV1047" s="189"/>
      <c r="CW1047" s="189"/>
      <c r="CX1047" s="189"/>
      <c r="CY1047" s="189"/>
      <c r="CZ1047" s="189"/>
      <c r="DA1047" s="189"/>
      <c r="DB1047" s="189"/>
      <c r="DC1047" s="189"/>
      <c r="DD1047" s="189"/>
      <c r="DE1047" s="189"/>
      <c r="DF1047" s="189"/>
      <c r="DG1047" s="189"/>
      <c r="DH1047" s="189"/>
      <c r="DI1047" s="189"/>
      <c r="DJ1047" s="189"/>
      <c r="DK1047" s="189"/>
      <c r="DL1047" s="189"/>
    </row>
    <row r="1048" spans="1:116" ht="15.95" customHeight="1" x14ac:dyDescent="0.15">
      <c r="A1048" s="189"/>
      <c r="B1048" s="189"/>
      <c r="C1048" s="189"/>
      <c r="D1048" s="189"/>
      <c r="E1048" s="189"/>
      <c r="F1048" s="189"/>
      <c r="G1048" s="189"/>
      <c r="H1048" s="189"/>
      <c r="I1048" s="189"/>
      <c r="J1048" s="189"/>
      <c r="K1048" s="189"/>
      <c r="L1048" s="189"/>
      <c r="M1048" s="189"/>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c r="CN1048" s="189"/>
      <c r="CO1048" s="189"/>
      <c r="CP1048" s="189"/>
      <c r="CQ1048" s="189"/>
      <c r="CR1048" s="189"/>
      <c r="CS1048" s="189"/>
      <c r="CT1048" s="189"/>
      <c r="CU1048" s="189"/>
      <c r="CV1048" s="189"/>
      <c r="CW1048" s="189"/>
      <c r="CX1048" s="189"/>
      <c r="CY1048" s="189"/>
      <c r="CZ1048" s="189"/>
      <c r="DA1048" s="189"/>
      <c r="DB1048" s="189"/>
      <c r="DC1048" s="189"/>
      <c r="DD1048" s="189"/>
      <c r="DE1048" s="189"/>
      <c r="DF1048" s="189"/>
      <c r="DG1048" s="189"/>
      <c r="DH1048" s="189"/>
      <c r="DI1048" s="189"/>
      <c r="DJ1048" s="189"/>
      <c r="DK1048" s="189"/>
      <c r="DL1048" s="189"/>
    </row>
    <row r="1049" spans="1:116" ht="15.95" customHeight="1" x14ac:dyDescent="0.15">
      <c r="A1049" s="189"/>
      <c r="B1049" s="189"/>
      <c r="C1049" s="189"/>
      <c r="D1049" s="189"/>
      <c r="E1049" s="189"/>
      <c r="F1049" s="189"/>
      <c r="G1049" s="189"/>
      <c r="H1049" s="189"/>
      <c r="I1049" s="189"/>
      <c r="J1049" s="189"/>
      <c r="K1049" s="189"/>
      <c r="L1049" s="189"/>
      <c r="M1049" s="189"/>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c r="CN1049" s="189"/>
      <c r="CO1049" s="189"/>
      <c r="CP1049" s="189"/>
      <c r="CQ1049" s="189"/>
      <c r="CR1049" s="189"/>
      <c r="CS1049" s="189"/>
      <c r="CT1049" s="189"/>
      <c r="CU1049" s="189"/>
      <c r="CV1049" s="189"/>
      <c r="CW1049" s="189"/>
      <c r="CX1049" s="189"/>
      <c r="CY1049" s="189"/>
      <c r="CZ1049" s="189"/>
      <c r="DA1049" s="189"/>
      <c r="DB1049" s="189"/>
      <c r="DC1049" s="189"/>
      <c r="DD1049" s="189"/>
      <c r="DE1049" s="189"/>
      <c r="DF1049" s="189"/>
      <c r="DG1049" s="189"/>
      <c r="DH1049" s="189"/>
      <c r="DI1049" s="189"/>
      <c r="DJ1049" s="189"/>
      <c r="DK1049" s="189"/>
      <c r="DL1049" s="189"/>
    </row>
    <row r="1050" spans="1:116" ht="15.95" customHeight="1" x14ac:dyDescent="0.15">
      <c r="A1050" s="189"/>
      <c r="B1050" s="189"/>
      <c r="C1050" s="189"/>
      <c r="D1050" s="189"/>
      <c r="E1050" s="189"/>
      <c r="F1050" s="189"/>
      <c r="G1050" s="189"/>
      <c r="H1050" s="189"/>
      <c r="I1050" s="189"/>
      <c r="J1050" s="189"/>
      <c r="K1050" s="189"/>
      <c r="L1050" s="189"/>
      <c r="M1050" s="189"/>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c r="CN1050" s="189"/>
      <c r="CO1050" s="189"/>
      <c r="CP1050" s="189"/>
      <c r="CQ1050" s="189"/>
      <c r="CR1050" s="189"/>
      <c r="CS1050" s="189"/>
      <c r="CT1050" s="189"/>
      <c r="CU1050" s="189"/>
      <c r="CV1050" s="189"/>
      <c r="CW1050" s="189"/>
      <c r="CX1050" s="189"/>
      <c r="CY1050" s="189"/>
      <c r="CZ1050" s="189"/>
      <c r="DA1050" s="189"/>
      <c r="DB1050" s="189"/>
      <c r="DC1050" s="189"/>
      <c r="DD1050" s="189"/>
      <c r="DE1050" s="189"/>
      <c r="DF1050" s="189"/>
      <c r="DG1050" s="189"/>
      <c r="DH1050" s="189"/>
      <c r="DI1050" s="189"/>
      <c r="DJ1050" s="189"/>
      <c r="DK1050" s="189"/>
      <c r="DL1050" s="189"/>
    </row>
    <row r="1051" spans="1:116" ht="15.95" customHeight="1" x14ac:dyDescent="0.15">
      <c r="A1051" s="189"/>
      <c r="B1051" s="189"/>
      <c r="C1051" s="189"/>
      <c r="D1051" s="189"/>
      <c r="E1051" s="189"/>
      <c r="F1051" s="189"/>
      <c r="G1051" s="189"/>
      <c r="H1051" s="189"/>
      <c r="I1051" s="189"/>
      <c r="J1051" s="189"/>
      <c r="K1051" s="189"/>
      <c r="L1051" s="189"/>
      <c r="M1051" s="189"/>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c r="CN1051" s="189"/>
      <c r="CO1051" s="189"/>
      <c r="CP1051" s="189"/>
      <c r="CQ1051" s="189"/>
      <c r="CR1051" s="189"/>
      <c r="CS1051" s="189"/>
      <c r="CT1051" s="189"/>
      <c r="CU1051" s="189"/>
      <c r="CV1051" s="189"/>
      <c r="CW1051" s="189"/>
      <c r="CX1051" s="189"/>
      <c r="CY1051" s="189"/>
      <c r="CZ1051" s="189"/>
      <c r="DA1051" s="189"/>
      <c r="DB1051" s="189"/>
      <c r="DC1051" s="189"/>
      <c r="DD1051" s="189"/>
      <c r="DE1051" s="189"/>
      <c r="DF1051" s="189"/>
      <c r="DG1051" s="189"/>
      <c r="DH1051" s="189"/>
      <c r="DI1051" s="189"/>
      <c r="DJ1051" s="189"/>
      <c r="DK1051" s="189"/>
      <c r="DL1051" s="189"/>
    </row>
    <row r="1052" spans="1:116" ht="15.95" customHeight="1" x14ac:dyDescent="0.15">
      <c r="A1052" s="189"/>
      <c r="B1052" s="189"/>
      <c r="C1052" s="189"/>
      <c r="D1052" s="189"/>
      <c r="E1052" s="189"/>
      <c r="F1052" s="189"/>
      <c r="G1052" s="189"/>
      <c r="H1052" s="189"/>
      <c r="I1052" s="189"/>
      <c r="J1052" s="189"/>
      <c r="K1052" s="189"/>
      <c r="L1052" s="189"/>
      <c r="M1052" s="189"/>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c r="CN1052" s="189"/>
      <c r="CO1052" s="189"/>
      <c r="CP1052" s="189"/>
      <c r="CQ1052" s="189"/>
      <c r="CR1052" s="189"/>
      <c r="CS1052" s="189"/>
      <c r="CT1052" s="189"/>
      <c r="CU1052" s="189"/>
      <c r="CV1052" s="189"/>
      <c r="CW1052" s="189"/>
      <c r="CX1052" s="189"/>
      <c r="CY1052" s="189"/>
      <c r="CZ1052" s="189"/>
      <c r="DA1052" s="189"/>
      <c r="DB1052" s="189"/>
      <c r="DC1052" s="189"/>
      <c r="DD1052" s="189"/>
      <c r="DE1052" s="189"/>
      <c r="DF1052" s="189"/>
      <c r="DG1052" s="189"/>
      <c r="DH1052" s="189"/>
      <c r="DI1052" s="189"/>
      <c r="DJ1052" s="189"/>
      <c r="DK1052" s="189"/>
      <c r="DL1052" s="189"/>
    </row>
    <row r="1053" spans="1:116" ht="15.95" customHeight="1" x14ac:dyDescent="0.15">
      <c r="A1053" s="189"/>
      <c r="B1053" s="189"/>
      <c r="C1053" s="189"/>
      <c r="D1053" s="189"/>
      <c r="E1053" s="189"/>
      <c r="F1053" s="189"/>
      <c r="G1053" s="189"/>
      <c r="H1053" s="189"/>
      <c r="I1053" s="189"/>
      <c r="J1053" s="189"/>
      <c r="K1053" s="189"/>
      <c r="L1053" s="189"/>
      <c r="M1053" s="189"/>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c r="CN1053" s="189"/>
      <c r="CO1053" s="189"/>
      <c r="CP1053" s="189"/>
      <c r="CQ1053" s="189"/>
      <c r="CR1053" s="189"/>
      <c r="CS1053" s="189"/>
      <c r="CT1053" s="189"/>
      <c r="CU1053" s="189"/>
      <c r="CV1053" s="189"/>
      <c r="CW1053" s="189"/>
      <c r="CX1053" s="189"/>
      <c r="CY1053" s="189"/>
      <c r="CZ1053" s="189"/>
      <c r="DA1053" s="189"/>
      <c r="DB1053" s="189"/>
      <c r="DC1053" s="189"/>
      <c r="DD1053" s="189"/>
      <c r="DE1053" s="189"/>
      <c r="DF1053" s="189"/>
      <c r="DG1053" s="189"/>
      <c r="DH1053" s="189"/>
      <c r="DI1053" s="189"/>
      <c r="DJ1053" s="189"/>
      <c r="DK1053" s="189"/>
      <c r="DL1053" s="189"/>
    </row>
    <row r="1054" spans="1:116" ht="15.95" customHeight="1" x14ac:dyDescent="0.15">
      <c r="A1054" s="189"/>
      <c r="B1054" s="189"/>
      <c r="C1054" s="189"/>
      <c r="D1054" s="189"/>
      <c r="E1054" s="189"/>
      <c r="F1054" s="189"/>
      <c r="G1054" s="189"/>
      <c r="H1054" s="189"/>
      <c r="I1054" s="189"/>
      <c r="J1054" s="189"/>
      <c r="K1054" s="189"/>
      <c r="L1054" s="189"/>
      <c r="M1054" s="189"/>
      <c r="N1054" s="189"/>
      <c r="O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c r="CN1054" s="189"/>
      <c r="CO1054" s="189"/>
      <c r="CP1054" s="189"/>
      <c r="CQ1054" s="189"/>
      <c r="CR1054" s="189"/>
      <c r="CS1054" s="189"/>
      <c r="CT1054" s="189"/>
      <c r="CU1054" s="189"/>
      <c r="CV1054" s="189"/>
      <c r="CW1054" s="189"/>
      <c r="CX1054" s="189"/>
      <c r="CY1054" s="189"/>
      <c r="CZ1054" s="189"/>
      <c r="DA1054" s="189"/>
      <c r="DB1054" s="189"/>
      <c r="DC1054" s="189"/>
      <c r="DD1054" s="189"/>
      <c r="DE1054" s="189"/>
      <c r="DF1054" s="189"/>
      <c r="DG1054" s="189"/>
      <c r="DH1054" s="189"/>
      <c r="DI1054" s="189"/>
      <c r="DJ1054" s="189"/>
      <c r="DK1054" s="189"/>
      <c r="DL1054" s="189"/>
    </row>
    <row r="1055" spans="1:116" ht="15.95" customHeight="1" x14ac:dyDescent="0.15">
      <c r="A1055" s="189"/>
      <c r="B1055" s="189"/>
      <c r="C1055" s="189"/>
      <c r="D1055" s="189"/>
      <c r="E1055" s="189"/>
      <c r="F1055" s="189"/>
      <c r="G1055" s="189"/>
      <c r="H1055" s="189"/>
      <c r="I1055" s="189"/>
      <c r="J1055" s="189"/>
      <c r="K1055" s="189"/>
      <c r="L1055" s="189"/>
      <c r="M1055" s="189"/>
      <c r="N1055" s="189"/>
      <c r="O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c r="CN1055" s="189"/>
      <c r="CO1055" s="189"/>
      <c r="CP1055" s="189"/>
      <c r="CQ1055" s="189"/>
      <c r="CR1055" s="189"/>
      <c r="CS1055" s="189"/>
      <c r="CT1055" s="189"/>
      <c r="CU1055" s="189"/>
      <c r="CV1055" s="189"/>
      <c r="CW1055" s="189"/>
      <c r="CX1055" s="189"/>
      <c r="CY1055" s="189"/>
      <c r="CZ1055" s="189"/>
      <c r="DA1055" s="189"/>
      <c r="DB1055" s="189"/>
      <c r="DC1055" s="189"/>
      <c r="DD1055" s="189"/>
      <c r="DE1055" s="189"/>
      <c r="DF1055" s="189"/>
      <c r="DG1055" s="189"/>
      <c r="DH1055" s="189"/>
      <c r="DI1055" s="189"/>
      <c r="DJ1055" s="189"/>
      <c r="DK1055" s="189"/>
      <c r="DL1055" s="189"/>
    </row>
    <row r="1056" spans="1:116" ht="15.95" customHeight="1" x14ac:dyDescent="0.15">
      <c r="A1056" s="189"/>
      <c r="B1056" s="189"/>
      <c r="C1056" s="189"/>
      <c r="D1056" s="189"/>
      <c r="E1056" s="189"/>
      <c r="F1056" s="189"/>
      <c r="G1056" s="189"/>
      <c r="H1056" s="189"/>
      <c r="I1056" s="189"/>
      <c r="J1056" s="189"/>
      <c r="K1056" s="189"/>
      <c r="L1056" s="189"/>
      <c r="M1056" s="189"/>
      <c r="N1056" s="189"/>
      <c r="O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c r="CN1056" s="189"/>
      <c r="CO1056" s="189"/>
      <c r="CP1056" s="189"/>
      <c r="CQ1056" s="189"/>
      <c r="CR1056" s="189"/>
      <c r="CS1056" s="189"/>
      <c r="CT1056" s="189"/>
      <c r="CU1056" s="189"/>
      <c r="CV1056" s="189"/>
      <c r="CW1056" s="189"/>
      <c r="CX1056" s="189"/>
      <c r="CY1056" s="189"/>
      <c r="CZ1056" s="189"/>
      <c r="DA1056" s="189"/>
      <c r="DB1056" s="189"/>
      <c r="DC1056" s="189"/>
      <c r="DD1056" s="189"/>
      <c r="DE1056" s="189"/>
      <c r="DF1056" s="189"/>
      <c r="DG1056" s="189"/>
      <c r="DH1056" s="189"/>
      <c r="DI1056" s="189"/>
      <c r="DJ1056" s="189"/>
      <c r="DK1056" s="189"/>
      <c r="DL1056" s="189"/>
    </row>
    <row r="1057" spans="1:116" ht="15.95" customHeight="1" x14ac:dyDescent="0.15">
      <c r="A1057" s="189"/>
      <c r="B1057" s="189"/>
      <c r="C1057" s="189"/>
      <c r="D1057" s="189"/>
      <c r="E1057" s="189"/>
      <c r="F1057" s="189"/>
      <c r="G1057" s="189"/>
      <c r="H1057" s="189"/>
      <c r="I1057" s="189"/>
      <c r="J1057" s="189"/>
      <c r="K1057" s="189"/>
      <c r="L1057" s="189"/>
      <c r="M1057" s="189"/>
      <c r="N1057" s="189"/>
      <c r="O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c r="CN1057" s="189"/>
      <c r="CO1057" s="189"/>
      <c r="CP1057" s="189"/>
      <c r="CQ1057" s="189"/>
      <c r="CR1057" s="189"/>
      <c r="CS1057" s="189"/>
      <c r="CT1057" s="189"/>
      <c r="CU1057" s="189"/>
      <c r="CV1057" s="189"/>
      <c r="CW1057" s="189"/>
      <c r="CX1057" s="189"/>
      <c r="CY1057" s="189"/>
      <c r="CZ1057" s="189"/>
      <c r="DA1057" s="189"/>
      <c r="DB1057" s="189"/>
      <c r="DC1057" s="189"/>
      <c r="DD1057" s="189"/>
      <c r="DE1057" s="189"/>
      <c r="DF1057" s="189"/>
      <c r="DG1057" s="189"/>
      <c r="DH1057" s="189"/>
      <c r="DI1057" s="189"/>
      <c r="DJ1057" s="189"/>
      <c r="DK1057" s="189"/>
      <c r="DL1057" s="189"/>
    </row>
    <row r="1058" spans="1:116" ht="15.95" customHeight="1" x14ac:dyDescent="0.15">
      <c r="A1058" s="189"/>
      <c r="B1058" s="189"/>
      <c r="C1058" s="189"/>
      <c r="D1058" s="189"/>
      <c r="E1058" s="189"/>
      <c r="F1058" s="189"/>
      <c r="G1058" s="189"/>
      <c r="H1058" s="189"/>
      <c r="I1058" s="189"/>
      <c r="J1058" s="189"/>
      <c r="K1058" s="189"/>
      <c r="L1058" s="189"/>
      <c r="M1058" s="189"/>
      <c r="N1058" s="189"/>
      <c r="O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c r="CN1058" s="189"/>
      <c r="CO1058" s="189"/>
      <c r="CP1058" s="189"/>
      <c r="CQ1058" s="189"/>
      <c r="CR1058" s="189"/>
      <c r="CS1058" s="189"/>
      <c r="CT1058" s="189"/>
      <c r="CU1058" s="189"/>
      <c r="CV1058" s="189"/>
      <c r="CW1058" s="189"/>
      <c r="CX1058" s="189"/>
      <c r="CY1058" s="189"/>
      <c r="CZ1058" s="189"/>
      <c r="DA1058" s="189"/>
      <c r="DB1058" s="189"/>
      <c r="DC1058" s="189"/>
      <c r="DD1058" s="189"/>
      <c r="DE1058" s="189"/>
      <c r="DF1058" s="189"/>
      <c r="DG1058" s="189"/>
      <c r="DH1058" s="189"/>
      <c r="DI1058" s="189"/>
      <c r="DJ1058" s="189"/>
      <c r="DK1058" s="189"/>
      <c r="DL1058" s="189"/>
    </row>
    <row r="1059" spans="1:116" ht="15.95" customHeight="1" x14ac:dyDescent="0.15">
      <c r="A1059" s="189"/>
      <c r="B1059" s="189"/>
      <c r="C1059" s="189"/>
      <c r="D1059" s="189"/>
      <c r="E1059" s="189"/>
      <c r="F1059" s="189"/>
      <c r="G1059" s="189"/>
      <c r="H1059" s="189"/>
      <c r="I1059" s="189"/>
      <c r="J1059" s="189"/>
      <c r="K1059" s="189"/>
      <c r="L1059" s="189"/>
      <c r="M1059" s="189"/>
      <c r="N1059" s="189"/>
      <c r="O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c r="CN1059" s="189"/>
      <c r="CO1059" s="189"/>
      <c r="CP1059" s="189"/>
      <c r="CQ1059" s="189"/>
      <c r="CR1059" s="189"/>
      <c r="CS1059" s="189"/>
      <c r="CT1059" s="189"/>
      <c r="CU1059" s="189"/>
      <c r="CV1059" s="189"/>
      <c r="CW1059" s="189"/>
      <c r="CX1059" s="189"/>
      <c r="CY1059" s="189"/>
      <c r="CZ1059" s="189"/>
      <c r="DA1059" s="189"/>
      <c r="DB1059" s="189"/>
      <c r="DC1059" s="189"/>
      <c r="DD1059" s="189"/>
      <c r="DE1059" s="189"/>
      <c r="DF1059" s="189"/>
      <c r="DG1059" s="189"/>
      <c r="DH1059" s="189"/>
      <c r="DI1059" s="189"/>
      <c r="DJ1059" s="189"/>
      <c r="DK1059" s="189"/>
      <c r="DL1059" s="189"/>
    </row>
    <row r="1060" spans="1:116" ht="15.95" customHeight="1" x14ac:dyDescent="0.15">
      <c r="A1060" s="189"/>
      <c r="B1060" s="189"/>
      <c r="C1060" s="189"/>
      <c r="D1060" s="189"/>
      <c r="E1060" s="189"/>
      <c r="F1060" s="189"/>
      <c r="G1060" s="189"/>
      <c r="H1060" s="189"/>
      <c r="I1060" s="189"/>
      <c r="J1060" s="189"/>
      <c r="K1060" s="189"/>
      <c r="L1060" s="189"/>
      <c r="M1060" s="189"/>
      <c r="N1060" s="189"/>
      <c r="O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c r="CN1060" s="189"/>
      <c r="CO1060" s="189"/>
      <c r="CP1060" s="189"/>
      <c r="CQ1060" s="189"/>
      <c r="CR1060" s="189"/>
      <c r="CS1060" s="189"/>
      <c r="CT1060" s="189"/>
      <c r="CU1060" s="189"/>
      <c r="CV1060" s="189"/>
      <c r="CW1060" s="189"/>
      <c r="CX1060" s="189"/>
      <c r="CY1060" s="189"/>
      <c r="CZ1060" s="189"/>
      <c r="DA1060" s="189"/>
      <c r="DB1060" s="189"/>
      <c r="DC1060" s="189"/>
      <c r="DD1060" s="189"/>
      <c r="DE1060" s="189"/>
      <c r="DF1060" s="189"/>
      <c r="DG1060" s="189"/>
      <c r="DH1060" s="189"/>
      <c r="DI1060" s="189"/>
      <c r="DJ1060" s="189"/>
      <c r="DK1060" s="189"/>
      <c r="DL1060" s="189"/>
    </row>
    <row r="1061" spans="1:116" ht="15.95" customHeight="1" x14ac:dyDescent="0.15">
      <c r="A1061" s="189"/>
      <c r="B1061" s="189"/>
      <c r="C1061" s="189"/>
      <c r="D1061" s="189"/>
      <c r="E1061" s="189"/>
      <c r="F1061" s="189"/>
      <c r="G1061" s="189"/>
      <c r="H1061" s="189"/>
      <c r="I1061" s="189"/>
      <c r="J1061" s="189"/>
      <c r="K1061" s="189"/>
      <c r="L1061" s="189"/>
      <c r="M1061" s="189"/>
      <c r="N1061" s="189"/>
      <c r="O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c r="CN1061" s="189"/>
      <c r="CO1061" s="189"/>
      <c r="CP1061" s="189"/>
      <c r="CQ1061" s="189"/>
      <c r="CR1061" s="189"/>
      <c r="CS1061" s="189"/>
      <c r="CT1061" s="189"/>
      <c r="CU1061" s="189"/>
      <c r="CV1061" s="189"/>
      <c r="CW1061" s="189"/>
      <c r="CX1061" s="189"/>
      <c r="CY1061" s="189"/>
      <c r="CZ1061" s="189"/>
      <c r="DA1061" s="189"/>
      <c r="DB1061" s="189"/>
      <c r="DC1061" s="189"/>
      <c r="DD1061" s="189"/>
      <c r="DE1061" s="189"/>
      <c r="DF1061" s="189"/>
      <c r="DG1061" s="189"/>
      <c r="DH1061" s="189"/>
      <c r="DI1061" s="189"/>
      <c r="DJ1061" s="189"/>
      <c r="DK1061" s="189"/>
      <c r="DL1061" s="189"/>
    </row>
    <row r="1062" spans="1:116" ht="15.95" customHeight="1" x14ac:dyDescent="0.15">
      <c r="A1062" s="189"/>
      <c r="B1062" s="189"/>
      <c r="C1062" s="189"/>
      <c r="D1062" s="189"/>
      <c r="E1062" s="189"/>
      <c r="F1062" s="189"/>
      <c r="G1062" s="189"/>
      <c r="H1062" s="189"/>
      <c r="I1062" s="189"/>
      <c r="J1062" s="189"/>
      <c r="K1062" s="189"/>
      <c r="L1062" s="189"/>
      <c r="M1062" s="189"/>
      <c r="N1062" s="189"/>
      <c r="O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c r="CN1062" s="189"/>
      <c r="CO1062" s="189"/>
      <c r="CP1062" s="189"/>
      <c r="CQ1062" s="189"/>
      <c r="CR1062" s="189"/>
      <c r="CS1062" s="189"/>
      <c r="CT1062" s="189"/>
      <c r="CU1062" s="189"/>
      <c r="CV1062" s="189"/>
      <c r="CW1062" s="189"/>
      <c r="CX1062" s="189"/>
      <c r="CY1062" s="189"/>
      <c r="CZ1062" s="189"/>
      <c r="DA1062" s="189"/>
      <c r="DB1062" s="189"/>
      <c r="DC1062" s="189"/>
      <c r="DD1062" s="189"/>
      <c r="DE1062" s="189"/>
      <c r="DF1062" s="189"/>
      <c r="DG1062" s="189"/>
      <c r="DH1062" s="189"/>
      <c r="DI1062" s="189"/>
      <c r="DJ1062" s="189"/>
      <c r="DK1062" s="189"/>
      <c r="DL1062" s="189"/>
    </row>
    <row r="1063" spans="1:116" ht="15.95" customHeight="1" x14ac:dyDescent="0.15">
      <c r="A1063" s="189"/>
      <c r="B1063" s="189"/>
      <c r="C1063" s="189"/>
      <c r="D1063" s="189"/>
      <c r="E1063" s="189"/>
      <c r="F1063" s="189"/>
      <c r="G1063" s="189"/>
      <c r="H1063" s="189"/>
      <c r="I1063" s="189"/>
      <c r="J1063" s="189"/>
      <c r="K1063" s="189"/>
      <c r="L1063" s="189"/>
      <c r="M1063" s="189"/>
      <c r="N1063" s="189"/>
      <c r="O1063" s="189"/>
      <c r="U1063" s="189"/>
      <c r="V1063" s="189"/>
      <c r="W1063" s="189"/>
      <c r="X1063" s="189"/>
      <c r="Y1063" s="189"/>
      <c r="Z1063" s="189"/>
      <c r="AA1063" s="189"/>
      <c r="AB1063" s="189"/>
      <c r="AC1063" s="189"/>
      <c r="AD1063" s="189"/>
      <c r="AE1063" s="189"/>
      <c r="AF1063" s="189"/>
      <c r="AG1063" s="189"/>
      <c r="AH1063" s="189"/>
      <c r="AI1063" s="189"/>
      <c r="AJ1063" s="189"/>
      <c r="AK1063" s="189"/>
      <c r="AL1063" s="189"/>
      <c r="AM1063" s="189"/>
      <c r="AN1063" s="189"/>
      <c r="AO1063" s="189"/>
      <c r="AP1063" s="189"/>
      <c r="AQ1063" s="189"/>
      <c r="AR1063" s="189"/>
      <c r="AS1063" s="189"/>
      <c r="AT1063" s="189"/>
      <c r="AU1063" s="189"/>
      <c r="AV1063" s="189"/>
      <c r="AW1063" s="189"/>
      <c r="AX1063" s="189"/>
      <c r="AY1063" s="189"/>
      <c r="AZ1063" s="189"/>
      <c r="BA1063" s="189"/>
      <c r="BB1063" s="189"/>
      <c r="BC1063" s="189"/>
      <c r="BD1063" s="189"/>
      <c r="BE1063" s="189"/>
      <c r="BF1063" s="189"/>
      <c r="BG1063" s="189"/>
      <c r="BH1063" s="189"/>
      <c r="BI1063" s="189"/>
      <c r="BJ1063" s="189"/>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c r="CN1063" s="189"/>
      <c r="CO1063" s="189"/>
      <c r="CP1063" s="189"/>
      <c r="CQ1063" s="189"/>
      <c r="CR1063" s="189"/>
      <c r="CS1063" s="189"/>
      <c r="CT1063" s="189"/>
      <c r="CU1063" s="189"/>
      <c r="CV1063" s="189"/>
      <c r="CW1063" s="189"/>
      <c r="CX1063" s="189"/>
      <c r="CY1063" s="189"/>
      <c r="CZ1063" s="189"/>
      <c r="DA1063" s="189"/>
      <c r="DB1063" s="189"/>
      <c r="DC1063" s="189"/>
      <c r="DD1063" s="189"/>
      <c r="DE1063" s="189"/>
      <c r="DF1063" s="189"/>
      <c r="DG1063" s="189"/>
      <c r="DH1063" s="189"/>
      <c r="DI1063" s="189"/>
      <c r="DJ1063" s="189"/>
      <c r="DK1063" s="189"/>
      <c r="DL1063" s="189"/>
    </row>
    <row r="1064" spans="1:116" ht="15.95" customHeight="1" x14ac:dyDescent="0.15">
      <c r="A1064" s="189"/>
      <c r="B1064" s="189"/>
      <c r="C1064" s="189"/>
      <c r="D1064" s="189"/>
      <c r="E1064" s="189"/>
      <c r="F1064" s="189"/>
      <c r="G1064" s="189"/>
      <c r="H1064" s="189"/>
      <c r="I1064" s="189"/>
      <c r="J1064" s="189"/>
      <c r="K1064" s="189"/>
      <c r="L1064" s="189"/>
      <c r="M1064" s="189"/>
      <c r="N1064" s="189"/>
      <c r="O1064" s="189"/>
      <c r="U1064" s="189"/>
      <c r="V1064" s="189"/>
      <c r="W1064" s="189"/>
      <c r="X1064" s="189"/>
      <c r="Y1064" s="189"/>
      <c r="Z1064" s="189"/>
      <c r="AA1064" s="189"/>
      <c r="AB1064" s="189"/>
      <c r="AC1064" s="189"/>
      <c r="AD1064" s="189"/>
      <c r="AE1064" s="189"/>
      <c r="AF1064" s="189"/>
      <c r="AG1064" s="189"/>
      <c r="AH1064" s="189"/>
      <c r="AI1064" s="189"/>
      <c r="AJ1064" s="189"/>
      <c r="AK1064" s="189"/>
      <c r="AL1064" s="189"/>
      <c r="AM1064" s="189"/>
      <c r="AN1064" s="189"/>
      <c r="AO1064" s="189"/>
      <c r="AP1064" s="189"/>
      <c r="AQ1064" s="189"/>
      <c r="AR1064" s="189"/>
      <c r="AS1064" s="189"/>
      <c r="AT1064" s="189"/>
      <c r="AU1064" s="189"/>
      <c r="AV1064" s="189"/>
      <c r="AW1064" s="189"/>
      <c r="AX1064" s="189"/>
      <c r="AY1064" s="189"/>
      <c r="AZ1064" s="189"/>
      <c r="BA1064" s="189"/>
      <c r="BB1064" s="189"/>
      <c r="BC1064" s="189"/>
      <c r="BD1064" s="189"/>
      <c r="BE1064" s="189"/>
      <c r="BF1064" s="189"/>
      <c r="BG1064" s="189"/>
      <c r="BH1064" s="189"/>
      <c r="BI1064" s="189"/>
      <c r="BJ1064" s="189"/>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c r="CN1064" s="189"/>
      <c r="CO1064" s="189"/>
      <c r="CP1064" s="189"/>
      <c r="CQ1064" s="189"/>
      <c r="CR1064" s="189"/>
      <c r="CS1064" s="189"/>
      <c r="CT1064" s="189"/>
      <c r="CU1064" s="189"/>
      <c r="CV1064" s="189"/>
      <c r="CW1064" s="189"/>
      <c r="CX1064" s="189"/>
      <c r="CY1064" s="189"/>
      <c r="CZ1064" s="189"/>
      <c r="DA1064" s="189"/>
      <c r="DB1064" s="189"/>
      <c r="DC1064" s="189"/>
      <c r="DD1064" s="189"/>
      <c r="DE1064" s="189"/>
      <c r="DF1064" s="189"/>
      <c r="DG1064" s="189"/>
      <c r="DH1064" s="189"/>
      <c r="DI1064" s="189"/>
      <c r="DJ1064" s="189"/>
      <c r="DK1064" s="189"/>
      <c r="DL1064" s="189"/>
    </row>
    <row r="1065" spans="1:116" ht="15.95" customHeight="1" x14ac:dyDescent="0.15">
      <c r="A1065" s="189"/>
      <c r="B1065" s="189"/>
      <c r="C1065" s="189"/>
      <c r="D1065" s="189"/>
      <c r="E1065" s="189"/>
      <c r="F1065" s="189"/>
      <c r="G1065" s="189"/>
      <c r="H1065" s="189"/>
      <c r="I1065" s="189"/>
      <c r="J1065" s="189"/>
      <c r="K1065" s="189"/>
      <c r="L1065" s="189"/>
      <c r="M1065" s="189"/>
      <c r="N1065" s="189"/>
      <c r="O1065" s="189"/>
      <c r="U1065" s="189"/>
      <c r="V1065" s="189"/>
      <c r="W1065" s="189"/>
      <c r="X1065" s="189"/>
      <c r="Y1065" s="189"/>
      <c r="Z1065" s="189"/>
      <c r="AA1065" s="189"/>
      <c r="AB1065" s="189"/>
      <c r="AC1065" s="189"/>
      <c r="AD1065" s="189"/>
      <c r="AE1065" s="189"/>
      <c r="AF1065" s="189"/>
      <c r="AG1065" s="189"/>
      <c r="AH1065" s="189"/>
      <c r="AI1065" s="189"/>
      <c r="AJ1065" s="189"/>
      <c r="AK1065" s="189"/>
      <c r="AL1065" s="189"/>
      <c r="AM1065" s="189"/>
      <c r="AN1065" s="189"/>
      <c r="AO1065" s="189"/>
      <c r="AP1065" s="189"/>
      <c r="AQ1065" s="189"/>
      <c r="AR1065" s="189"/>
      <c r="AS1065" s="189"/>
      <c r="AT1065" s="189"/>
      <c r="AU1065" s="189"/>
      <c r="AV1065" s="189"/>
      <c r="AW1065" s="189"/>
      <c r="AX1065" s="189"/>
      <c r="AY1065" s="189"/>
      <c r="AZ1065" s="189"/>
      <c r="BA1065" s="189"/>
      <c r="BB1065" s="189"/>
      <c r="BC1065" s="189"/>
      <c r="BD1065" s="189"/>
      <c r="BE1065" s="189"/>
      <c r="BF1065" s="189"/>
      <c r="BG1065" s="189"/>
      <c r="BH1065" s="189"/>
      <c r="BI1065" s="189"/>
      <c r="BJ1065" s="189"/>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c r="CN1065" s="189"/>
      <c r="CO1065" s="189"/>
      <c r="CP1065" s="189"/>
      <c r="CQ1065" s="189"/>
      <c r="CR1065" s="189"/>
      <c r="CS1065" s="189"/>
      <c r="CT1065" s="189"/>
      <c r="CU1065" s="189"/>
      <c r="CV1065" s="189"/>
      <c r="CW1065" s="189"/>
      <c r="CX1065" s="189"/>
      <c r="CY1065" s="189"/>
      <c r="CZ1065" s="189"/>
      <c r="DA1065" s="189"/>
      <c r="DB1065" s="189"/>
      <c r="DC1065" s="189"/>
      <c r="DD1065" s="189"/>
      <c r="DE1065" s="189"/>
      <c r="DF1065" s="189"/>
      <c r="DG1065" s="189"/>
      <c r="DH1065" s="189"/>
      <c r="DI1065" s="189"/>
      <c r="DJ1065" s="189"/>
      <c r="DK1065" s="189"/>
      <c r="DL1065" s="189"/>
    </row>
    <row r="1066" spans="1:116" ht="15.95" customHeight="1" x14ac:dyDescent="0.15">
      <c r="A1066" s="189"/>
      <c r="B1066" s="189"/>
      <c r="C1066" s="189"/>
      <c r="D1066" s="189"/>
      <c r="E1066" s="189"/>
      <c r="F1066" s="189"/>
      <c r="G1066" s="189"/>
      <c r="H1066" s="189"/>
      <c r="I1066" s="189"/>
      <c r="J1066" s="189"/>
      <c r="K1066" s="189"/>
      <c r="L1066" s="189"/>
      <c r="M1066" s="189"/>
      <c r="N1066" s="189"/>
      <c r="O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c r="CN1066" s="189"/>
      <c r="CO1066" s="189"/>
      <c r="CP1066" s="189"/>
      <c r="CQ1066" s="189"/>
      <c r="CR1066" s="189"/>
      <c r="CS1066" s="189"/>
      <c r="CT1066" s="189"/>
      <c r="CU1066" s="189"/>
      <c r="CV1066" s="189"/>
      <c r="CW1066" s="189"/>
      <c r="CX1066" s="189"/>
      <c r="CY1066" s="189"/>
      <c r="CZ1066" s="189"/>
      <c r="DA1066" s="189"/>
      <c r="DB1066" s="189"/>
      <c r="DC1066" s="189"/>
      <c r="DD1066" s="189"/>
      <c r="DE1066" s="189"/>
      <c r="DF1066" s="189"/>
      <c r="DG1066" s="189"/>
      <c r="DH1066" s="189"/>
      <c r="DI1066" s="189"/>
      <c r="DJ1066" s="189"/>
      <c r="DK1066" s="189"/>
      <c r="DL1066" s="189"/>
    </row>
    <row r="1067" spans="1:116" ht="15.95" customHeight="1" x14ac:dyDescent="0.15">
      <c r="A1067" s="189"/>
      <c r="B1067" s="189"/>
      <c r="C1067" s="189"/>
      <c r="D1067" s="189"/>
      <c r="E1067" s="189"/>
      <c r="F1067" s="189"/>
      <c r="G1067" s="189"/>
      <c r="H1067" s="189"/>
      <c r="I1067" s="189"/>
      <c r="J1067" s="189"/>
      <c r="K1067" s="189"/>
      <c r="L1067" s="189"/>
      <c r="M1067" s="189"/>
      <c r="N1067" s="189"/>
      <c r="O1067" s="189"/>
      <c r="U1067" s="189"/>
      <c r="Z1067" s="189"/>
      <c r="AA1067" s="189"/>
      <c r="AB1067" s="189"/>
      <c r="AC1067" s="189"/>
      <c r="AD1067" s="189"/>
      <c r="AE1067" s="189"/>
      <c r="AF1067" s="189"/>
      <c r="AG1067" s="189"/>
      <c r="AH1067" s="189"/>
      <c r="AI1067" s="189"/>
      <c r="AJ1067" s="189"/>
      <c r="AK1067" s="189"/>
      <c r="AL1067" s="189"/>
      <c r="AM1067" s="189"/>
      <c r="AN1067" s="189"/>
      <c r="AO1067" s="189"/>
      <c r="AP1067" s="189"/>
      <c r="AQ1067" s="189"/>
      <c r="AR1067" s="189"/>
      <c r="AS1067" s="189"/>
      <c r="AT1067" s="189"/>
      <c r="AU1067" s="189"/>
      <c r="AV1067" s="189"/>
      <c r="AW1067" s="189"/>
      <c r="AX1067" s="189"/>
      <c r="AY1067" s="189"/>
      <c r="AZ1067" s="189"/>
      <c r="BA1067" s="189"/>
      <c r="BB1067" s="189"/>
      <c r="BC1067" s="189"/>
      <c r="BD1067" s="189"/>
      <c r="BE1067" s="189"/>
      <c r="BF1067" s="189"/>
      <c r="BG1067" s="189"/>
      <c r="BH1067" s="189"/>
      <c r="BI1067" s="189"/>
      <c r="BJ1067" s="189"/>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c r="CN1067" s="189"/>
      <c r="CO1067" s="189"/>
      <c r="CP1067" s="189"/>
      <c r="CQ1067" s="189"/>
      <c r="CR1067" s="189"/>
      <c r="CS1067" s="189"/>
      <c r="CT1067" s="189"/>
      <c r="CU1067" s="189"/>
      <c r="CV1067" s="189"/>
      <c r="CW1067" s="189"/>
      <c r="CX1067" s="189"/>
      <c r="CY1067" s="189"/>
      <c r="CZ1067" s="189"/>
      <c r="DA1067" s="189"/>
      <c r="DB1067" s="189"/>
      <c r="DC1067" s="189"/>
      <c r="DD1067" s="189"/>
      <c r="DE1067" s="189"/>
      <c r="DF1067" s="189"/>
      <c r="DG1067" s="189"/>
      <c r="DH1067" s="189"/>
      <c r="DI1067" s="189"/>
      <c r="DJ1067" s="189"/>
      <c r="DK1067" s="189"/>
      <c r="DL1067" s="189"/>
    </row>
    <row r="1068" spans="1:116" ht="15.95" customHeight="1" x14ac:dyDescent="0.15">
      <c r="A1068" s="189"/>
      <c r="B1068" s="189"/>
      <c r="C1068" s="189"/>
      <c r="D1068" s="189"/>
      <c r="E1068" s="189"/>
      <c r="F1068" s="189"/>
      <c r="G1068" s="189"/>
      <c r="H1068" s="189"/>
      <c r="I1068" s="189"/>
      <c r="J1068" s="189"/>
      <c r="K1068" s="189"/>
      <c r="L1068" s="189"/>
      <c r="M1068" s="189"/>
      <c r="N1068" s="189"/>
      <c r="O1068" s="189"/>
      <c r="U1068" s="189"/>
      <c r="AA1068" s="189"/>
      <c r="AB1068" s="189"/>
      <c r="AC1068" s="189"/>
      <c r="AD1068" s="189"/>
      <c r="AE1068" s="189"/>
      <c r="AF1068" s="189"/>
      <c r="AG1068" s="189"/>
      <c r="AH1068" s="189"/>
      <c r="AI1068" s="189"/>
      <c r="AJ1068" s="189"/>
      <c r="AK1068" s="189"/>
      <c r="AL1068" s="189"/>
      <c r="AM1068" s="189"/>
      <c r="AN1068" s="189"/>
      <c r="AO1068" s="189"/>
      <c r="AP1068" s="189"/>
      <c r="AQ1068" s="189"/>
      <c r="AR1068" s="189"/>
      <c r="AS1068" s="189"/>
      <c r="AT1068" s="189"/>
      <c r="AU1068" s="189"/>
      <c r="AV1068" s="189"/>
      <c r="AW1068" s="189"/>
      <c r="AX1068" s="189"/>
      <c r="AY1068" s="189"/>
      <c r="AZ1068" s="189"/>
      <c r="BA1068" s="189"/>
      <c r="BB1068" s="189"/>
      <c r="BC1068" s="189"/>
      <c r="BD1068" s="189"/>
      <c r="BE1068" s="189"/>
      <c r="BF1068" s="189"/>
      <c r="BG1068" s="189"/>
      <c r="BH1068" s="189"/>
      <c r="BI1068" s="189"/>
      <c r="BJ1068" s="189"/>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c r="CN1068" s="189"/>
      <c r="CO1068" s="189"/>
      <c r="CP1068" s="189"/>
      <c r="CQ1068" s="189"/>
      <c r="CR1068" s="189"/>
      <c r="CS1068" s="189"/>
      <c r="CT1068" s="189"/>
      <c r="CU1068" s="189"/>
      <c r="CV1068" s="189"/>
      <c r="CW1068" s="189"/>
      <c r="CX1068" s="189"/>
      <c r="CY1068" s="189"/>
      <c r="CZ1068" s="189"/>
      <c r="DA1068" s="189"/>
      <c r="DB1068" s="189"/>
      <c r="DC1068" s="189"/>
      <c r="DD1068" s="189"/>
      <c r="DE1068" s="189"/>
      <c r="DF1068" s="189"/>
      <c r="DG1068" s="189"/>
      <c r="DH1068" s="189"/>
      <c r="DI1068" s="189"/>
      <c r="DJ1068" s="189"/>
      <c r="DK1068" s="189"/>
      <c r="DL1068" s="189"/>
    </row>
    <row r="1069" spans="1:116" ht="15.95" customHeight="1" x14ac:dyDescent="0.15">
      <c r="A1069" s="189"/>
      <c r="B1069" s="189"/>
      <c r="C1069" s="189"/>
      <c r="D1069" s="189"/>
      <c r="E1069" s="189"/>
      <c r="F1069" s="189"/>
      <c r="G1069" s="189"/>
      <c r="H1069" s="189"/>
      <c r="I1069" s="189"/>
      <c r="J1069" s="189"/>
      <c r="K1069" s="189"/>
      <c r="L1069" s="189"/>
      <c r="M1069" s="189"/>
      <c r="N1069" s="189"/>
      <c r="O1069" s="189"/>
      <c r="U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c r="CN1069" s="189"/>
      <c r="CO1069" s="189"/>
      <c r="CP1069" s="189"/>
      <c r="CQ1069" s="189"/>
      <c r="CR1069" s="189"/>
      <c r="CS1069" s="189"/>
      <c r="CT1069" s="189"/>
      <c r="CU1069" s="189"/>
      <c r="CV1069" s="189"/>
      <c r="CW1069" s="189"/>
      <c r="CX1069" s="189"/>
      <c r="CY1069" s="189"/>
      <c r="CZ1069" s="189"/>
      <c r="DA1069" s="189"/>
      <c r="DB1069" s="189"/>
      <c r="DC1069" s="189"/>
      <c r="DD1069" s="189"/>
      <c r="DE1069" s="189"/>
      <c r="DF1069" s="189"/>
      <c r="DG1069" s="189"/>
      <c r="DH1069" s="189"/>
      <c r="DI1069" s="189"/>
      <c r="DJ1069" s="189"/>
      <c r="DK1069" s="189"/>
      <c r="DL1069" s="189"/>
    </row>
    <row r="1070" spans="1:116" ht="15.95" customHeight="1" x14ac:dyDescent="0.15">
      <c r="A1070" s="189"/>
      <c r="B1070" s="189"/>
      <c r="C1070" s="189"/>
      <c r="D1070" s="189"/>
      <c r="E1070" s="189"/>
      <c r="F1070" s="189"/>
      <c r="G1070" s="189"/>
      <c r="H1070" s="189"/>
      <c r="I1070" s="189"/>
      <c r="J1070" s="189"/>
      <c r="K1070" s="189"/>
      <c r="L1070" s="189"/>
      <c r="M1070" s="189"/>
      <c r="N1070" s="189"/>
      <c r="O1070" s="189"/>
      <c r="U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c r="CN1070" s="189"/>
      <c r="CO1070" s="189"/>
      <c r="CP1070" s="189"/>
      <c r="CQ1070" s="189"/>
      <c r="CR1070" s="189"/>
      <c r="CS1070" s="189"/>
      <c r="CT1070" s="189"/>
      <c r="CU1070" s="189"/>
      <c r="CV1070" s="189"/>
      <c r="CW1070" s="189"/>
      <c r="CX1070" s="189"/>
      <c r="CY1070" s="189"/>
      <c r="CZ1070" s="189"/>
      <c r="DA1070" s="189"/>
      <c r="DB1070" s="189"/>
      <c r="DC1070" s="189"/>
      <c r="DD1070" s="189"/>
      <c r="DE1070" s="189"/>
      <c r="DF1070" s="189"/>
      <c r="DG1070" s="189"/>
      <c r="DH1070" s="189"/>
      <c r="DI1070" s="189"/>
      <c r="DJ1070" s="189"/>
      <c r="DK1070" s="189"/>
      <c r="DL1070" s="189"/>
    </row>
    <row r="1071" spans="1:116" ht="15.95" customHeight="1" x14ac:dyDescent="0.15">
      <c r="A1071" s="189"/>
      <c r="B1071" s="189"/>
      <c r="C1071" s="189"/>
      <c r="D1071" s="189"/>
      <c r="E1071" s="189"/>
      <c r="F1071" s="189"/>
      <c r="G1071" s="189"/>
      <c r="H1071" s="189"/>
      <c r="I1071" s="189"/>
      <c r="J1071" s="189"/>
      <c r="K1071" s="189"/>
      <c r="L1071" s="189"/>
      <c r="M1071" s="189"/>
      <c r="N1071" s="189"/>
      <c r="U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c r="CN1071" s="189"/>
      <c r="CO1071" s="189"/>
      <c r="CP1071" s="189"/>
      <c r="CQ1071" s="189"/>
      <c r="CR1071" s="189"/>
      <c r="CS1071" s="189"/>
      <c r="CT1071" s="189"/>
      <c r="CU1071" s="189"/>
      <c r="CV1071" s="189"/>
      <c r="CW1071" s="189"/>
      <c r="CX1071" s="189"/>
      <c r="CY1071" s="189"/>
      <c r="CZ1071" s="189"/>
      <c r="DA1071" s="189"/>
      <c r="DB1071" s="189"/>
      <c r="DC1071" s="189"/>
      <c r="DD1071" s="189"/>
      <c r="DE1071" s="189"/>
      <c r="DF1071" s="189"/>
      <c r="DG1071" s="189"/>
      <c r="DH1071" s="189"/>
      <c r="DI1071" s="189"/>
      <c r="DJ1071" s="189"/>
      <c r="DK1071" s="189"/>
      <c r="DL1071" s="189"/>
    </row>
    <row r="1072" spans="1:116" ht="15.95" customHeight="1" x14ac:dyDescent="0.15">
      <c r="A1072" s="189"/>
      <c r="B1072" s="189"/>
      <c r="C1072" s="189"/>
      <c r="D1072" s="189"/>
      <c r="E1072" s="189"/>
      <c r="F1072" s="189"/>
      <c r="G1072" s="189"/>
      <c r="H1072" s="189"/>
      <c r="I1072" s="189"/>
      <c r="J1072" s="189"/>
      <c r="K1072" s="189"/>
      <c r="L1072" s="189"/>
      <c r="M1072" s="189"/>
      <c r="N1072" s="189"/>
      <c r="U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c r="CN1072" s="189"/>
      <c r="CO1072" s="189"/>
      <c r="CP1072" s="189"/>
      <c r="CQ1072" s="189"/>
      <c r="CR1072" s="189"/>
      <c r="CS1072" s="189"/>
      <c r="CT1072" s="189"/>
      <c r="CU1072" s="189"/>
      <c r="CV1072" s="189"/>
      <c r="CW1072" s="189"/>
      <c r="CX1072" s="189"/>
      <c r="CY1072" s="189"/>
      <c r="CZ1072" s="189"/>
      <c r="DA1072" s="189"/>
      <c r="DB1072" s="189"/>
      <c r="DC1072" s="189"/>
      <c r="DD1072" s="189"/>
      <c r="DE1072" s="189"/>
      <c r="DF1072" s="189"/>
      <c r="DG1072" s="189"/>
      <c r="DH1072" s="189"/>
      <c r="DI1072" s="189"/>
      <c r="DJ1072" s="189"/>
      <c r="DK1072" s="189"/>
      <c r="DL1072" s="189"/>
    </row>
    <row r="1073" spans="1:116" ht="15.95" customHeight="1" x14ac:dyDescent="0.15">
      <c r="A1073" s="189"/>
      <c r="B1073" s="189"/>
      <c r="C1073" s="189"/>
      <c r="D1073" s="189"/>
      <c r="E1073" s="189"/>
      <c r="F1073" s="189"/>
      <c r="G1073" s="189"/>
      <c r="H1073" s="189"/>
      <c r="I1073" s="189"/>
      <c r="J1073" s="189"/>
      <c r="K1073" s="189"/>
      <c r="L1073" s="189"/>
      <c r="M1073" s="189"/>
      <c r="N1073" s="189"/>
      <c r="U1073" s="189"/>
      <c r="AA1073" s="189"/>
      <c r="AB1073" s="189"/>
      <c r="AC1073" s="189"/>
      <c r="AD1073" s="189"/>
      <c r="AE1073" s="189"/>
      <c r="AF1073" s="189"/>
      <c r="AG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c r="CN1073" s="189"/>
      <c r="CO1073" s="189"/>
      <c r="CP1073" s="189"/>
      <c r="CQ1073" s="189"/>
      <c r="CR1073" s="189"/>
      <c r="CS1073" s="189"/>
      <c r="CT1073" s="189"/>
      <c r="CU1073" s="189"/>
      <c r="CV1073" s="189"/>
      <c r="CW1073" s="189"/>
      <c r="CX1073" s="189"/>
      <c r="CY1073" s="189"/>
      <c r="CZ1073" s="189"/>
      <c r="DA1073" s="189"/>
      <c r="DB1073" s="189"/>
      <c r="DC1073" s="189"/>
      <c r="DD1073" s="189"/>
      <c r="DE1073" s="189"/>
      <c r="DF1073" s="189"/>
      <c r="DG1073" s="189"/>
      <c r="DH1073" s="189"/>
      <c r="DI1073" s="189"/>
      <c r="DJ1073" s="189"/>
      <c r="DK1073" s="189"/>
      <c r="DL1073" s="189"/>
    </row>
    <row r="1074" spans="1:116" ht="15.95" customHeight="1" x14ac:dyDescent="0.15">
      <c r="A1074" s="189"/>
      <c r="B1074" s="189"/>
      <c r="C1074" s="189"/>
      <c r="D1074" s="189"/>
      <c r="E1074" s="189"/>
      <c r="F1074" s="189"/>
      <c r="G1074" s="189"/>
      <c r="H1074" s="189"/>
      <c r="I1074" s="189"/>
      <c r="U1074" s="189"/>
      <c r="AA1074" s="189"/>
      <c r="AB1074" s="189"/>
      <c r="AC1074" s="189"/>
      <c r="AD1074" s="189"/>
      <c r="AE1074" s="189"/>
      <c r="AF1074" s="189"/>
      <c r="AG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c r="CN1074" s="189"/>
      <c r="CO1074" s="189"/>
      <c r="CP1074" s="189"/>
      <c r="CQ1074" s="189"/>
      <c r="CR1074" s="189"/>
      <c r="CS1074" s="189"/>
      <c r="CT1074" s="189"/>
      <c r="CU1074" s="189"/>
      <c r="CV1074" s="189"/>
      <c r="CW1074" s="189"/>
      <c r="CX1074" s="189"/>
      <c r="CY1074" s="189"/>
      <c r="CZ1074" s="189"/>
      <c r="DA1074" s="189"/>
      <c r="DB1074" s="189"/>
      <c r="DC1074" s="189"/>
      <c r="DD1074" s="189"/>
      <c r="DE1074" s="189"/>
      <c r="DF1074" s="189"/>
      <c r="DG1074" s="189"/>
      <c r="DH1074" s="189"/>
      <c r="DI1074" s="189"/>
      <c r="DJ1074" s="189"/>
      <c r="DK1074" s="189"/>
      <c r="DL1074" s="189"/>
    </row>
    <row r="1075" spans="1:116" ht="15.95" customHeight="1" x14ac:dyDescent="0.15">
      <c r="AA1075" s="189"/>
      <c r="AB1075" s="189"/>
      <c r="AC1075" s="189"/>
      <c r="AD1075" s="189"/>
    </row>
  </sheetData>
  <mergeCells count="593">
    <mergeCell ref="P77:Q77"/>
    <mergeCell ref="R77:T77"/>
    <mergeCell ref="P78:Q78"/>
    <mergeCell ref="R78:T78"/>
    <mergeCell ref="P79:Q79"/>
    <mergeCell ref="R79:T79"/>
    <mergeCell ref="P80:Q80"/>
    <mergeCell ref="R80:T80"/>
    <mergeCell ref="A1:H10"/>
    <mergeCell ref="K74:L74"/>
    <mergeCell ref="M74:O74"/>
    <mergeCell ref="P74:Q74"/>
    <mergeCell ref="R74:T74"/>
    <mergeCell ref="K75:L75"/>
    <mergeCell ref="M75:O75"/>
    <mergeCell ref="P75:Q75"/>
    <mergeCell ref="R75:T75"/>
    <mergeCell ref="P76:Q76"/>
    <mergeCell ref="R76:T76"/>
    <mergeCell ref="K72:L72"/>
    <mergeCell ref="M72:O72"/>
    <mergeCell ref="P72:Q72"/>
    <mergeCell ref="R72:T72"/>
    <mergeCell ref="K68:L68"/>
    <mergeCell ref="U72:V72"/>
    <mergeCell ref="W72:Y72"/>
    <mergeCell ref="K73:L73"/>
    <mergeCell ref="M73:O73"/>
    <mergeCell ref="P73:Q73"/>
    <mergeCell ref="R73:T73"/>
    <mergeCell ref="K70:L70"/>
    <mergeCell ref="M70:O70"/>
    <mergeCell ref="P70:Q70"/>
    <mergeCell ref="R70:T70"/>
    <mergeCell ref="U70:V70"/>
    <mergeCell ref="W70:Y70"/>
    <mergeCell ref="K71:L71"/>
    <mergeCell ref="M71:O71"/>
    <mergeCell ref="P71:Q71"/>
    <mergeCell ref="R71:T71"/>
    <mergeCell ref="U71:V71"/>
    <mergeCell ref="W71:Y71"/>
    <mergeCell ref="M68:O68"/>
    <mergeCell ref="P68:Q68"/>
    <mergeCell ref="R68:T68"/>
    <mergeCell ref="U68:V68"/>
    <mergeCell ref="W68:Y68"/>
    <mergeCell ref="K69:L69"/>
    <mergeCell ref="M69:O69"/>
    <mergeCell ref="P69:Q69"/>
    <mergeCell ref="R69:T69"/>
    <mergeCell ref="U69:V69"/>
    <mergeCell ref="W69:Y69"/>
    <mergeCell ref="D66:E66"/>
    <mergeCell ref="K66:L66"/>
    <mergeCell ref="M66:O66"/>
    <mergeCell ref="P66:Q66"/>
    <mergeCell ref="R66:T66"/>
    <mergeCell ref="U66:V66"/>
    <mergeCell ref="W66:Y66"/>
    <mergeCell ref="D67:E67"/>
    <mergeCell ref="K67:L67"/>
    <mergeCell ref="M67:O67"/>
    <mergeCell ref="P67:Q67"/>
    <mergeCell ref="R67:T67"/>
    <mergeCell ref="U67:V67"/>
    <mergeCell ref="W67:Y67"/>
    <mergeCell ref="D64:E64"/>
    <mergeCell ref="K64:L64"/>
    <mergeCell ref="M64:O64"/>
    <mergeCell ref="P64:Q64"/>
    <mergeCell ref="R64:T64"/>
    <mergeCell ref="U64:V64"/>
    <mergeCell ref="W64:Y64"/>
    <mergeCell ref="D65:E65"/>
    <mergeCell ref="K65:L65"/>
    <mergeCell ref="M65:O65"/>
    <mergeCell ref="P65:Q65"/>
    <mergeCell ref="R65:T65"/>
    <mergeCell ref="U65:V65"/>
    <mergeCell ref="W65:Y65"/>
    <mergeCell ref="D62:E62"/>
    <mergeCell ref="K62:L62"/>
    <mergeCell ref="M62:O62"/>
    <mergeCell ref="P62:Q62"/>
    <mergeCell ref="R62:T62"/>
    <mergeCell ref="U62:V62"/>
    <mergeCell ref="W62:Y62"/>
    <mergeCell ref="D63:E63"/>
    <mergeCell ref="K63:L63"/>
    <mergeCell ref="M63:O63"/>
    <mergeCell ref="P63:Q63"/>
    <mergeCell ref="R63:T63"/>
    <mergeCell ref="U63:V63"/>
    <mergeCell ref="W63:Y63"/>
    <mergeCell ref="D60:E60"/>
    <mergeCell ref="K60:L60"/>
    <mergeCell ref="M60:O60"/>
    <mergeCell ref="P60:Q60"/>
    <mergeCell ref="R60:T60"/>
    <mergeCell ref="U60:V60"/>
    <mergeCell ref="W60:Y60"/>
    <mergeCell ref="D61:E61"/>
    <mergeCell ref="K61:L61"/>
    <mergeCell ref="M61:O61"/>
    <mergeCell ref="P61:Q61"/>
    <mergeCell ref="R61:T61"/>
    <mergeCell ref="U61:V61"/>
    <mergeCell ref="W61:Y61"/>
    <mergeCell ref="D58:E58"/>
    <mergeCell ref="K58:L58"/>
    <mergeCell ref="M58:O58"/>
    <mergeCell ref="P58:Q58"/>
    <mergeCell ref="R58:T58"/>
    <mergeCell ref="U58:V58"/>
    <mergeCell ref="W58:Y58"/>
    <mergeCell ref="D59:E59"/>
    <mergeCell ref="K59:L59"/>
    <mergeCell ref="M59:O59"/>
    <mergeCell ref="P59:Q59"/>
    <mergeCell ref="R59:T59"/>
    <mergeCell ref="U59:V59"/>
    <mergeCell ref="W59:Y59"/>
    <mergeCell ref="D57:E57"/>
    <mergeCell ref="K57:L57"/>
    <mergeCell ref="M57:O57"/>
    <mergeCell ref="P57:Q57"/>
    <mergeCell ref="R57:T57"/>
    <mergeCell ref="U57:V57"/>
    <mergeCell ref="W57:Y57"/>
    <mergeCell ref="Z57:AA57"/>
    <mergeCell ref="AB57:AD57"/>
    <mergeCell ref="D56:E56"/>
    <mergeCell ref="K56:L56"/>
    <mergeCell ref="M56:O56"/>
    <mergeCell ref="P56:Q56"/>
    <mergeCell ref="R56:T56"/>
    <mergeCell ref="U56:V56"/>
    <mergeCell ref="W56:Y56"/>
    <mergeCell ref="Z56:AA56"/>
    <mergeCell ref="AB56:AD56"/>
    <mergeCell ref="K54:L54"/>
    <mergeCell ref="M54:O54"/>
    <mergeCell ref="P54:Q54"/>
    <mergeCell ref="R54:T54"/>
    <mergeCell ref="U54:V54"/>
    <mergeCell ref="W54:Y54"/>
    <mergeCell ref="Z54:AA54"/>
    <mergeCell ref="AB54:AD54"/>
    <mergeCell ref="K55:L55"/>
    <mergeCell ref="M55:O55"/>
    <mergeCell ref="P55:Q55"/>
    <mergeCell ref="R55:T55"/>
    <mergeCell ref="U55:V55"/>
    <mergeCell ref="W55:Y55"/>
    <mergeCell ref="Z55:AA55"/>
    <mergeCell ref="AB55:AD55"/>
    <mergeCell ref="K52:L52"/>
    <mergeCell ref="M52:O52"/>
    <mergeCell ref="P52:Q52"/>
    <mergeCell ref="R52:T52"/>
    <mergeCell ref="U52:V52"/>
    <mergeCell ref="W52:Y52"/>
    <mergeCell ref="Z52:AA52"/>
    <mergeCell ref="AB52:AD52"/>
    <mergeCell ref="K53:L53"/>
    <mergeCell ref="M53:O53"/>
    <mergeCell ref="P53:Q53"/>
    <mergeCell ref="R53:T53"/>
    <mergeCell ref="U53:V53"/>
    <mergeCell ref="W53:Y53"/>
    <mergeCell ref="Z53:AA53"/>
    <mergeCell ref="AB53:AD53"/>
    <mergeCell ref="K50:L50"/>
    <mergeCell ref="M50:O50"/>
    <mergeCell ref="P50:Q50"/>
    <mergeCell ref="R50:T50"/>
    <mergeCell ref="U50:V50"/>
    <mergeCell ref="W50:Y50"/>
    <mergeCell ref="Z50:AA50"/>
    <mergeCell ref="AB50:AD50"/>
    <mergeCell ref="K51:L51"/>
    <mergeCell ref="M51:O51"/>
    <mergeCell ref="P51:Q51"/>
    <mergeCell ref="R51:T51"/>
    <mergeCell ref="U51:V51"/>
    <mergeCell ref="W51:Y51"/>
    <mergeCell ref="Z51:AA51"/>
    <mergeCell ref="AB51:AD51"/>
    <mergeCell ref="K48:L48"/>
    <mergeCell ref="M48:O48"/>
    <mergeCell ref="P48:Q48"/>
    <mergeCell ref="R48:T48"/>
    <mergeCell ref="U48:V48"/>
    <mergeCell ref="W48:Y48"/>
    <mergeCell ref="Z48:AA48"/>
    <mergeCell ref="AB48:AD48"/>
    <mergeCell ref="K49:L49"/>
    <mergeCell ref="M49:O49"/>
    <mergeCell ref="P49:Q49"/>
    <mergeCell ref="R49:T49"/>
    <mergeCell ref="U49:V49"/>
    <mergeCell ref="W49:Y49"/>
    <mergeCell ref="Z49:AA49"/>
    <mergeCell ref="AB49:AD49"/>
    <mergeCell ref="K46:L46"/>
    <mergeCell ref="M46:O46"/>
    <mergeCell ref="P46:Q46"/>
    <mergeCell ref="R46:T46"/>
    <mergeCell ref="U46:V46"/>
    <mergeCell ref="W46:Y46"/>
    <mergeCell ref="Z46:AA46"/>
    <mergeCell ref="AB46:AD46"/>
    <mergeCell ref="K47:L47"/>
    <mergeCell ref="M47:O47"/>
    <mergeCell ref="P47:Q47"/>
    <mergeCell ref="R47:T47"/>
    <mergeCell ref="U47:V47"/>
    <mergeCell ref="W47:Y47"/>
    <mergeCell ref="Z47:AA47"/>
    <mergeCell ref="AB47:AD47"/>
    <mergeCell ref="K44:L44"/>
    <mergeCell ref="M44:O44"/>
    <mergeCell ref="P44:Q44"/>
    <mergeCell ref="R44:T44"/>
    <mergeCell ref="U44:V44"/>
    <mergeCell ref="W44:Y44"/>
    <mergeCell ref="Z44:AA44"/>
    <mergeCell ref="AB44:AD44"/>
    <mergeCell ref="K45:L45"/>
    <mergeCell ref="M45:O45"/>
    <mergeCell ref="P45:Q45"/>
    <mergeCell ref="R45:T45"/>
    <mergeCell ref="U45:V45"/>
    <mergeCell ref="W45:Y45"/>
    <mergeCell ref="Z45:AA45"/>
    <mergeCell ref="AB45:AD45"/>
    <mergeCell ref="K42:L42"/>
    <mergeCell ref="M42:O42"/>
    <mergeCell ref="P42:Q42"/>
    <mergeCell ref="R42:T42"/>
    <mergeCell ref="U42:V42"/>
    <mergeCell ref="W42:Y42"/>
    <mergeCell ref="Z42:AA42"/>
    <mergeCell ref="AB42:AD42"/>
    <mergeCell ref="K43:L43"/>
    <mergeCell ref="M43:O43"/>
    <mergeCell ref="P43:Q43"/>
    <mergeCell ref="R43:T43"/>
    <mergeCell ref="U43:V43"/>
    <mergeCell ref="W43:Y43"/>
    <mergeCell ref="Z43:AA43"/>
    <mergeCell ref="AB43:AD43"/>
    <mergeCell ref="K40:L40"/>
    <mergeCell ref="M40:O40"/>
    <mergeCell ref="P40:Q40"/>
    <mergeCell ref="R40:T40"/>
    <mergeCell ref="U40:V40"/>
    <mergeCell ref="W40:Y40"/>
    <mergeCell ref="Z40:AA40"/>
    <mergeCell ref="AB40:AD40"/>
    <mergeCell ref="K41:L41"/>
    <mergeCell ref="M41:O41"/>
    <mergeCell ref="P41:Q41"/>
    <mergeCell ref="R41:T41"/>
    <mergeCell ref="U41:V41"/>
    <mergeCell ref="W41:Y41"/>
    <mergeCell ref="Z41:AA41"/>
    <mergeCell ref="AB41:AD41"/>
    <mergeCell ref="K38:L38"/>
    <mergeCell ref="M38:O38"/>
    <mergeCell ref="P38:Q38"/>
    <mergeCell ref="R38:T38"/>
    <mergeCell ref="U38:V38"/>
    <mergeCell ref="W38:Y38"/>
    <mergeCell ref="Z38:AA38"/>
    <mergeCell ref="AB38:AD38"/>
    <mergeCell ref="K39:L39"/>
    <mergeCell ref="M39:O39"/>
    <mergeCell ref="P39:Q39"/>
    <mergeCell ref="R39:T39"/>
    <mergeCell ref="U39:V39"/>
    <mergeCell ref="W39:Y39"/>
    <mergeCell ref="Z39:AA39"/>
    <mergeCell ref="AB39:AD39"/>
    <mergeCell ref="K36:L36"/>
    <mergeCell ref="M36:O36"/>
    <mergeCell ref="P36:Q36"/>
    <mergeCell ref="R36:T36"/>
    <mergeCell ref="U36:V36"/>
    <mergeCell ref="W36:Y36"/>
    <mergeCell ref="Z36:AA36"/>
    <mergeCell ref="AB36:AD36"/>
    <mergeCell ref="K37:L37"/>
    <mergeCell ref="M37:O37"/>
    <mergeCell ref="P37:Q37"/>
    <mergeCell ref="R37:T37"/>
    <mergeCell ref="U37:V37"/>
    <mergeCell ref="W37:Y37"/>
    <mergeCell ref="Z37:AA37"/>
    <mergeCell ref="AB37:AD37"/>
    <mergeCell ref="K34:L34"/>
    <mergeCell ref="M34:O34"/>
    <mergeCell ref="P34:Q34"/>
    <mergeCell ref="R34:T34"/>
    <mergeCell ref="U34:V34"/>
    <mergeCell ref="W34:Y34"/>
    <mergeCell ref="Z34:AA34"/>
    <mergeCell ref="AB34:AD34"/>
    <mergeCell ref="K35:L35"/>
    <mergeCell ref="M35:O35"/>
    <mergeCell ref="P35:Q35"/>
    <mergeCell ref="R35:T35"/>
    <mergeCell ref="U35:V35"/>
    <mergeCell ref="W35:Y35"/>
    <mergeCell ref="Z35:AA35"/>
    <mergeCell ref="AB35:AD35"/>
    <mergeCell ref="A33:B33"/>
    <mergeCell ref="K33:L33"/>
    <mergeCell ref="M33:O33"/>
    <mergeCell ref="P33:Q33"/>
    <mergeCell ref="R33:T33"/>
    <mergeCell ref="U33:V33"/>
    <mergeCell ref="W33:Y33"/>
    <mergeCell ref="Z33:AA33"/>
    <mergeCell ref="AB33:AD33"/>
    <mergeCell ref="A32:B32"/>
    <mergeCell ref="K32:L32"/>
    <mergeCell ref="M32:O32"/>
    <mergeCell ref="P32:Q32"/>
    <mergeCell ref="R32:T32"/>
    <mergeCell ref="U32:V32"/>
    <mergeCell ref="W32:Y32"/>
    <mergeCell ref="Z32:AA32"/>
    <mergeCell ref="AB32:AD32"/>
    <mergeCell ref="A31:B31"/>
    <mergeCell ref="K31:L31"/>
    <mergeCell ref="M31:O31"/>
    <mergeCell ref="P31:Q31"/>
    <mergeCell ref="R31:T31"/>
    <mergeCell ref="U31:V31"/>
    <mergeCell ref="W31:Y31"/>
    <mergeCell ref="Z31:AA31"/>
    <mergeCell ref="AB31:AD31"/>
    <mergeCell ref="Z29:AA29"/>
    <mergeCell ref="AB29:AD29"/>
    <mergeCell ref="A30:B30"/>
    <mergeCell ref="D30:E30"/>
    <mergeCell ref="F30:G30"/>
    <mergeCell ref="H30:J30"/>
    <mergeCell ref="K30:L30"/>
    <mergeCell ref="M30:O30"/>
    <mergeCell ref="P30:Q30"/>
    <mergeCell ref="R30:T30"/>
    <mergeCell ref="U30:V30"/>
    <mergeCell ref="W30:Y30"/>
    <mergeCell ref="Z30:AA30"/>
    <mergeCell ref="AB30:AD30"/>
    <mergeCell ref="D29:E29"/>
    <mergeCell ref="F29:G29"/>
    <mergeCell ref="H29:J29"/>
    <mergeCell ref="K29:L29"/>
    <mergeCell ref="M29:O29"/>
    <mergeCell ref="P29:Q29"/>
    <mergeCell ref="R29:T29"/>
    <mergeCell ref="U29:V29"/>
    <mergeCell ref="W29:Y29"/>
    <mergeCell ref="W27:Y27"/>
    <mergeCell ref="Z27:AA27"/>
    <mergeCell ref="AB27:AD27"/>
    <mergeCell ref="A28:B28"/>
    <mergeCell ref="C28:E28"/>
    <mergeCell ref="F28:G28"/>
    <mergeCell ref="H28:J28"/>
    <mergeCell ref="K28:L28"/>
    <mergeCell ref="M28:O28"/>
    <mergeCell ref="P28:Q28"/>
    <mergeCell ref="R28:T28"/>
    <mergeCell ref="U28:V28"/>
    <mergeCell ref="W28:Y28"/>
    <mergeCell ref="Z28:AA28"/>
    <mergeCell ref="AB28:AD28"/>
    <mergeCell ref="A27:B27"/>
    <mergeCell ref="C27:E27"/>
    <mergeCell ref="F27:G27"/>
    <mergeCell ref="H27:J27"/>
    <mergeCell ref="K27:L27"/>
    <mergeCell ref="M27:O27"/>
    <mergeCell ref="P27:Q27"/>
    <mergeCell ref="R27:T27"/>
    <mergeCell ref="U27:V27"/>
    <mergeCell ref="W25:Y25"/>
    <mergeCell ref="Z25:AA25"/>
    <mergeCell ref="AB25:AD25"/>
    <mergeCell ref="A26:B26"/>
    <mergeCell ref="C26:E26"/>
    <mergeCell ref="F26:G26"/>
    <mergeCell ref="H26:J26"/>
    <mergeCell ref="K26:L26"/>
    <mergeCell ref="M26:O26"/>
    <mergeCell ref="P26:Q26"/>
    <mergeCell ref="R26:T26"/>
    <mergeCell ref="U26:V26"/>
    <mergeCell ref="W26:Y26"/>
    <mergeCell ref="Z26:AA26"/>
    <mergeCell ref="AB26:AD26"/>
    <mergeCell ref="A25:B25"/>
    <mergeCell ref="C25:E25"/>
    <mergeCell ref="F25:G25"/>
    <mergeCell ref="H25:J25"/>
    <mergeCell ref="K25:L25"/>
    <mergeCell ref="M25:O25"/>
    <mergeCell ref="P25:Q25"/>
    <mergeCell ref="R25:T25"/>
    <mergeCell ref="U25:V25"/>
    <mergeCell ref="W23:Y23"/>
    <mergeCell ref="Z23:AA23"/>
    <mergeCell ref="AB23:AD23"/>
    <mergeCell ref="A24:B24"/>
    <mergeCell ref="C24:E24"/>
    <mergeCell ref="F24:G24"/>
    <mergeCell ref="H24:J24"/>
    <mergeCell ref="K24:L24"/>
    <mergeCell ref="M24:O24"/>
    <mergeCell ref="P24:Q24"/>
    <mergeCell ref="R24:T24"/>
    <mergeCell ref="U24:V24"/>
    <mergeCell ref="W24:Y24"/>
    <mergeCell ref="Z24:AA24"/>
    <mergeCell ref="AB24:AD24"/>
    <mergeCell ref="A23:B23"/>
    <mergeCell ref="C23:E23"/>
    <mergeCell ref="F23:G23"/>
    <mergeCell ref="H23:J23"/>
    <mergeCell ref="K23:L23"/>
    <mergeCell ref="M23:O23"/>
    <mergeCell ref="P23:Q23"/>
    <mergeCell ref="R23:T23"/>
    <mergeCell ref="U23:V23"/>
    <mergeCell ref="W21:Y21"/>
    <mergeCell ref="Z21:AA21"/>
    <mergeCell ref="AB21:AD21"/>
    <mergeCell ref="A22:B22"/>
    <mergeCell ref="C22:E22"/>
    <mergeCell ref="F22:G22"/>
    <mergeCell ref="H22:J22"/>
    <mergeCell ref="K22:L22"/>
    <mergeCell ref="M22:O22"/>
    <mergeCell ref="P22:Q22"/>
    <mergeCell ref="R22:T22"/>
    <mergeCell ref="U22:V22"/>
    <mergeCell ref="W22:Y22"/>
    <mergeCell ref="Z22:AA22"/>
    <mergeCell ref="AB22:AD22"/>
    <mergeCell ref="A21:B21"/>
    <mergeCell ref="C21:E21"/>
    <mergeCell ref="F21:G21"/>
    <mergeCell ref="H21:J21"/>
    <mergeCell ref="K21:L21"/>
    <mergeCell ref="M21:O21"/>
    <mergeCell ref="P21:Q21"/>
    <mergeCell ref="R21:T21"/>
    <mergeCell ref="U21:V21"/>
    <mergeCell ref="W19:Y19"/>
    <mergeCell ref="Z19:AA19"/>
    <mergeCell ref="AB19:AD19"/>
    <mergeCell ref="A20:B20"/>
    <mergeCell ref="C20:E20"/>
    <mergeCell ref="F20:G20"/>
    <mergeCell ref="H20:J20"/>
    <mergeCell ref="K20:L20"/>
    <mergeCell ref="M20:O20"/>
    <mergeCell ref="P20:Q20"/>
    <mergeCell ref="R20:T20"/>
    <mergeCell ref="U20:V20"/>
    <mergeCell ref="W20:Y20"/>
    <mergeCell ref="Z20:AA20"/>
    <mergeCell ref="AB20:AD20"/>
    <mergeCell ref="A19:B19"/>
    <mergeCell ref="C19:E19"/>
    <mergeCell ref="F19:G19"/>
    <mergeCell ref="H19:J19"/>
    <mergeCell ref="K19:L19"/>
    <mergeCell ref="M19:O19"/>
    <mergeCell ref="P19:Q19"/>
    <mergeCell ref="R19:T19"/>
    <mergeCell ref="U19:V19"/>
    <mergeCell ref="W17:Y17"/>
    <mergeCell ref="Z17:AA17"/>
    <mergeCell ref="AB17:AD17"/>
    <mergeCell ref="A18:B18"/>
    <mergeCell ref="C18:E18"/>
    <mergeCell ref="F18:G18"/>
    <mergeCell ref="H18:J18"/>
    <mergeCell ref="K18:L18"/>
    <mergeCell ref="M18:O18"/>
    <mergeCell ref="P18:Q18"/>
    <mergeCell ref="R18:T18"/>
    <mergeCell ref="U18:V18"/>
    <mergeCell ref="W18:Y18"/>
    <mergeCell ref="Z18:AA18"/>
    <mergeCell ref="AB18:AD18"/>
    <mergeCell ref="A17:B17"/>
    <mergeCell ref="C17:E17"/>
    <mergeCell ref="F17:G17"/>
    <mergeCell ref="H17:J17"/>
    <mergeCell ref="K17:L17"/>
    <mergeCell ref="M17:O17"/>
    <mergeCell ref="P17:Q17"/>
    <mergeCell ref="R17:T17"/>
    <mergeCell ref="U17:V17"/>
    <mergeCell ref="W15:Y15"/>
    <mergeCell ref="Z15:AA15"/>
    <mergeCell ref="AB15:AD15"/>
    <mergeCell ref="AE15:AF15"/>
    <mergeCell ref="AG15:AI15"/>
    <mergeCell ref="A16:B16"/>
    <mergeCell ref="C16:E16"/>
    <mergeCell ref="F16:G16"/>
    <mergeCell ref="H16:J16"/>
    <mergeCell ref="K16:L16"/>
    <mergeCell ref="M16:O16"/>
    <mergeCell ref="P16:Q16"/>
    <mergeCell ref="R16:T16"/>
    <mergeCell ref="U16:V16"/>
    <mergeCell ref="W16:Y16"/>
    <mergeCell ref="Z16:AA16"/>
    <mergeCell ref="AB16:AD16"/>
    <mergeCell ref="A15:B15"/>
    <mergeCell ref="C15:E15"/>
    <mergeCell ref="F15:G15"/>
    <mergeCell ref="H15:J15"/>
    <mergeCell ref="K15:L15"/>
    <mergeCell ref="M15:O15"/>
    <mergeCell ref="P15:Q15"/>
    <mergeCell ref="R15:T15"/>
    <mergeCell ref="U15:V15"/>
    <mergeCell ref="W13:Y13"/>
    <mergeCell ref="Z13:AA13"/>
    <mergeCell ref="AB13:AD13"/>
    <mergeCell ref="AE13:AF13"/>
    <mergeCell ref="AG13:AI13"/>
    <mergeCell ref="A14:B14"/>
    <mergeCell ref="C14:E14"/>
    <mergeCell ref="F14:G14"/>
    <mergeCell ref="H14:J14"/>
    <mergeCell ref="K14:L14"/>
    <mergeCell ref="M14:O14"/>
    <mergeCell ref="P14:Q14"/>
    <mergeCell ref="R14:T14"/>
    <mergeCell ref="U14:V14"/>
    <mergeCell ref="W14:Y14"/>
    <mergeCell ref="Z14:AA14"/>
    <mergeCell ref="AB14:AD14"/>
    <mergeCell ref="AE14:AF14"/>
    <mergeCell ref="AG14:AI14"/>
    <mergeCell ref="A13:B13"/>
    <mergeCell ref="C13:E13"/>
    <mergeCell ref="F13:G13"/>
    <mergeCell ref="H13:J13"/>
    <mergeCell ref="K13:L13"/>
    <mergeCell ref="M13:O13"/>
    <mergeCell ref="P13:Q13"/>
    <mergeCell ref="R13:T13"/>
    <mergeCell ref="U13:V13"/>
    <mergeCell ref="W11:Y11"/>
    <mergeCell ref="Z11:AA11"/>
    <mergeCell ref="AB11:AD11"/>
    <mergeCell ref="U11:V11"/>
    <mergeCell ref="AE11:AF11"/>
    <mergeCell ref="AG11:AI11"/>
    <mergeCell ref="A12:B12"/>
    <mergeCell ref="C12:E12"/>
    <mergeCell ref="F12:G12"/>
    <mergeCell ref="H12:J12"/>
    <mergeCell ref="K12:L12"/>
    <mergeCell ref="M12:O12"/>
    <mergeCell ref="P12:Q12"/>
    <mergeCell ref="R12:T12"/>
    <mergeCell ref="U12:V12"/>
    <mergeCell ref="W12:Y12"/>
    <mergeCell ref="Z12:AA12"/>
    <mergeCell ref="AB12:AD12"/>
    <mergeCell ref="AE12:AF12"/>
    <mergeCell ref="AG12:AI12"/>
    <mergeCell ref="A11:B11"/>
    <mergeCell ref="C11:E11"/>
    <mergeCell ref="F11:G11"/>
    <mergeCell ref="H11:J11"/>
    <mergeCell ref="K11:L11"/>
    <mergeCell ref="M11:O11"/>
    <mergeCell ref="P11:Q11"/>
    <mergeCell ref="R11:T11"/>
  </mergeCells>
  <phoneticPr fontId="17" type="noConversion"/>
  <hyperlinks>
    <hyperlink ref="A12" location="恢复类!M2" display="恢复类!M2" xr:uid="{00000000-0004-0000-0000-000000000000}"/>
    <hyperlink ref="A13" location="恢复类!M28" display="恢复类!M28" xr:uid="{00000000-0004-0000-0000-000001000000}"/>
    <hyperlink ref="A14" location="恢复类!R28" display="恢复类!R28" xr:uid="{00000000-0004-0000-0000-000002000000}"/>
    <hyperlink ref="A15" location="恢复类!C2" display="恢复类!C2" xr:uid="{00000000-0004-0000-0000-000003000000}"/>
    <hyperlink ref="A16" location="恢复类!H2" display="恢复类!H2" xr:uid="{00000000-0004-0000-0000-000004000000}"/>
    <hyperlink ref="A17" location="恢复类!R2" display="恢复类!R2" xr:uid="{00000000-0004-0000-0000-000005000000}"/>
    <hyperlink ref="A18" location="恢复类!C54" display="恢复类!C54" xr:uid="{00000000-0004-0000-0000-000006000000}"/>
    <hyperlink ref="A19" location="恢复类!H54" display="恢复类!H54" xr:uid="{00000000-0004-0000-0000-000007000000}"/>
    <hyperlink ref="A20" location="恢复类!C28" display="恢复类!C28" xr:uid="{00000000-0004-0000-0000-000008000000}"/>
    <hyperlink ref="A21" location="恢复类!H28" display="恢复类!H28" xr:uid="{00000000-0004-0000-0000-000009000000}"/>
    <hyperlink ref="A22" location="恢复类!M54" display="恢复类!M54" xr:uid="{00000000-0004-0000-0000-00000A000000}"/>
    <hyperlink ref="A23" location="恢复类!R54" display="恢复类!R54" xr:uid="{00000000-0004-0000-0000-00000B000000}"/>
    <hyperlink ref="A24" location="恢复类!C80" display="恢复类!C80" xr:uid="{00000000-0004-0000-0000-00000C000000}"/>
    <hyperlink ref="F12" location="造伤类!C2" display="造伤类!C2" xr:uid="{00000000-0004-0000-0000-00000D000000}"/>
    <hyperlink ref="F13" location="造伤类!H2" display="造伤类!H2" xr:uid="{00000000-0004-0000-0000-00000E000000}"/>
    <hyperlink ref="F14" location="造伤类!M2" display="造伤类!M2" xr:uid="{00000000-0004-0000-0000-00000F000000}"/>
    <hyperlink ref="F15" location="造伤类!R2" display="造伤类!R2" xr:uid="{00000000-0004-0000-0000-000010000000}"/>
    <hyperlink ref="F16" location="造伤类!C28" display="造伤类!C28" xr:uid="{00000000-0004-0000-0000-000011000000}"/>
    <hyperlink ref="F17" location="造伤类!R54" display="造伤类!R54" xr:uid="{00000000-0004-0000-0000-000012000000}"/>
    <hyperlink ref="F18" location="造伤类!H28" display="造伤类!H28" xr:uid="{00000000-0004-0000-0000-000013000000}"/>
    <hyperlink ref="F19" location="造伤类!M28" display="造伤类!M28" xr:uid="{00000000-0004-0000-0000-000014000000}"/>
    <hyperlink ref="F20" location="造伤类!R28" display="造伤类!R28" xr:uid="{00000000-0004-0000-0000-000015000000}"/>
    <hyperlink ref="F21" location="造伤类!C54" display="造伤类!C54" xr:uid="{00000000-0004-0000-0000-000016000000}"/>
    <hyperlink ref="F22" location="造伤类!M54" display="造伤类!M54" xr:uid="{00000000-0004-0000-0000-000017000000}"/>
    <hyperlink ref="F23" location="造伤类!C80" display="造伤类!C80" xr:uid="{00000000-0004-0000-0000-000018000000}"/>
    <hyperlink ref="F24" location="造伤类!H80" display="造伤类!H80" xr:uid="{00000000-0004-0000-0000-000019000000}"/>
    <hyperlink ref="F25" location="造伤类!H54" display="造伤类!H54" xr:uid="{00000000-0004-0000-0000-00001A000000}"/>
    <hyperlink ref="F26" location="造伤类!M80" display="造伤类!M80" xr:uid="{00000000-0004-0000-0000-00001B000000}"/>
    <hyperlink ref="F27" location="造伤类!R80" display="造伤类!R80" xr:uid="{00000000-0004-0000-0000-00001C000000}"/>
    <hyperlink ref="F28" location="造伤类!C106" display="造伤类!C106" xr:uid="{00000000-0004-0000-0000-00001D000000}"/>
    <hyperlink ref="F29" location="造伤类!H106" display="造伤类!H106" xr:uid="{00000000-0004-0000-0000-00001E000000}"/>
    <hyperlink ref="K12" location="消耗类!M2" display="消耗类!M2" xr:uid="{00000000-0004-0000-0000-00001F000000}"/>
    <hyperlink ref="K13" location="消耗类!H2" display="消耗类!H2" xr:uid="{00000000-0004-0000-0000-000020000000}"/>
    <hyperlink ref="K14" location="消耗类!C2" display="消耗类!C2" xr:uid="{00000000-0004-0000-0000-000021000000}"/>
    <hyperlink ref="K15" location="消耗类!R236" display="消耗类!R236" xr:uid="{00000000-0004-0000-0000-000022000000}"/>
    <hyperlink ref="K16" location="消耗类!R28" display="消耗类!R28" xr:uid="{00000000-0004-0000-0000-000023000000}"/>
    <hyperlink ref="K17" location="消耗类!H80" display="消耗类!H80" xr:uid="{00000000-0004-0000-0000-000024000000}"/>
    <hyperlink ref="K18" location="消耗类!R2" display="消耗类!R2" xr:uid="{00000000-0004-0000-0000-000025000000}"/>
    <hyperlink ref="K19" location="消耗类!C28" display="消耗类!C28" xr:uid="{00000000-0004-0000-0000-000026000000}"/>
    <hyperlink ref="K20" location="消耗类!C54" display="消耗类!C54" xr:uid="{00000000-0004-0000-0000-000027000000}"/>
    <hyperlink ref="K21" location="消耗类!H54" display="消耗类!H54" xr:uid="{00000000-0004-0000-0000-000028000000}"/>
    <hyperlink ref="K22" location="消耗类!M54" display="消耗类!M54" xr:uid="{00000000-0004-0000-0000-000029000000}"/>
    <hyperlink ref="K23" location="消耗类!R54" display="消耗类!R54" xr:uid="{00000000-0004-0000-0000-00002A000000}"/>
    <hyperlink ref="K24" location="消耗类!C80" display="消耗类!C80" xr:uid="{00000000-0004-0000-0000-00002B000000}"/>
    <hyperlink ref="K25" location="消耗类!M80" display="消耗类!M80" xr:uid="{00000000-0004-0000-0000-00002C000000}"/>
    <hyperlink ref="K26" location="消耗类!R80" display="消耗类!R80" xr:uid="{00000000-0004-0000-0000-00002D000000}"/>
    <hyperlink ref="K27" location="消耗类!C106" display="消耗类!C106" xr:uid="{00000000-0004-0000-0000-00002E000000}"/>
    <hyperlink ref="K28" location="消耗类!R106" display="消耗类!R106" xr:uid="{00000000-0004-0000-0000-00002F000000}"/>
    <hyperlink ref="K29" location="消耗类!C158" display="消耗类!C158" xr:uid="{00000000-0004-0000-0000-000030000000}"/>
    <hyperlink ref="K30" location="消耗类!M210" display="消耗类!M210" xr:uid="{00000000-0004-0000-0000-000031000000}"/>
    <hyperlink ref="K31" location="消耗类!R210" display="消耗类!R210" xr:uid="{00000000-0004-0000-0000-000032000000}"/>
    <hyperlink ref="K32" location="消耗类!C236" display="消耗类!C236" xr:uid="{00000000-0004-0000-0000-000033000000}"/>
    <hyperlink ref="K33" location="消耗类!H236" display="消耗类!H236" xr:uid="{00000000-0004-0000-0000-000034000000}"/>
    <hyperlink ref="K34" location="消耗类!C262" display="消耗类!C262" xr:uid="{00000000-0004-0000-0000-000035000000}"/>
    <hyperlink ref="K35" location="消耗类!M262" display="消耗类!M262" xr:uid="{00000000-0004-0000-0000-000036000000}"/>
    <hyperlink ref="K36" location="消耗类!C314" display="消耗类!C314" xr:uid="{00000000-0004-0000-0000-000037000000}"/>
    <hyperlink ref="K37" location="消耗类!H28" display="消耗类!H28" xr:uid="{00000000-0004-0000-0000-000038000000}"/>
    <hyperlink ref="K38" location="消耗类!M28" display="消耗类!M28" xr:uid="{00000000-0004-0000-0000-000039000000}"/>
    <hyperlink ref="K39" location="消耗类!H106" display="消耗类!H106" xr:uid="{00000000-0004-0000-0000-00003A000000}"/>
    <hyperlink ref="K40" location="消耗类!M106" display="消耗类!M106" xr:uid="{00000000-0004-0000-0000-00003B000000}"/>
    <hyperlink ref="K41" location="消耗类!C132" display="消耗类!C132" xr:uid="{00000000-0004-0000-0000-00003C000000}"/>
    <hyperlink ref="K42" location="消耗类!M132" display="消耗类!M132" xr:uid="{00000000-0004-0000-0000-00003D000000}"/>
    <hyperlink ref="K43" location="消耗类!H158" display="消耗类!H158" xr:uid="{00000000-0004-0000-0000-00003E000000}"/>
    <hyperlink ref="K44" location="消耗类!H262" display="消耗类!H262" xr:uid="{00000000-0004-0000-0000-00003F000000}"/>
    <hyperlink ref="K45" location="消耗类!R262" display="消耗类!R262" xr:uid="{00000000-0004-0000-0000-000040000000}"/>
    <hyperlink ref="K46" location="消耗类!M366" display="消耗类!M366" xr:uid="{00000000-0004-0000-0000-000041000000}"/>
    <hyperlink ref="K47" location="消耗类!M158" display="消耗类!M158" xr:uid="{00000000-0004-0000-0000-000042000000}"/>
    <hyperlink ref="K48" location="消耗类!R158" display="消耗类!R158" xr:uid="{00000000-0004-0000-0000-000043000000}"/>
    <hyperlink ref="K49" location="消耗类!H184" display="消耗类!H184" xr:uid="{00000000-0004-0000-0000-000044000000}"/>
    <hyperlink ref="K50" location="消耗类!C210" display="消耗类!C210" xr:uid="{00000000-0004-0000-0000-000045000000}"/>
    <hyperlink ref="K51" location="消耗类!M236" display="消耗类!M236" xr:uid="{00000000-0004-0000-0000-000046000000}"/>
    <hyperlink ref="K52" location="消耗类!M288" display="消耗类!M288" xr:uid="{00000000-0004-0000-0000-000047000000}"/>
    <hyperlink ref="K53" location="消耗类!R314" display="消耗类!R314" xr:uid="{00000000-0004-0000-0000-000048000000}"/>
    <hyperlink ref="K54" location="消耗类!H340" display="消耗类!H340" xr:uid="{00000000-0004-0000-0000-000049000000}"/>
    <hyperlink ref="K55" location="消耗类!C366" display="消耗类!C366" xr:uid="{00000000-0004-0000-0000-00004A000000}"/>
    <hyperlink ref="K56" location="消耗类!H132" display="消耗类!H132" xr:uid="{00000000-0004-0000-0000-00004B000000}"/>
    <hyperlink ref="K57" location="消耗类!R132" display="消耗类!R132" xr:uid="{00000000-0004-0000-0000-00004C000000}"/>
    <hyperlink ref="K58" location="消耗类!C184" display="消耗类!C184" xr:uid="{00000000-0004-0000-0000-00004D000000}"/>
    <hyperlink ref="K59" location="消耗类!M184" display="消耗类!M184" xr:uid="{00000000-0004-0000-0000-00004E000000}"/>
    <hyperlink ref="K60" location="消耗类!R184" display="消耗类!R184" xr:uid="{00000000-0004-0000-0000-00004F000000}"/>
    <hyperlink ref="P12" location="工具类!H2" display="工具类!H2" xr:uid="{00000000-0004-0000-0000-000050000000}"/>
    <hyperlink ref="P13" location="工具类!M2" display="工具类!M2" xr:uid="{00000000-0004-0000-0000-000051000000}"/>
    <hyperlink ref="P14" location="工具类!R2" display="工具类!R2" xr:uid="{00000000-0004-0000-0000-000052000000}"/>
    <hyperlink ref="P15" location="工具类!C28" display="工具类!C28" xr:uid="{00000000-0004-0000-0000-000053000000}"/>
    <hyperlink ref="P16" location="工具类!M28" display="工具类!M28" xr:uid="{00000000-0004-0000-0000-000054000000}"/>
    <hyperlink ref="P17" location="工具类!R28" display="工具类!R28" xr:uid="{00000000-0004-0000-0000-000055000000}"/>
    <hyperlink ref="P18" location="工具类!C54" display="工具类!C54" xr:uid="{00000000-0004-0000-0000-000056000000}"/>
    <hyperlink ref="P19" location="工具类!H54" display="工具类!H54" xr:uid="{00000000-0004-0000-0000-000057000000}"/>
    <hyperlink ref="P20" location="工具类!M54" display="工具类!M54" xr:uid="{00000000-0004-0000-0000-000058000000}"/>
    <hyperlink ref="P21" location="工具类!R54" display="工具类!R54" xr:uid="{00000000-0004-0000-0000-000059000000}"/>
    <hyperlink ref="P22" location="工具类!C80" display="工具类!C80" xr:uid="{00000000-0004-0000-0000-00005A000000}"/>
    <hyperlink ref="P23" location="工具类!H80" display="工具类!H80" xr:uid="{00000000-0004-0000-0000-00005B000000}"/>
    <hyperlink ref="P24" location="工具类!R80" display="工具类!R80" xr:uid="{00000000-0004-0000-0000-00005C000000}"/>
    <hyperlink ref="P25" location="工具类!C106" display="工具类!C106" xr:uid="{00000000-0004-0000-0000-00005D000000}"/>
    <hyperlink ref="P26" location="工具类!H106" display="工具类!H106" xr:uid="{00000000-0004-0000-0000-00005E000000}"/>
    <hyperlink ref="P27" location="工具类!M106" display="工具类!M106" xr:uid="{00000000-0004-0000-0000-00005F000000}"/>
    <hyperlink ref="P28" location="工具类!R106" display="工具类!R106" xr:uid="{00000000-0004-0000-0000-000060000000}"/>
    <hyperlink ref="P29" location="工具类!C132" display="工具类!C132" xr:uid="{00000000-0004-0000-0000-000061000000}"/>
    <hyperlink ref="P30" location="工具类!H132" display="工具类!H132" xr:uid="{00000000-0004-0000-0000-000062000000}"/>
    <hyperlink ref="P31" location="工具类!R132" display="工具类!R132" xr:uid="{00000000-0004-0000-0000-000063000000}"/>
    <hyperlink ref="P32" location="工具类!H158" display="工具类!H158" xr:uid="{00000000-0004-0000-0000-000064000000}"/>
    <hyperlink ref="P33" location="工具类!M158" display="工具类!M158" xr:uid="{00000000-0004-0000-0000-000065000000}"/>
    <hyperlink ref="P34" location="工具类!H262" display="工具类!H262" xr:uid="{00000000-0004-0000-0000-000066000000}"/>
    <hyperlink ref="P35" location="工具类!C288" display="工具类!C288" xr:uid="{00000000-0004-0000-0000-000067000000}"/>
    <hyperlink ref="P36" location="工具类!H340" display="工具类!H340" xr:uid="{00000000-0004-0000-0000-000068000000}"/>
    <hyperlink ref="P37" location="工具类!M366" display="工具类!M366" xr:uid="{00000000-0004-0000-0000-000069000000}"/>
    <hyperlink ref="P38" location="工具类!R366" display="工具类!R366" xr:uid="{00000000-0004-0000-0000-00006A000000}"/>
    <hyperlink ref="P39" location="工具类!M392" display="工具类!M392" xr:uid="{00000000-0004-0000-0000-00006B000000}"/>
    <hyperlink ref="P40" location="工具类!R392" display="工具类!R392" xr:uid="{00000000-0004-0000-0000-00006C000000}"/>
    <hyperlink ref="P41" location="工具类!C2" display="工具类!C2" xr:uid="{00000000-0004-0000-0000-00006D000000}"/>
    <hyperlink ref="P42" location="工具类!R288" display="工具类!R288" xr:uid="{00000000-0004-0000-0000-00006E000000}"/>
    <hyperlink ref="P43" location="工具类!M314" display="工具类!M314" xr:uid="{00000000-0004-0000-0000-00006F000000}"/>
    <hyperlink ref="P44" location="工具类!R314" display="工具类!R314" xr:uid="{00000000-0004-0000-0000-000070000000}"/>
    <hyperlink ref="P45" location="工具类!C340" display="工具类!C340" xr:uid="{00000000-0004-0000-0000-000071000000}"/>
    <hyperlink ref="P46" location="工具类!M340" display="工具类!M340" xr:uid="{00000000-0004-0000-0000-000072000000}"/>
    <hyperlink ref="P47" location="工具类!R340" display="工具类!R340" xr:uid="{00000000-0004-0000-0000-000073000000}"/>
    <hyperlink ref="P48" location="工具类!H288" display="工具类!H288" xr:uid="{00000000-0004-0000-0000-000074000000}"/>
    <hyperlink ref="P49" location="工具类!C158" display="工具类!C158" xr:uid="{00000000-0004-0000-0000-000075000000}"/>
    <hyperlink ref="P50" location="工具类!H184" display="工具类!H184" xr:uid="{00000000-0004-0000-0000-000076000000}"/>
    <hyperlink ref="P51" location="工具类!M288" display="工具类!M288" xr:uid="{00000000-0004-0000-0000-000077000000}"/>
    <hyperlink ref="P52" location="工具类!C314" display="工具类!C314" xr:uid="{00000000-0004-0000-0000-000078000000}"/>
    <hyperlink ref="P53" location="工具类!H418" display="工具类!H418" xr:uid="{00000000-0004-0000-0000-000079000000}"/>
    <hyperlink ref="P54" location="工具类!R158" display="工具类!R158" xr:uid="{00000000-0004-0000-0000-00007A000000}"/>
    <hyperlink ref="P55" location="工具类!C210" display="工具类!C210" xr:uid="{00000000-0004-0000-0000-00007B000000}"/>
    <hyperlink ref="P56" location="工具类!H28" display="工具类!H28" xr:uid="{00000000-0004-0000-0000-00007C000000}"/>
    <hyperlink ref="P57" location="工具类!M132" display="工具类!M132" xr:uid="{00000000-0004-0000-0000-00007D000000}"/>
    <hyperlink ref="P58" location="工具类!C184" display="工具类!C184" xr:uid="{00000000-0004-0000-0000-00007E000000}"/>
    <hyperlink ref="P59" location="工具类!M184" display="工具类!M184" xr:uid="{00000000-0004-0000-0000-00007F000000}"/>
    <hyperlink ref="P60" location="工具类!R184" display="工具类!R184" xr:uid="{00000000-0004-0000-0000-000080000000}"/>
    <hyperlink ref="P61" location="工具类!H210" display="工具类!H210" xr:uid="{00000000-0004-0000-0000-000081000000}"/>
    <hyperlink ref="P62" location="工具类!M210" display="工具类!M210" xr:uid="{00000000-0004-0000-0000-000082000000}"/>
    <hyperlink ref="P63" location="工具类!R210" display="工具类!R210" xr:uid="{00000000-0004-0000-0000-000083000000}"/>
    <hyperlink ref="P64" location="工具类!C262" display="工具类!C262" xr:uid="{00000000-0004-0000-0000-000084000000}"/>
    <hyperlink ref="P65" location="工具类!R262" display="工具类!R262" xr:uid="{00000000-0004-0000-0000-000085000000}"/>
    <hyperlink ref="P66" location="工具类!H314" display="工具类!H314" xr:uid="{00000000-0004-0000-0000-000086000000}"/>
    <hyperlink ref="P67" location="工具类!M418" display="工具类!M418" xr:uid="{00000000-0004-0000-0000-000087000000}"/>
    <hyperlink ref="P68" location="工具类!H236" display="工具类!H236" xr:uid="{00000000-0004-0000-0000-000088000000}"/>
    <hyperlink ref="P69" location="工具类!M236" display="工具类!M236" xr:uid="{00000000-0004-0000-0000-000089000000}"/>
    <hyperlink ref="P70" location="工具类!R236" display="工具类!R236" xr:uid="{00000000-0004-0000-0000-00008A000000}"/>
    <hyperlink ref="U12" location="组合配件!H2" display="组合配件!H2" xr:uid="{00000000-0004-0000-0000-00008B000000}"/>
    <hyperlink ref="U13" location="组合配件!M2" display="组合配件!M2" xr:uid="{00000000-0004-0000-0000-00008C000000}"/>
    <hyperlink ref="U14" location="组合配件!R2" display="组合配件!R2" xr:uid="{00000000-0004-0000-0000-00008D000000}"/>
    <hyperlink ref="U15" location="组合配件!C28" display="组合配件!C28" xr:uid="{00000000-0004-0000-0000-00008E000000}"/>
    <hyperlink ref="U16" location="组合配件!H28" display="组合配件!H28" xr:uid="{00000000-0004-0000-0000-00008F000000}"/>
    <hyperlink ref="U17" location="组合配件!M28" display="组合配件!M28" xr:uid="{00000000-0004-0000-0000-000090000000}"/>
    <hyperlink ref="U20" location="组合配件!M54" display="组合配件!M54" xr:uid="{00000000-0004-0000-0000-000091000000}"/>
    <hyperlink ref="K61" location="消耗类!H210" display="消耗类!H210" xr:uid="{00000000-0004-0000-0000-000092000000}"/>
    <hyperlink ref="K62" location="消耗类!C288" display="消耗类!C288" xr:uid="{00000000-0004-0000-0000-000093000000}"/>
    <hyperlink ref="K63" location="消耗类!M340" display="消耗类!M340" xr:uid="{00000000-0004-0000-0000-000094000000}"/>
    <hyperlink ref="U21" location="组合配件!R54" display="组合配件!R54" xr:uid="{00000000-0004-0000-0000-000095000000}"/>
    <hyperlink ref="U22" location="组合配件!C106" display="组合配件!C106" xr:uid="{00000000-0004-0000-0000-000096000000}"/>
    <hyperlink ref="U23" location="组合配件!H106" display="组合配件!H106" xr:uid="{00000000-0004-0000-0000-000097000000}"/>
    <hyperlink ref="U24" location="组合配件!M106" display="组合配件!M106" xr:uid="{00000000-0004-0000-0000-000098000000}"/>
    <hyperlink ref="U25" location="组合配件!R106" display="组合配件!R106" xr:uid="{00000000-0004-0000-0000-000099000000}"/>
    <hyperlink ref="U26" location="组合配件!C158" display="组合配件!C158" xr:uid="{00000000-0004-0000-0000-00009A000000}"/>
    <hyperlink ref="U27" location="组合配件!H158" display="组合配件!H158" xr:uid="{00000000-0004-0000-0000-00009B000000}"/>
    <hyperlink ref="U28" location="组合配件!M158" display="组合配件!M158" xr:uid="{00000000-0004-0000-0000-00009C000000}"/>
    <hyperlink ref="U29" location="组合配件!R158" display="组合配件!R158" xr:uid="{00000000-0004-0000-0000-00009D000000}"/>
    <hyperlink ref="U30" location="组合配件!C210" display="组合配件!C210" xr:uid="{00000000-0004-0000-0000-00009E000000}"/>
    <hyperlink ref="U31" location="组合配件!H210" display="组合配件!H210" xr:uid="{00000000-0004-0000-0000-00009F000000}"/>
    <hyperlink ref="U32" location="组合配件!M210" display="组合配件!M210" xr:uid="{00000000-0004-0000-0000-0000A0000000}"/>
    <hyperlink ref="U33" location="组合配件!R210" display="组合配件!R210" xr:uid="{00000000-0004-0000-0000-0000A1000000}"/>
    <hyperlink ref="U34" location="组合配件!C262" display="组合配件!C262" xr:uid="{00000000-0004-0000-0000-0000A2000000}"/>
    <hyperlink ref="U35" location="组合配件!H262" display="组合配件!H262" xr:uid="{00000000-0004-0000-0000-0000A3000000}"/>
    <hyperlink ref="U36" location="组合配件!M262" display="组合配件!M262" xr:uid="{00000000-0004-0000-0000-0000A4000000}"/>
    <hyperlink ref="U37" location="组合配件!R262" display="组合配件!R262" xr:uid="{00000000-0004-0000-0000-0000A5000000}"/>
    <hyperlink ref="U38" location="组合配件!C314" display="组合配件!C314" xr:uid="{00000000-0004-0000-0000-0000A6000000}"/>
    <hyperlink ref="U39" location="组合配件!H314" display="组合配件!H314" xr:uid="{00000000-0004-0000-0000-0000A7000000}"/>
    <hyperlink ref="U40" location="组合配件!M314" display="组合配件!M314" xr:uid="{00000000-0004-0000-0000-0000A8000000}"/>
    <hyperlink ref="U41" location="组合配件!R314" display="组合配件!R314" xr:uid="{00000000-0004-0000-0000-0000A9000000}"/>
    <hyperlink ref="U42" location="组合配件!C2" display="组合配件!C2" xr:uid="{00000000-0004-0000-0000-0000AA000000}"/>
    <hyperlink ref="U18" location="组合配件!C54" display="组合配件!C54" xr:uid="{00000000-0004-0000-0000-0000AB000000}"/>
    <hyperlink ref="U19" location="组合配件!H54" display="组合配件!H54" xr:uid="{00000000-0004-0000-0000-0000AC000000}"/>
    <hyperlink ref="U43" location="组合配件!C80" display="组合配件!C80" xr:uid="{00000000-0004-0000-0000-0000AD000000}"/>
    <hyperlink ref="U44" location="组合配件!H80" display="组合配件!H80" xr:uid="{00000000-0004-0000-0000-0000AE000000}"/>
    <hyperlink ref="U45" location="组合配件!M80" display="组合配件!M80" xr:uid="{00000000-0004-0000-0000-0000AF000000}"/>
    <hyperlink ref="U46" location="组合配件!R80" display="组合配件!R80" xr:uid="{00000000-0004-0000-0000-0000B0000000}"/>
    <hyperlink ref="U47" location="组合配件!C132" display="组合配件!C132" xr:uid="{00000000-0004-0000-0000-0000B1000000}"/>
    <hyperlink ref="U48" location="组合配件!H132" display="组合配件!H132" xr:uid="{00000000-0004-0000-0000-0000B2000000}"/>
    <hyperlink ref="U49" location="组合配件!M132" display="组合配件!M132" xr:uid="{00000000-0004-0000-0000-0000B3000000}"/>
    <hyperlink ref="U50" location="组合配件!R132" display="组合配件!R132" xr:uid="{00000000-0004-0000-0000-0000B4000000}"/>
    <hyperlink ref="U51" location="组合配件!C184" display="组合配件!C184" xr:uid="{00000000-0004-0000-0000-0000B5000000}"/>
    <hyperlink ref="U52" location="组合配件!H184" display="组合配件!H184" xr:uid="{00000000-0004-0000-0000-0000B6000000}"/>
    <hyperlink ref="U53" location="组合配件!M184" display="组合配件!M184" xr:uid="{00000000-0004-0000-0000-0000B7000000}"/>
    <hyperlink ref="U54" location="组合配件!R184" display="组合配件!R184" xr:uid="{00000000-0004-0000-0000-0000B8000000}"/>
    <hyperlink ref="U55" location="组合配件!C236" display="组合配件!C236" xr:uid="{00000000-0004-0000-0000-0000B9000000}"/>
    <hyperlink ref="U56" location="组合配件!H236" display="组合配件!H236" xr:uid="{00000000-0004-0000-0000-0000BA000000}"/>
    <hyperlink ref="U57" location="组合配件!M236" display="组合配件!M236" xr:uid="{00000000-0004-0000-0000-0000BB000000}"/>
    <hyperlink ref="U58" location="组合配件!R236" display="组合配件!R236" xr:uid="{00000000-0004-0000-0000-0000BC000000}"/>
    <hyperlink ref="U59" location="组合配件!C288" display="组合配件!C288" xr:uid="{00000000-0004-0000-0000-0000BD000000}"/>
    <hyperlink ref="U60" location="组合配件!H288" display="组合配件!H288" xr:uid="{00000000-0004-0000-0000-0000BE000000}"/>
    <hyperlink ref="U61" location="组合配件!M288" display="组合配件!M288" xr:uid="{00000000-0004-0000-0000-0000BF000000}"/>
    <hyperlink ref="U62" location="组合配件!R288" display="组合配件!R288" xr:uid="{00000000-0004-0000-0000-0000C0000000}"/>
    <hyperlink ref="U63" location="组合配件!C340" display="组合配件!C340" xr:uid="{00000000-0004-0000-0000-0000C1000000}"/>
    <hyperlink ref="U64" location="组合配件!H340" display="组合配件!H340" xr:uid="{00000000-0004-0000-0000-0000C2000000}"/>
    <hyperlink ref="U65" location="组合配件!M340" display="组合配件!M340" xr:uid="{00000000-0004-0000-0000-0000C3000000}"/>
    <hyperlink ref="U66" location="组合配件!R340" display="组合配件!R340" xr:uid="{00000000-0004-0000-0000-0000C4000000}"/>
    <hyperlink ref="K64" location="消耗类!R340" display="消耗类!R340" xr:uid="{00000000-0004-0000-0000-0000C5000000}"/>
    <hyperlink ref="Z13" location="载具!H227" display="载具!H227" xr:uid="{00000000-0004-0000-0000-0000C6000000}"/>
    <hyperlink ref="Z14" location="载具!C127" display="载具!C127" xr:uid="{00000000-0004-0000-0000-0000C7000000}"/>
    <hyperlink ref="Z15" location="载具!M27" display="载具!M27" xr:uid="{00000000-0004-0000-0000-0000C8000000}"/>
    <hyperlink ref="Z16" location="载具!M52" display="载具!M52" xr:uid="{00000000-0004-0000-0000-0000C9000000}"/>
    <hyperlink ref="Z17" location="载具!R101" display="载具!R101" xr:uid="{00000000-0004-0000-0000-0000CA000000}"/>
    <hyperlink ref="Z18" location="载具!C176" display="载具!C176" xr:uid="{00000000-0004-0000-0000-0000CB000000}"/>
    <hyperlink ref="Z19" location="载具!H176" display="载具!H176" xr:uid="{00000000-0004-0000-0000-0000CC000000}"/>
    <hyperlink ref="Z20" location="载具!C27" display="载具!C27" xr:uid="{00000000-0004-0000-0000-0000CD000000}"/>
    <hyperlink ref="Z21" location="载具!R378" display="载具!R378" xr:uid="{00000000-0004-0000-0000-0000CE000000}"/>
    <hyperlink ref="Z22" location="载具!M378" display="载具!M378" xr:uid="{00000000-0004-0000-0000-0000CF000000}"/>
    <hyperlink ref="Z23" location="载具!C2" display="载具!C2" xr:uid="{00000000-0004-0000-0000-0000D0000000}"/>
    <hyperlink ref="Z24" location="载具!C403" display="载具!C403" xr:uid="{00000000-0004-0000-0000-0000D1000000}"/>
    <hyperlink ref="P71" location="工具类!C366" display="工具类!C366" xr:uid="{00000000-0004-0000-0000-0000D2000000}"/>
    <hyperlink ref="P72" location="工具类!H392" display="工具类!H392" xr:uid="{00000000-0004-0000-0000-0000D3000000}"/>
    <hyperlink ref="Z25" location="载具!C253" display="载具!C253" xr:uid="{00000000-0004-0000-0000-0000D4000000}"/>
    <hyperlink ref="Z26" location="载具!C352" display="载具!C352" xr:uid="{00000000-0004-0000-0000-0000D5000000}"/>
    <hyperlink ref="Z27" location="载具!M428" display="载具!M428" xr:uid="{00000000-0004-0000-0000-0000D6000000}"/>
    <hyperlink ref="Z28" location="载具!M454" display="载具!M454" xr:uid="{00000000-0004-0000-0000-0000D7000000}"/>
    <hyperlink ref="Z29" location="载具!M2" display="载具!M2" xr:uid="{00000000-0004-0000-0000-0000D8000000}"/>
    <hyperlink ref="Z30" location="载具!C278" display="载具!C278" xr:uid="{00000000-0004-0000-0000-0000D9000000}"/>
    <hyperlink ref="Z31" location="载具!C327" display="载具!C327" xr:uid="{00000000-0004-0000-0000-0000DA000000}"/>
    <hyperlink ref="A25" location="恢复类!H80" display="恢复类!H80" xr:uid="{00000000-0004-0000-0000-0000DB000000}"/>
    <hyperlink ref="K65" location="消耗类!R288" display="消耗类!R288" xr:uid="{00000000-0004-0000-0000-0000DC000000}"/>
    <hyperlink ref="K66" location="消耗类!H314" display="消耗类!H314" xr:uid="{00000000-0004-0000-0000-0000DD000000}"/>
    <hyperlink ref="K68" location="消耗类!H366" display="消耗类!H366" xr:uid="{00000000-0004-0000-0000-0000DE000000}"/>
    <hyperlink ref="K69" location="消耗类!R392" display="消耗类!R392" xr:uid="{00000000-0004-0000-0000-0000DF000000}"/>
    <hyperlink ref="P73" location="工具类!M80" display="工具类!M80" xr:uid="{00000000-0004-0000-0000-0000E0000000}"/>
    <hyperlink ref="U67" location="组合配件!C366" display="组合配件!C366" xr:uid="{00000000-0004-0000-0000-0000E1000000}"/>
    <hyperlink ref="U68" location="组合配件!H366" display="组合配件!H366" xr:uid="{00000000-0004-0000-0000-0000E2000000}"/>
    <hyperlink ref="U69" location="组合配件!M366" display="组合配件!M366" xr:uid="{00000000-0004-0000-0000-0000E3000000}"/>
    <hyperlink ref="U70" location="组合配件!R366" display="组合配件!R366" xr:uid="{00000000-0004-0000-0000-0000E4000000}"/>
    <hyperlink ref="U71" location="组合配件!C392" display="组合配件!C392" xr:uid="{00000000-0004-0000-0000-0000E5000000}"/>
    <hyperlink ref="A26" location="恢复类!R80" display="恢复类!R80" xr:uid="{00000000-0004-0000-0000-0000E6000000}"/>
    <hyperlink ref="A28" location="恢复类!M80" display="恢复类!M80" xr:uid="{00000000-0004-0000-0000-0000E7000000}"/>
    <hyperlink ref="P74" location="工具类!C418" display="工具类!C418" xr:uid="{00000000-0004-0000-0000-0000E8000000}"/>
    <hyperlink ref="P75" location="工具类!R418" display="工具类!R418" xr:uid="{00000000-0004-0000-0000-0000E9000000}"/>
    <hyperlink ref="Z32" location="载具!C429" display="载具!C429" xr:uid="{00000000-0004-0000-0000-0000EA000000}"/>
    <hyperlink ref="Z33" location="载具!H352" display="载具!H352" xr:uid="{00000000-0004-0000-0000-0000EB000000}"/>
    <hyperlink ref="Z34" location="载具!H327" display="载具!H327" xr:uid="{00000000-0004-0000-0000-0000EC000000}"/>
    <hyperlink ref="Z35" location="载具!H101" display="载具!H101" xr:uid="{00000000-0004-0000-0000-0000ED000000}"/>
    <hyperlink ref="Z36" location="载具!C379" display="载具!C379" xr:uid="{00000000-0004-0000-0000-0000EE000000}"/>
    <hyperlink ref="F30" location="造伤类!M106" display="造伤类!M106" xr:uid="{00000000-0004-0000-0000-0000EF000000}"/>
    <hyperlink ref="A27" location="恢复类!C106" display="恢复类!C106" xr:uid="{00000000-0004-0000-0000-0000F0000000}"/>
    <hyperlink ref="A27:B27" location="恢复类!C106" display="恢复类!C106" xr:uid="{00000000-0004-0000-0000-0000F1000000}"/>
    <hyperlink ref="K67" location="消耗类!C340" display="消耗类!C340" xr:uid="{00000000-0004-0000-0000-0000F2000000}"/>
    <hyperlink ref="K67:L67" location="消耗类!H366" display="消耗类!H366" xr:uid="{00000000-0004-0000-0000-0000F3000000}"/>
    <hyperlink ref="K70" location="消耗类!C392" display="消耗类!C392" xr:uid="{00000000-0004-0000-0000-0000F4000000}"/>
    <hyperlink ref="K71" location="消耗类!H288" display="消耗类!H288" xr:uid="{00000000-0004-0000-0000-0000F5000000}"/>
    <hyperlink ref="K72" location="消耗类!R366" display="消耗类!R366" xr:uid="{00000000-0004-0000-0000-0000F6000000}"/>
    <hyperlink ref="K73" location="消耗类!H392" display="消耗类!H392" xr:uid="{00000000-0004-0000-0000-0000F7000000}"/>
    <hyperlink ref="K74" location="消耗类!M392" display="消耗类!M392" xr:uid="{00000000-0004-0000-0000-0000F8000000}"/>
    <hyperlink ref="K75" location="消耗类!M314" display="消耗类!M314" xr:uid="{00000000-0004-0000-0000-0000F9000000}"/>
    <hyperlink ref="P76" location="工具类!C444" display="工具类!C444" xr:uid="{00000000-0004-0000-0000-0000FA000000}"/>
    <hyperlink ref="P77" location="工具类!C236" display="工具类!C236" xr:uid="{00000000-0004-0000-0000-0000FB000000}"/>
    <hyperlink ref="P78" location="工具类!H366" display="工具类!H366" xr:uid="{00000000-0004-0000-0000-0000FC000000}"/>
    <hyperlink ref="P79" location="工具类!C392" display="工具类!C392" xr:uid="{00000000-0004-0000-0000-0000FD000000}"/>
    <hyperlink ref="P80" location="工具类!M262" display="工具类!M262" xr:uid="{00000000-0004-0000-0000-0000FE000000}"/>
    <hyperlink ref="U72" location="组合配件!H392" display="组合配件!H392" xr:uid="{00000000-0004-0000-0000-0000FF000000}"/>
    <hyperlink ref="Z37" location="载具!M302" display="载具!M302" xr:uid="{00000000-0004-0000-0000-000000010000}"/>
    <hyperlink ref="Z38" location="载具!R327" display="载具!R327" xr:uid="{00000000-0004-0000-0000-000001010000}"/>
    <hyperlink ref="Z39" location="载具!M127" display="载具!M127" xr:uid="{00000000-0004-0000-0000-000002010000}"/>
    <hyperlink ref="Z40" location="载具!C478" display="载具!C478" xr:uid="{00000000-0004-0000-0000-000003010000}"/>
    <hyperlink ref="Z41" location="载具!R302" display="载具!R302" xr:uid="{00000000-0004-0000-0000-000004010000}"/>
    <hyperlink ref="Z42" location="载具!C101" display="载具!C101" xr:uid="{00000000-0004-0000-0000-000005010000}"/>
    <hyperlink ref="Z43" location="载具!M327" display="载具!M327" xr:uid="{00000000-0004-0000-0000-000006010000}"/>
    <hyperlink ref="Z44" location="载具!M352" display="载具!M352" xr:uid="{00000000-0004-0000-0000-000007010000}"/>
    <hyperlink ref="Z45" location="载具!C227" display="载具!C227" xr:uid="{00000000-0004-0000-0000-000008010000}"/>
    <hyperlink ref="Z46" location="载具!C52" display="载具!C52" xr:uid="{00000000-0004-0000-0000-000009010000}"/>
    <hyperlink ref="Z47" location="载具!C303" display="载具!C303" xr:uid="{00000000-0004-0000-0000-00000A010000}"/>
    <hyperlink ref="Z48" location="载具!M177" display="载具!M177" xr:uid="{00000000-0004-0000-0000-00000B010000}"/>
    <hyperlink ref="Z49" location="载具!M77" display="载具!M77" xr:uid="{00000000-0004-0000-0000-00000C010000}"/>
    <hyperlink ref="Z50" location="载具!M101" display="载具!M101" xr:uid="{00000000-0004-0000-0000-00000D010000}"/>
    <hyperlink ref="Z51" location="载具!M202" display="载具!M202" xr:uid="{00000000-0004-0000-0000-00000E010000}"/>
    <hyperlink ref="Z52" location="载具!R454" display="载具!R454" xr:uid="{00000000-0004-0000-0000-00000F010000}"/>
    <hyperlink ref="Z53" location="载具!C77" display="载具!C77" xr:uid="{00000000-0004-0000-0000-000010010000}"/>
    <hyperlink ref="Z54" location="载具!C152" display="载具!C152" xr:uid="{00000000-0004-0000-0000-000011010000}"/>
    <hyperlink ref="Z55" location="载具!M152" display="载具!M152" xr:uid="{00000000-0004-0000-0000-000012010000}"/>
    <hyperlink ref="Z56" location="载具!C202" display="载具!C202" xr:uid="{00000000-0004-0000-0000-000013010000}"/>
    <hyperlink ref="Z57" location="载具!C454" display="载具!C454" xr:uid="{00000000-0004-0000-0000-000014010000}"/>
    <hyperlink ref="Z12" location="载具!M276" display="载具!M276" xr:uid="{A33DC2DD-1002-4E11-A744-F71A20D2E28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T129"/>
  <sheetViews>
    <sheetView tabSelected="1" topLeftCell="B1"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98" t="s">
        <v>289</v>
      </c>
      <c r="C2" s="99" t="s">
        <v>31</v>
      </c>
      <c r="D2" s="2" t="s">
        <v>290</v>
      </c>
      <c r="E2" s="11" t="str">
        <f>LOOKUP(C10,{0,201,401,601,901,1201,1501;"黑色","绿色","蓝色","紫色","红色","橙色","金色"})</f>
        <v>黑色</v>
      </c>
      <c r="G2" s="98" t="s">
        <v>289</v>
      </c>
      <c r="H2" s="99" t="s">
        <v>38</v>
      </c>
      <c r="I2" s="2" t="s">
        <v>290</v>
      </c>
      <c r="J2" s="11" t="str">
        <f>LOOKUP(H10,{0,201,401,601,901,1201,1501;"黑色","绿色","蓝色","紫色","红色","橙色","金色"})</f>
        <v>黑色</v>
      </c>
      <c r="L2" s="98" t="s">
        <v>289</v>
      </c>
      <c r="M2" s="99" t="s">
        <v>8</v>
      </c>
      <c r="N2" s="2" t="s">
        <v>290</v>
      </c>
      <c r="O2" s="11" t="str">
        <f>LOOKUP(M10,{0,201,401,601,901,1201,1501;"黑色","绿色","蓝色","紫色","红色","橙色","金色"})</f>
        <v>黑色</v>
      </c>
      <c r="Q2" s="98" t="s">
        <v>289</v>
      </c>
      <c r="R2" s="99" t="s">
        <v>44</v>
      </c>
      <c r="S2" s="2" t="s">
        <v>290</v>
      </c>
      <c r="T2" s="11" t="str">
        <f>LOOKUP(R10,{0,201,401,601,901,1201,1501;"黑色","绿色","蓝色","紫色","红色","橙色","金色"})</f>
        <v>黑色</v>
      </c>
    </row>
    <row r="3" spans="2:20" ht="12" customHeight="1" x14ac:dyDescent="0.15">
      <c r="B3" s="253" t="s">
        <v>291</v>
      </c>
      <c r="C3" s="254"/>
      <c r="D3" s="100" t="s">
        <v>292</v>
      </c>
      <c r="E3" s="25">
        <v>1</v>
      </c>
      <c r="G3" s="253" t="s">
        <v>293</v>
      </c>
      <c r="H3" s="254"/>
      <c r="I3" s="100" t="s">
        <v>292</v>
      </c>
      <c r="J3" s="25">
        <v>1</v>
      </c>
      <c r="L3" s="253" t="s">
        <v>294</v>
      </c>
      <c r="M3" s="254"/>
      <c r="N3" s="100" t="s">
        <v>292</v>
      </c>
      <c r="O3" s="25">
        <v>1</v>
      </c>
      <c r="Q3" s="253" t="s">
        <v>295</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297</v>
      </c>
      <c r="E5" s="260"/>
      <c r="G5" s="255"/>
      <c r="H5" s="256"/>
      <c r="I5" s="262" t="s">
        <v>298</v>
      </c>
      <c r="J5" s="260"/>
      <c r="L5" s="255"/>
      <c r="M5" s="256"/>
      <c r="N5" s="262" t="s">
        <v>299</v>
      </c>
      <c r="O5" s="260"/>
      <c r="Q5" s="255"/>
      <c r="R5" s="256"/>
      <c r="S5" s="262" t="s">
        <v>300</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100</v>
      </c>
      <c r="D10" s="261"/>
      <c r="E10" s="260"/>
      <c r="G10" s="98" t="s">
        <v>301</v>
      </c>
      <c r="H10" s="101">
        <v>200</v>
      </c>
      <c r="I10" s="261"/>
      <c r="J10" s="260"/>
      <c r="L10" s="98" t="s">
        <v>301</v>
      </c>
      <c r="M10" s="101">
        <v>100</v>
      </c>
      <c r="N10" s="261"/>
      <c r="O10" s="260"/>
      <c r="Q10" s="98" t="s">
        <v>301</v>
      </c>
      <c r="R10" s="101">
        <v>200</v>
      </c>
      <c r="S10" s="261"/>
      <c r="T10" s="260"/>
    </row>
    <row r="11" spans="2:20" ht="12" customHeight="1" x14ac:dyDescent="0.15">
      <c r="B11" s="12" t="s">
        <v>302</v>
      </c>
      <c r="C11" s="241">
        <f>C10*20</f>
        <v>2000</v>
      </c>
      <c r="D11" s="242"/>
      <c r="E11" s="243"/>
      <c r="G11" s="12" t="s">
        <v>302</v>
      </c>
      <c r="H11" s="241">
        <f>H10*20</f>
        <v>4000</v>
      </c>
      <c r="I11" s="242"/>
      <c r="J11" s="243"/>
      <c r="L11" s="12" t="s">
        <v>302</v>
      </c>
      <c r="M11" s="241">
        <f>M10*20</f>
        <v>2000</v>
      </c>
      <c r="N11" s="242"/>
      <c r="O11" s="243"/>
      <c r="Q11" s="12" t="s">
        <v>302</v>
      </c>
      <c r="R11" s="241">
        <f>R10*20</f>
        <v>4000</v>
      </c>
      <c r="S11" s="242"/>
      <c r="T11" s="243"/>
    </row>
    <row r="12" spans="2:20" ht="12" customHeight="1" x14ac:dyDescent="0.15">
      <c r="B12" s="247" t="s">
        <v>303</v>
      </c>
      <c r="C12" s="248"/>
      <c r="D12" s="248"/>
      <c r="E12" s="249"/>
      <c r="G12" s="247" t="s">
        <v>304</v>
      </c>
      <c r="H12" s="248"/>
      <c r="I12" s="248"/>
      <c r="J12" s="249"/>
      <c r="L12" s="247" t="s">
        <v>305</v>
      </c>
      <c r="M12" s="248"/>
      <c r="N12" s="248"/>
      <c r="O12" s="249"/>
      <c r="Q12" s="247" t="s">
        <v>306</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307</v>
      </c>
      <c r="C25" s="245"/>
      <c r="D25" s="245"/>
      <c r="E25" s="246"/>
      <c r="G25" s="244" t="s">
        <v>307</v>
      </c>
      <c r="H25" s="245"/>
      <c r="I25" s="245"/>
      <c r="J25" s="246"/>
      <c r="L25" s="244" t="s">
        <v>307</v>
      </c>
      <c r="M25" s="245"/>
      <c r="N25" s="245"/>
      <c r="O25" s="246"/>
      <c r="Q25" s="244" t="s">
        <v>307</v>
      </c>
      <c r="R25" s="245"/>
      <c r="S25" s="245"/>
      <c r="T25" s="246"/>
    </row>
    <row r="28" spans="2:20" ht="12" customHeight="1" x14ac:dyDescent="0.15">
      <c r="B28" s="98" t="s">
        <v>289</v>
      </c>
      <c r="C28" s="99" t="s">
        <v>62</v>
      </c>
      <c r="D28" s="2" t="s">
        <v>290</v>
      </c>
      <c r="E28" s="11" t="str">
        <f>LOOKUP(C36,{0,201,401,601,901,1201,1501;"黑色","绿色","蓝色","紫色","红色","橙色","金色"})</f>
        <v>绿色</v>
      </c>
      <c r="G28" s="98" t="s">
        <v>289</v>
      </c>
      <c r="H28" s="99" t="s">
        <v>68</v>
      </c>
      <c r="I28" s="2" t="s">
        <v>290</v>
      </c>
      <c r="J28" s="11" t="str">
        <f>LOOKUP(H36,{0,201,401,601,901,1201,1501;"黑色","绿色","蓝色","紫色","红色","橙色","金色"})</f>
        <v>绿色</v>
      </c>
      <c r="L28" s="98" t="s">
        <v>289</v>
      </c>
      <c r="M28" s="99" t="s">
        <v>16</v>
      </c>
      <c r="N28" s="2" t="s">
        <v>290</v>
      </c>
      <c r="O28" s="11" t="str">
        <f>LOOKUP(M36,{0,201,401,601,901,1201,1501;"黑色","绿色","蓝色","紫色","红色","橙色","金色"})</f>
        <v>黑色</v>
      </c>
      <c r="Q28" s="98" t="s">
        <v>289</v>
      </c>
      <c r="R28" s="99" t="s">
        <v>23</v>
      </c>
      <c r="S28" s="2" t="s">
        <v>290</v>
      </c>
      <c r="T28" s="11" t="str">
        <f>LOOKUP(R36,{0,201,401,601,901,1201,1501;"黑色","绿色","蓝色","紫色","红色","橙色","金色"})</f>
        <v>黑色</v>
      </c>
    </row>
    <row r="29" spans="2:20" ht="12" customHeight="1" x14ac:dyDescent="0.15">
      <c r="B29" s="253" t="s">
        <v>308</v>
      </c>
      <c r="C29" s="254"/>
      <c r="D29" s="100" t="s">
        <v>292</v>
      </c>
      <c r="E29" s="25">
        <v>1</v>
      </c>
      <c r="G29" s="253" t="s">
        <v>309</v>
      </c>
      <c r="H29" s="254"/>
      <c r="I29" s="100" t="s">
        <v>292</v>
      </c>
      <c r="J29" s="25">
        <v>1</v>
      </c>
      <c r="L29" s="253" t="s">
        <v>310</v>
      </c>
      <c r="M29" s="254"/>
      <c r="N29" s="100" t="s">
        <v>292</v>
      </c>
      <c r="O29" s="25">
        <v>1</v>
      </c>
      <c r="Q29" s="253" t="s">
        <v>311</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1</v>
      </c>
    </row>
    <row r="31" spans="2:20" ht="12" customHeight="1" x14ac:dyDescent="0.15">
      <c r="B31" s="255"/>
      <c r="C31" s="256"/>
      <c r="D31" s="262" t="s">
        <v>312</v>
      </c>
      <c r="E31" s="260"/>
      <c r="G31" s="255"/>
      <c r="H31" s="256"/>
      <c r="I31" s="262" t="s">
        <v>313</v>
      </c>
      <c r="J31" s="260"/>
      <c r="L31" s="255"/>
      <c r="M31" s="256"/>
      <c r="N31" s="262" t="s">
        <v>314</v>
      </c>
      <c r="O31" s="260"/>
      <c r="Q31" s="255"/>
      <c r="R31" s="256"/>
      <c r="S31" s="262" t="s">
        <v>315</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300</v>
      </c>
      <c r="D36" s="261"/>
      <c r="E36" s="260"/>
      <c r="G36" s="98" t="s">
        <v>301</v>
      </c>
      <c r="H36" s="101">
        <v>300</v>
      </c>
      <c r="I36" s="261"/>
      <c r="J36" s="260"/>
      <c r="L36" s="98" t="s">
        <v>301</v>
      </c>
      <c r="M36" s="101">
        <v>100</v>
      </c>
      <c r="N36" s="261"/>
      <c r="O36" s="260"/>
      <c r="Q36" s="98" t="s">
        <v>301</v>
      </c>
      <c r="R36" s="101">
        <v>100</v>
      </c>
      <c r="S36" s="261"/>
      <c r="T36" s="260"/>
    </row>
    <row r="37" spans="2:20" ht="12" customHeight="1" x14ac:dyDescent="0.15">
      <c r="B37" s="12" t="s">
        <v>302</v>
      </c>
      <c r="C37" s="241">
        <f>C36*20</f>
        <v>6000</v>
      </c>
      <c r="D37" s="242"/>
      <c r="E37" s="243"/>
      <c r="G37" s="12" t="s">
        <v>302</v>
      </c>
      <c r="H37" s="241">
        <f>H36*20</f>
        <v>6000</v>
      </c>
      <c r="I37" s="242"/>
      <c r="J37" s="243"/>
      <c r="L37" s="12" t="s">
        <v>302</v>
      </c>
      <c r="M37" s="241">
        <f>M36*20</f>
        <v>2000</v>
      </c>
      <c r="N37" s="242"/>
      <c r="O37" s="243"/>
      <c r="Q37" s="12" t="s">
        <v>302</v>
      </c>
      <c r="R37" s="241">
        <f>R36*20</f>
        <v>2000</v>
      </c>
      <c r="S37" s="242"/>
      <c r="T37" s="243"/>
    </row>
    <row r="38" spans="2:20" ht="12" customHeight="1" x14ac:dyDescent="0.15">
      <c r="B38" s="247" t="s">
        <v>316</v>
      </c>
      <c r="C38" s="248"/>
      <c r="D38" s="248"/>
      <c r="E38" s="249"/>
      <c r="G38" s="247" t="s">
        <v>317</v>
      </c>
      <c r="H38" s="248"/>
      <c r="I38" s="248"/>
      <c r="J38" s="249"/>
      <c r="L38" s="247" t="s">
        <v>318</v>
      </c>
      <c r="M38" s="248"/>
      <c r="N38" s="248"/>
      <c r="O38" s="249"/>
      <c r="Q38" s="247" t="s">
        <v>319</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50</v>
      </c>
      <c r="D54" s="2" t="s">
        <v>290</v>
      </c>
      <c r="E54" s="11" t="str">
        <f>LOOKUP(C62,{0,201,401,601,901,1201,1501;"黑色","绿色","蓝色","紫色","红色","橙色","金色"})</f>
        <v>黑色</v>
      </c>
      <c r="G54" s="98" t="s">
        <v>289</v>
      </c>
      <c r="H54" s="99" t="s">
        <v>56</v>
      </c>
      <c r="I54" s="2" t="s">
        <v>290</v>
      </c>
      <c r="J54" s="11" t="str">
        <f>LOOKUP(H62,{0,201,401,601,901,1201,1501;"黑色","绿色","蓝色","紫色","红色","橙色","金色"})</f>
        <v>黑色</v>
      </c>
      <c r="L54" s="98" t="s">
        <v>289</v>
      </c>
      <c r="M54" s="99" t="s">
        <v>74</v>
      </c>
      <c r="N54" s="2" t="s">
        <v>290</v>
      </c>
      <c r="O54" s="11" t="str">
        <f>LOOKUP(M62,{0,201,401,601,901,1201,1501;"黑色","绿色","蓝色","紫色","红色","橙色","金色"})</f>
        <v>绿色</v>
      </c>
      <c r="Q54" s="98" t="s">
        <v>289</v>
      </c>
      <c r="R54" s="99" t="s">
        <v>80</v>
      </c>
      <c r="S54" s="2" t="s">
        <v>290</v>
      </c>
      <c r="T54" s="11" t="str">
        <f>LOOKUP(R62,{0,201,401,601,901,1201,1501;"黑色","绿色","蓝色","紫色","红色","橙色","金色"})</f>
        <v>绿色</v>
      </c>
    </row>
    <row r="55" spans="2:20" ht="12" customHeight="1" x14ac:dyDescent="0.15">
      <c r="B55" s="253" t="s">
        <v>320</v>
      </c>
      <c r="C55" s="254"/>
      <c r="D55" s="100" t="s">
        <v>292</v>
      </c>
      <c r="E55" s="25">
        <v>1</v>
      </c>
      <c r="G55" s="253" t="s">
        <v>321</v>
      </c>
      <c r="H55" s="254"/>
      <c r="I55" s="100" t="s">
        <v>292</v>
      </c>
      <c r="J55" s="25">
        <v>1</v>
      </c>
      <c r="L55" s="253" t="s">
        <v>322</v>
      </c>
      <c r="M55" s="254"/>
      <c r="N55" s="100" t="s">
        <v>292</v>
      </c>
      <c r="O55" s="25">
        <v>1</v>
      </c>
      <c r="Q55" s="253" t="s">
        <v>323</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324</v>
      </c>
      <c r="E57" s="260"/>
      <c r="G57" s="255"/>
      <c r="H57" s="256"/>
      <c r="I57" s="262" t="s">
        <v>325</v>
      </c>
      <c r="J57" s="260"/>
      <c r="L57" s="255"/>
      <c r="M57" s="256"/>
      <c r="N57" s="262" t="s">
        <v>326</v>
      </c>
      <c r="O57" s="260"/>
      <c r="Q57" s="255"/>
      <c r="R57" s="256"/>
      <c r="S57" s="262" t="s">
        <v>327</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200</v>
      </c>
      <c r="D62" s="261"/>
      <c r="E62" s="260"/>
      <c r="G62" s="98" t="s">
        <v>301</v>
      </c>
      <c r="H62" s="101">
        <v>200</v>
      </c>
      <c r="I62" s="261"/>
      <c r="J62" s="260"/>
      <c r="L62" s="98" t="s">
        <v>301</v>
      </c>
      <c r="M62" s="101">
        <v>300</v>
      </c>
      <c r="N62" s="261"/>
      <c r="O62" s="260"/>
      <c r="Q62" s="98" t="s">
        <v>301</v>
      </c>
      <c r="R62" s="101">
        <v>300</v>
      </c>
      <c r="S62" s="261"/>
      <c r="T62" s="260"/>
    </row>
    <row r="63" spans="2:20" ht="12" customHeight="1" x14ac:dyDescent="0.15">
      <c r="B63" s="12" t="s">
        <v>302</v>
      </c>
      <c r="C63" s="241">
        <f>C62*20</f>
        <v>4000</v>
      </c>
      <c r="D63" s="242"/>
      <c r="E63" s="243"/>
      <c r="G63" s="12" t="s">
        <v>302</v>
      </c>
      <c r="H63" s="241">
        <f>H62*20</f>
        <v>4000</v>
      </c>
      <c r="I63" s="242"/>
      <c r="J63" s="243"/>
      <c r="L63" s="12" t="s">
        <v>302</v>
      </c>
      <c r="M63" s="241">
        <f>M62*20</f>
        <v>6000</v>
      </c>
      <c r="N63" s="242"/>
      <c r="O63" s="243"/>
      <c r="Q63" s="12" t="s">
        <v>302</v>
      </c>
      <c r="R63" s="241">
        <f>R62*20</f>
        <v>6000</v>
      </c>
      <c r="S63" s="242"/>
      <c r="T63" s="243"/>
    </row>
    <row r="64" spans="2:20" ht="12" customHeight="1" x14ac:dyDescent="0.15">
      <c r="B64" s="247" t="s">
        <v>328</v>
      </c>
      <c r="C64" s="248"/>
      <c r="D64" s="248"/>
      <c r="E64" s="249"/>
      <c r="G64" s="247" t="s">
        <v>329</v>
      </c>
      <c r="H64" s="248"/>
      <c r="I64" s="248"/>
      <c r="J64" s="249"/>
      <c r="L64" s="247" t="s">
        <v>330</v>
      </c>
      <c r="M64" s="248"/>
      <c r="N64" s="248"/>
      <c r="O64" s="249"/>
      <c r="Q64" s="247" t="s">
        <v>331</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307</v>
      </c>
      <c r="M77" s="245"/>
      <c r="N77" s="245"/>
      <c r="O77" s="246"/>
      <c r="Q77" s="244" t="s">
        <v>307</v>
      </c>
      <c r="R77" s="245"/>
      <c r="S77" s="245"/>
      <c r="T77" s="246"/>
    </row>
    <row r="80" spans="2:20" ht="12" customHeight="1" x14ac:dyDescent="0.15">
      <c r="B80" s="114" t="s">
        <v>289</v>
      </c>
      <c r="C80" s="120" t="s">
        <v>86</v>
      </c>
      <c r="D80" s="51" t="s">
        <v>290</v>
      </c>
      <c r="E80" s="70" t="str">
        <f>LOOKUP(C88,{0,201,401,601,901,1201,1501;"黑色","绿色","蓝色","紫色","红色","橙色","金色"})</f>
        <v>绿色</v>
      </c>
      <c r="G80" s="114" t="s">
        <v>289</v>
      </c>
      <c r="H80" s="120" t="s">
        <v>92</v>
      </c>
      <c r="I80" s="51" t="s">
        <v>290</v>
      </c>
      <c r="J80" s="70" t="str">
        <f>LOOKUP(J81,{0,201,401,601,901,1201,1501;"黑色","绿色","蓝色","紫色","红色","橙色","金色"})</f>
        <v>黑色</v>
      </c>
      <c r="L80" s="98" t="s">
        <v>289</v>
      </c>
      <c r="M80" s="99" t="s">
        <v>110</v>
      </c>
      <c r="N80" s="2" t="s">
        <v>290</v>
      </c>
      <c r="O80" s="11" t="str">
        <f>LOOKUP(M88,{0,201,401,601,901,1201,1501;"黑色","绿色","蓝色","紫色","红色","橙色","金色"})</f>
        <v>蓝色</v>
      </c>
      <c r="Q80" s="114" t="s">
        <v>289</v>
      </c>
      <c r="R80" s="120" t="s">
        <v>98</v>
      </c>
      <c r="S80" s="51" t="s">
        <v>290</v>
      </c>
      <c r="T80" s="70" t="str">
        <f>LOOKUP(R88,{0,201,401,601,901,1201,1501;"黑色","绿色","蓝色","紫色","红色","橙色","金色"})</f>
        <v>绿色</v>
      </c>
    </row>
    <row r="81" spans="2:20" ht="12" customHeight="1" x14ac:dyDescent="0.15">
      <c r="B81" s="253" t="s">
        <v>332</v>
      </c>
      <c r="C81" s="254"/>
      <c r="D81" s="116" t="s">
        <v>292</v>
      </c>
      <c r="E81" s="59">
        <v>3</v>
      </c>
      <c r="G81" s="253" t="s">
        <v>333</v>
      </c>
      <c r="H81" s="254"/>
      <c r="I81" s="116" t="s">
        <v>292</v>
      </c>
      <c r="J81" s="59">
        <v>3</v>
      </c>
      <c r="L81" s="253" t="s">
        <v>334</v>
      </c>
      <c r="M81" s="254"/>
      <c r="N81" s="100" t="s">
        <v>292</v>
      </c>
      <c r="O81" s="25">
        <v>1</v>
      </c>
      <c r="Q81" s="253" t="s">
        <v>335</v>
      </c>
      <c r="R81" s="254"/>
      <c r="S81" s="116" t="s">
        <v>292</v>
      </c>
      <c r="T81" s="59">
        <v>5</v>
      </c>
    </row>
    <row r="82" spans="2:20" ht="12" customHeight="1" x14ac:dyDescent="0.15">
      <c r="B82" s="255"/>
      <c r="C82" s="256"/>
      <c r="D82" s="116" t="s">
        <v>296</v>
      </c>
      <c r="E82" s="59">
        <v>3</v>
      </c>
      <c r="G82" s="255"/>
      <c r="H82" s="256"/>
      <c r="I82" s="116" t="s">
        <v>296</v>
      </c>
      <c r="J82" s="59">
        <v>2</v>
      </c>
      <c r="L82" s="255"/>
      <c r="M82" s="256"/>
      <c r="N82" s="100" t="s">
        <v>296</v>
      </c>
      <c r="O82" s="25">
        <v>1</v>
      </c>
      <c r="Q82" s="255"/>
      <c r="R82" s="256"/>
      <c r="S82" s="116" t="s">
        <v>296</v>
      </c>
      <c r="T82" s="59">
        <v>5</v>
      </c>
    </row>
    <row r="83" spans="2:20" ht="12" customHeight="1" x14ac:dyDescent="0.15">
      <c r="B83" s="255"/>
      <c r="C83" s="256"/>
      <c r="D83" s="259" t="s">
        <v>336</v>
      </c>
      <c r="E83" s="260"/>
      <c r="G83" s="255"/>
      <c r="H83" s="256"/>
      <c r="I83" s="259" t="s">
        <v>337</v>
      </c>
      <c r="J83" s="260"/>
      <c r="L83" s="255"/>
      <c r="M83" s="256"/>
      <c r="N83" s="262" t="s">
        <v>338</v>
      </c>
      <c r="O83" s="260"/>
      <c r="Q83" s="255"/>
      <c r="R83" s="256"/>
      <c r="S83" s="259" t="s">
        <v>339</v>
      </c>
      <c r="T83" s="260"/>
    </row>
    <row r="84" spans="2:20" ht="12" customHeight="1" x14ac:dyDescent="0.15">
      <c r="B84" s="255"/>
      <c r="C84" s="256"/>
      <c r="D84" s="259"/>
      <c r="E84" s="260"/>
      <c r="G84" s="255"/>
      <c r="H84" s="256"/>
      <c r="I84" s="259"/>
      <c r="J84" s="260"/>
      <c r="L84" s="255"/>
      <c r="M84" s="256"/>
      <c r="N84" s="262"/>
      <c r="O84" s="260"/>
      <c r="Q84" s="255"/>
      <c r="R84" s="256"/>
      <c r="S84" s="259"/>
      <c r="T84" s="260"/>
    </row>
    <row r="85" spans="2:20" ht="12" customHeight="1" x14ac:dyDescent="0.15">
      <c r="B85" s="255"/>
      <c r="C85" s="256"/>
      <c r="D85" s="259"/>
      <c r="E85" s="260"/>
      <c r="G85" s="255"/>
      <c r="H85" s="256"/>
      <c r="I85" s="259"/>
      <c r="J85" s="260"/>
      <c r="L85" s="255"/>
      <c r="M85" s="256"/>
      <c r="N85" s="262"/>
      <c r="O85" s="260"/>
      <c r="Q85" s="255"/>
      <c r="R85" s="256"/>
      <c r="S85" s="259"/>
      <c r="T85" s="260"/>
    </row>
    <row r="86" spans="2:20" ht="12" customHeight="1" x14ac:dyDescent="0.15">
      <c r="B86" s="255"/>
      <c r="C86" s="256"/>
      <c r="D86" s="259"/>
      <c r="E86" s="260"/>
      <c r="G86" s="255"/>
      <c r="H86" s="256"/>
      <c r="I86" s="259"/>
      <c r="J86" s="260"/>
      <c r="L86" s="255"/>
      <c r="M86" s="256"/>
      <c r="N86" s="262"/>
      <c r="O86" s="260"/>
      <c r="Q86" s="255"/>
      <c r="R86" s="256"/>
      <c r="S86" s="259"/>
      <c r="T86" s="260"/>
    </row>
    <row r="87" spans="2:20" ht="12" customHeight="1" x14ac:dyDescent="0.15">
      <c r="B87" s="257"/>
      <c r="C87" s="258"/>
      <c r="D87" s="259"/>
      <c r="E87" s="260"/>
      <c r="G87" s="257"/>
      <c r="H87" s="258"/>
      <c r="I87" s="259"/>
      <c r="J87" s="260"/>
      <c r="L87" s="257"/>
      <c r="M87" s="258"/>
      <c r="N87" s="262"/>
      <c r="O87" s="260"/>
      <c r="Q87" s="257"/>
      <c r="R87" s="258"/>
      <c r="S87" s="259"/>
      <c r="T87" s="260"/>
    </row>
    <row r="88" spans="2:20" ht="12" customHeight="1" x14ac:dyDescent="0.15">
      <c r="B88" s="114" t="s">
        <v>301</v>
      </c>
      <c r="C88" s="117">
        <v>400</v>
      </c>
      <c r="D88" s="261"/>
      <c r="E88" s="260"/>
      <c r="G88" s="114" t="s">
        <v>301</v>
      </c>
      <c r="H88" s="117">
        <v>400</v>
      </c>
      <c r="I88" s="261"/>
      <c r="J88" s="260"/>
      <c r="L88" s="98" t="s">
        <v>301</v>
      </c>
      <c r="M88" s="101">
        <v>600</v>
      </c>
      <c r="N88" s="261"/>
      <c r="O88" s="260"/>
      <c r="Q88" s="114" t="s">
        <v>301</v>
      </c>
      <c r="R88" s="117">
        <v>400</v>
      </c>
      <c r="S88" s="261"/>
      <c r="T88" s="260"/>
    </row>
    <row r="89" spans="2:20" ht="12" customHeight="1" x14ac:dyDescent="0.15">
      <c r="B89" s="55" t="s">
        <v>302</v>
      </c>
      <c r="C89" s="241">
        <f>C88*20</f>
        <v>8000</v>
      </c>
      <c r="D89" s="242"/>
      <c r="E89" s="243"/>
      <c r="G89" s="55" t="s">
        <v>302</v>
      </c>
      <c r="H89" s="241">
        <f>H88*20</f>
        <v>8000</v>
      </c>
      <c r="I89" s="242"/>
      <c r="J89" s="243"/>
      <c r="L89" s="12" t="s">
        <v>302</v>
      </c>
      <c r="M89" s="241">
        <f>M88*20</f>
        <v>12000</v>
      </c>
      <c r="N89" s="242"/>
      <c r="O89" s="243"/>
      <c r="Q89" s="55" t="s">
        <v>302</v>
      </c>
      <c r="R89" s="241">
        <f>R88*20</f>
        <v>8000</v>
      </c>
      <c r="S89" s="242"/>
      <c r="T89" s="243"/>
    </row>
    <row r="90" spans="2:20" ht="12" customHeight="1" x14ac:dyDescent="0.15">
      <c r="B90" s="247" t="s">
        <v>340</v>
      </c>
      <c r="C90" s="248"/>
      <c r="D90" s="248"/>
      <c r="E90" s="249"/>
      <c r="G90" s="247" t="s">
        <v>341</v>
      </c>
      <c r="H90" s="248"/>
      <c r="I90" s="248"/>
      <c r="J90" s="249"/>
      <c r="L90" s="247" t="s">
        <v>342</v>
      </c>
      <c r="M90" s="248"/>
      <c r="N90" s="248"/>
      <c r="O90" s="249"/>
      <c r="Q90" s="247" t="s">
        <v>343</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344</v>
      </c>
      <c r="C103" s="245"/>
      <c r="D103" s="245"/>
      <c r="E103" s="246"/>
      <c r="G103" s="244" t="s">
        <v>345</v>
      </c>
      <c r="H103" s="245"/>
      <c r="I103" s="245"/>
      <c r="J103" s="246"/>
      <c r="L103" s="244" t="s">
        <v>346</v>
      </c>
      <c r="M103" s="245"/>
      <c r="N103" s="245"/>
      <c r="O103" s="246"/>
      <c r="Q103" s="244" t="s">
        <v>344</v>
      </c>
      <c r="R103" s="245"/>
      <c r="S103" s="245"/>
      <c r="T103" s="246"/>
    </row>
    <row r="106" spans="2:20" ht="12" customHeight="1" x14ac:dyDescent="0.15">
      <c r="B106" s="98" t="s">
        <v>289</v>
      </c>
      <c r="C106" s="99" t="s">
        <v>104</v>
      </c>
      <c r="D106" s="2" t="s">
        <v>290</v>
      </c>
      <c r="E106" s="97" t="str">
        <f>LOOKUP(C114,{0,201,401,601,901,1201,1501;"黑色","绿色","蓝色","紫色","红色","橙色","金色"})</f>
        <v>绿色</v>
      </c>
    </row>
    <row r="107" spans="2:20" ht="12" customHeight="1" x14ac:dyDescent="0.15">
      <c r="B107" s="253" t="s">
        <v>347</v>
      </c>
      <c r="C107" s="254"/>
      <c r="D107" s="100" t="s">
        <v>292</v>
      </c>
      <c r="E107" s="25">
        <v>1</v>
      </c>
    </row>
    <row r="108" spans="2:20" ht="12" customHeight="1" x14ac:dyDescent="0.15">
      <c r="B108" s="255"/>
      <c r="C108" s="256"/>
      <c r="D108" s="100" t="s">
        <v>296</v>
      </c>
      <c r="E108" s="25">
        <v>1</v>
      </c>
    </row>
    <row r="109" spans="2:20" ht="12" customHeight="1" x14ac:dyDescent="0.15">
      <c r="B109" s="255"/>
      <c r="C109" s="256"/>
      <c r="D109" s="262" t="s">
        <v>348</v>
      </c>
      <c r="E109" s="260"/>
    </row>
    <row r="110" spans="2:20" ht="12" customHeight="1" x14ac:dyDescent="0.15">
      <c r="B110" s="255"/>
      <c r="C110" s="256"/>
      <c r="D110" s="262"/>
      <c r="E110" s="260"/>
    </row>
    <row r="111" spans="2:20" ht="12" customHeight="1" x14ac:dyDescent="0.15">
      <c r="B111" s="255"/>
      <c r="C111" s="256"/>
      <c r="D111" s="262"/>
      <c r="E111" s="260"/>
    </row>
    <row r="112" spans="2:20" ht="12" customHeight="1" x14ac:dyDescent="0.15">
      <c r="B112" s="255"/>
      <c r="C112" s="256"/>
      <c r="D112" s="262"/>
      <c r="E112" s="260"/>
    </row>
    <row r="113" spans="2:5" ht="12" customHeight="1" x14ac:dyDescent="0.15">
      <c r="B113" s="257"/>
      <c r="C113" s="258"/>
      <c r="D113" s="262"/>
      <c r="E113" s="260"/>
    </row>
    <row r="114" spans="2:5" ht="12" customHeight="1" x14ac:dyDescent="0.15">
      <c r="B114" s="98" t="s">
        <v>301</v>
      </c>
      <c r="C114" s="101">
        <v>400</v>
      </c>
      <c r="D114" s="261"/>
      <c r="E114" s="260"/>
    </row>
    <row r="115" spans="2:5" ht="12" customHeight="1" x14ac:dyDescent="0.15">
      <c r="B115" s="12" t="s">
        <v>302</v>
      </c>
      <c r="C115" s="241">
        <f>C114*20</f>
        <v>8000</v>
      </c>
      <c r="D115" s="242"/>
      <c r="E115" s="243"/>
    </row>
    <row r="116" spans="2:5" ht="12" customHeight="1" x14ac:dyDescent="0.15">
      <c r="B116" s="247" t="s">
        <v>349</v>
      </c>
      <c r="C116" s="248"/>
      <c r="D116" s="248"/>
      <c r="E116" s="249"/>
    </row>
    <row r="117" spans="2:5" ht="12" customHeight="1" x14ac:dyDescent="0.15">
      <c r="B117" s="247"/>
      <c r="C117" s="248"/>
      <c r="D117" s="248"/>
      <c r="E117" s="249"/>
    </row>
    <row r="118" spans="2:5" ht="12" customHeight="1" x14ac:dyDescent="0.15">
      <c r="B118" s="247"/>
      <c r="C118" s="248"/>
      <c r="D118" s="248"/>
      <c r="E118" s="249"/>
    </row>
    <row r="119" spans="2:5" ht="12" customHeight="1" x14ac:dyDescent="0.15">
      <c r="B119" s="247"/>
      <c r="C119" s="248"/>
      <c r="D119" s="248"/>
      <c r="E119" s="249"/>
    </row>
    <row r="120" spans="2:5" ht="12" customHeight="1" x14ac:dyDescent="0.15">
      <c r="B120" s="247"/>
      <c r="C120" s="248"/>
      <c r="D120" s="248"/>
      <c r="E120" s="249"/>
    </row>
    <row r="121" spans="2:5" ht="12" customHeight="1" x14ac:dyDescent="0.15">
      <c r="B121" s="247"/>
      <c r="C121" s="248"/>
      <c r="D121" s="248"/>
      <c r="E121" s="249"/>
    </row>
    <row r="122" spans="2:5" ht="12" customHeight="1" x14ac:dyDescent="0.15">
      <c r="B122" s="247"/>
      <c r="C122" s="248"/>
      <c r="D122" s="248"/>
      <c r="E122" s="249"/>
    </row>
    <row r="123" spans="2:5" ht="12" customHeight="1" x14ac:dyDescent="0.15">
      <c r="B123" s="247"/>
      <c r="C123" s="248"/>
      <c r="D123" s="248"/>
      <c r="E123" s="249"/>
    </row>
    <row r="124" spans="2:5" ht="12" customHeight="1" x14ac:dyDescent="0.15">
      <c r="B124" s="247"/>
      <c r="C124" s="248"/>
      <c r="D124" s="248"/>
      <c r="E124" s="249"/>
    </row>
    <row r="125" spans="2:5" ht="12" customHeight="1" x14ac:dyDescent="0.15">
      <c r="B125" s="247"/>
      <c r="C125" s="248"/>
      <c r="D125" s="248"/>
      <c r="E125" s="249"/>
    </row>
    <row r="126" spans="2:5" ht="12" customHeight="1" x14ac:dyDescent="0.15">
      <c r="B126" s="247"/>
      <c r="C126" s="248"/>
      <c r="D126" s="248"/>
      <c r="E126" s="249"/>
    </row>
    <row r="127" spans="2:5" ht="12" customHeight="1" x14ac:dyDescent="0.15">
      <c r="B127" s="247"/>
      <c r="C127" s="248"/>
      <c r="D127" s="248"/>
      <c r="E127" s="249"/>
    </row>
    <row r="128" spans="2:5" ht="12" customHeight="1" x14ac:dyDescent="0.15">
      <c r="B128" s="250"/>
      <c r="C128" s="251"/>
      <c r="D128" s="251"/>
      <c r="E128" s="252"/>
    </row>
    <row r="129" spans="2:5" ht="12" customHeight="1" x14ac:dyDescent="0.15">
      <c r="B129" s="244" t="s">
        <v>344</v>
      </c>
      <c r="C129" s="245"/>
      <c r="D129" s="245"/>
      <c r="E129" s="246"/>
    </row>
  </sheetData>
  <mergeCells count="85">
    <mergeCell ref="R89:T89"/>
    <mergeCell ref="B107:C113"/>
    <mergeCell ref="D109:E114"/>
    <mergeCell ref="G64:J76"/>
    <mergeCell ref="B64:E76"/>
    <mergeCell ref="L64:O76"/>
    <mergeCell ref="B81:C87"/>
    <mergeCell ref="D83:E88"/>
    <mergeCell ref="B90:E102"/>
    <mergeCell ref="C89:E89"/>
    <mergeCell ref="B103:E103"/>
    <mergeCell ref="G103:J103"/>
    <mergeCell ref="L103:O103"/>
    <mergeCell ref="L81:M87"/>
    <mergeCell ref="N83:O88"/>
    <mergeCell ref="G81:H87"/>
    <mergeCell ref="H89:J89"/>
    <mergeCell ref="M89:O89"/>
    <mergeCell ref="B29:C35"/>
    <mergeCell ref="L29:M35"/>
    <mergeCell ref="B55:C61"/>
    <mergeCell ref="L55:M61"/>
    <mergeCell ref="D57:E62"/>
    <mergeCell ref="C37:E37"/>
    <mergeCell ref="B51:E51"/>
    <mergeCell ref="B38:E50"/>
    <mergeCell ref="S57:T62"/>
    <mergeCell ref="Q38:T50"/>
    <mergeCell ref="I31:J36"/>
    <mergeCell ref="S31:T36"/>
    <mergeCell ref="G29:H35"/>
    <mergeCell ref="Q29:R35"/>
    <mergeCell ref="L38:O50"/>
    <mergeCell ref="G38:J50"/>
    <mergeCell ref="N57:O62"/>
    <mergeCell ref="H37:J37"/>
    <mergeCell ref="M37:O37"/>
    <mergeCell ref="R37:T37"/>
    <mergeCell ref="G51:J51"/>
    <mergeCell ref="L51:O51"/>
    <mergeCell ref="Q51:T51"/>
    <mergeCell ref="C115:E115"/>
    <mergeCell ref="B129:E129"/>
    <mergeCell ref="B116:E128"/>
    <mergeCell ref="I5:J10"/>
    <mergeCell ref="S5:T10"/>
    <mergeCell ref="B3:C9"/>
    <mergeCell ref="L3:M9"/>
    <mergeCell ref="D5:E10"/>
    <mergeCell ref="N5:O10"/>
    <mergeCell ref="G3:H9"/>
    <mergeCell ref="Q3:R9"/>
    <mergeCell ref="G55:H61"/>
    <mergeCell ref="Q55:R61"/>
    <mergeCell ref="D31:E36"/>
    <mergeCell ref="N31:O36"/>
    <mergeCell ref="I57:J62"/>
    <mergeCell ref="Q103:T103"/>
    <mergeCell ref="Q90:T102"/>
    <mergeCell ref="C63:E63"/>
    <mergeCell ref="H63:J63"/>
    <mergeCell ref="M63:O63"/>
    <mergeCell ref="R63:T63"/>
    <mergeCell ref="B77:E77"/>
    <mergeCell ref="G77:J77"/>
    <mergeCell ref="L77:O77"/>
    <mergeCell ref="Q77:T77"/>
    <mergeCell ref="Q64:T76"/>
    <mergeCell ref="Q81:R87"/>
    <mergeCell ref="I83:J88"/>
    <mergeCell ref="S83:T88"/>
    <mergeCell ref="G90:J102"/>
    <mergeCell ref="L90:O102"/>
    <mergeCell ref="C11:E11"/>
    <mergeCell ref="H11:J11"/>
    <mergeCell ref="M11:O11"/>
    <mergeCell ref="R11:T11"/>
    <mergeCell ref="B25:E25"/>
    <mergeCell ref="G25:J25"/>
    <mergeCell ref="L25:O25"/>
    <mergeCell ref="Q25:T25"/>
    <mergeCell ref="G12:J24"/>
    <mergeCell ref="L12:O24"/>
    <mergeCell ref="B12:E24"/>
    <mergeCell ref="Q12:T24"/>
  </mergeCells>
  <phoneticPr fontId="17" type="noConversion"/>
  <conditionalFormatting sqref="E2">
    <cfRule type="cellIs" dxfId="1777" priority="197" operator="equal">
      <formula>"橙色"</formula>
    </cfRule>
    <cfRule type="cellIs" dxfId="1776" priority="198" operator="equal">
      <formula>"橙色"</formula>
    </cfRule>
    <cfRule type="cellIs" dxfId="1775" priority="199" operator="equal">
      <formula>"红色"</formula>
    </cfRule>
    <cfRule type="cellIs" dxfId="1774" priority="200" operator="equal">
      <formula>"紫色"</formula>
    </cfRule>
    <cfRule type="cellIs" dxfId="1773" priority="201" operator="equal">
      <formula>"蓝色"</formula>
    </cfRule>
    <cfRule type="cellIs" dxfId="1772" priority="202" operator="equal">
      <formula>"绿色"</formula>
    </cfRule>
    <cfRule type="cellIs" dxfId="1771" priority="203" operator="equal">
      <formula>"黑色"</formula>
    </cfRule>
  </conditionalFormatting>
  <conditionalFormatting sqref="J2">
    <cfRule type="cellIs" dxfId="1770" priority="190" operator="equal">
      <formula>"橙色"</formula>
    </cfRule>
    <cfRule type="cellIs" dxfId="1769" priority="191" operator="equal">
      <formula>"橙色"</formula>
    </cfRule>
    <cfRule type="cellIs" dxfId="1768" priority="192" operator="equal">
      <formula>"红色"</formula>
    </cfRule>
    <cfRule type="cellIs" dxfId="1767" priority="193" operator="equal">
      <formula>"紫色"</formula>
    </cfRule>
    <cfRule type="cellIs" dxfId="1766" priority="194" operator="equal">
      <formula>"蓝色"</formula>
    </cfRule>
    <cfRule type="cellIs" dxfId="1765" priority="195" operator="equal">
      <formula>"绿色"</formula>
    </cfRule>
    <cfRule type="cellIs" dxfId="1764" priority="196" operator="equal">
      <formula>"黑色"</formula>
    </cfRule>
  </conditionalFormatting>
  <conditionalFormatting sqref="O2">
    <cfRule type="cellIs" dxfId="1763" priority="183" operator="equal">
      <formula>"橙色"</formula>
    </cfRule>
    <cfRule type="cellIs" dxfId="1762" priority="184" operator="equal">
      <formula>"橙色"</formula>
    </cfRule>
    <cfRule type="cellIs" dxfId="1761" priority="185" operator="equal">
      <formula>"红色"</formula>
    </cfRule>
    <cfRule type="cellIs" dxfId="1760" priority="186" operator="equal">
      <formula>"紫色"</formula>
    </cfRule>
    <cfRule type="cellIs" dxfId="1759" priority="187" operator="equal">
      <formula>"蓝色"</formula>
    </cfRule>
    <cfRule type="cellIs" dxfId="1758" priority="188" operator="equal">
      <formula>"绿色"</formula>
    </cfRule>
    <cfRule type="cellIs" dxfId="1757" priority="189" operator="equal">
      <formula>"黑色"</formula>
    </cfRule>
  </conditionalFormatting>
  <conditionalFormatting sqref="T2">
    <cfRule type="cellIs" dxfId="1756" priority="43" operator="equal">
      <formula>"橙色"</formula>
    </cfRule>
    <cfRule type="cellIs" dxfId="1755" priority="44" operator="equal">
      <formula>"橙色"</formula>
    </cfRule>
    <cfRule type="cellIs" dxfId="1754" priority="45" operator="equal">
      <formula>"红色"</formula>
    </cfRule>
    <cfRule type="cellIs" dxfId="1753" priority="46" operator="equal">
      <formula>"紫色"</formula>
    </cfRule>
    <cfRule type="cellIs" dxfId="1752" priority="47" operator="equal">
      <formula>"蓝色"</formula>
    </cfRule>
    <cfRule type="cellIs" dxfId="1751" priority="48" operator="equal">
      <formula>"绿色"</formula>
    </cfRule>
    <cfRule type="cellIs" dxfId="1750" priority="49" operator="equal">
      <formula>"黑色"</formula>
    </cfRule>
  </conditionalFormatting>
  <conditionalFormatting sqref="E28">
    <cfRule type="cellIs" dxfId="1749" priority="141" operator="equal">
      <formula>"橙色"</formula>
    </cfRule>
    <cfRule type="cellIs" dxfId="1748" priority="142" operator="equal">
      <formula>"橙色"</formula>
    </cfRule>
    <cfRule type="cellIs" dxfId="1747" priority="143" operator="equal">
      <formula>"红色"</formula>
    </cfRule>
    <cfRule type="cellIs" dxfId="1746" priority="144" operator="equal">
      <formula>"紫色"</formula>
    </cfRule>
    <cfRule type="cellIs" dxfId="1745" priority="145" operator="equal">
      <formula>"蓝色"</formula>
    </cfRule>
    <cfRule type="cellIs" dxfId="1744" priority="146" operator="equal">
      <formula>"绿色"</formula>
    </cfRule>
    <cfRule type="cellIs" dxfId="1743" priority="147" operator="equal">
      <formula>"黑色"</formula>
    </cfRule>
  </conditionalFormatting>
  <conditionalFormatting sqref="J28">
    <cfRule type="cellIs" dxfId="1742" priority="120" operator="equal">
      <formula>"橙色"</formula>
    </cfRule>
    <cfRule type="cellIs" dxfId="1741" priority="121" operator="equal">
      <formula>"橙色"</formula>
    </cfRule>
    <cfRule type="cellIs" dxfId="1740" priority="122" operator="equal">
      <formula>"红色"</formula>
    </cfRule>
    <cfRule type="cellIs" dxfId="1739" priority="123" operator="equal">
      <formula>"紫色"</formula>
    </cfRule>
    <cfRule type="cellIs" dxfId="1738" priority="124" operator="equal">
      <formula>"蓝色"</formula>
    </cfRule>
    <cfRule type="cellIs" dxfId="1737" priority="125" operator="equal">
      <formula>"绿色"</formula>
    </cfRule>
    <cfRule type="cellIs" dxfId="1736" priority="126" operator="equal">
      <formula>"黑色"</formula>
    </cfRule>
  </conditionalFormatting>
  <conditionalFormatting sqref="O28">
    <cfRule type="cellIs" dxfId="1735" priority="134" operator="equal">
      <formula>"橙色"</formula>
    </cfRule>
    <cfRule type="cellIs" dxfId="1734" priority="135" operator="equal">
      <formula>"橙色"</formula>
    </cfRule>
    <cfRule type="cellIs" dxfId="1733" priority="136" operator="equal">
      <formula>"红色"</formula>
    </cfRule>
    <cfRule type="cellIs" dxfId="1732" priority="137" operator="equal">
      <formula>"紫色"</formula>
    </cfRule>
    <cfRule type="cellIs" dxfId="1731" priority="138" operator="equal">
      <formula>"蓝色"</formula>
    </cfRule>
    <cfRule type="cellIs" dxfId="1730" priority="139" operator="equal">
      <formula>"绿色"</formula>
    </cfRule>
    <cfRule type="cellIs" dxfId="1729" priority="140" operator="equal">
      <formula>"黑色"</formula>
    </cfRule>
  </conditionalFormatting>
  <conditionalFormatting sqref="T28">
    <cfRule type="cellIs" dxfId="1728" priority="176" operator="equal">
      <formula>"橙色"</formula>
    </cfRule>
    <cfRule type="cellIs" dxfId="1727" priority="177" operator="equal">
      <formula>"橙色"</formula>
    </cfRule>
    <cfRule type="cellIs" dxfId="1726" priority="178" operator="equal">
      <formula>"红色"</formula>
    </cfRule>
    <cfRule type="cellIs" dxfId="1725" priority="179" operator="equal">
      <formula>"紫色"</formula>
    </cfRule>
    <cfRule type="cellIs" dxfId="1724" priority="180" operator="equal">
      <formula>"蓝色"</formula>
    </cfRule>
    <cfRule type="cellIs" dxfId="1723" priority="181" operator="equal">
      <formula>"绿色"</formula>
    </cfRule>
    <cfRule type="cellIs" dxfId="1722" priority="182" operator="equal">
      <formula>"黑色"</formula>
    </cfRule>
  </conditionalFormatting>
  <conditionalFormatting sqref="E54">
    <cfRule type="cellIs" dxfId="1721" priority="57" operator="equal">
      <formula>"橙色"</formula>
    </cfRule>
    <cfRule type="cellIs" dxfId="1720" priority="58" operator="equal">
      <formula>"橙色"</formula>
    </cfRule>
    <cfRule type="cellIs" dxfId="1719" priority="59" operator="equal">
      <formula>"红色"</formula>
    </cfRule>
    <cfRule type="cellIs" dxfId="1718" priority="60" operator="equal">
      <formula>"紫色"</formula>
    </cfRule>
    <cfRule type="cellIs" dxfId="1717" priority="61" operator="equal">
      <formula>"蓝色"</formula>
    </cfRule>
    <cfRule type="cellIs" dxfId="1716" priority="62" operator="equal">
      <formula>"绿色"</formula>
    </cfRule>
    <cfRule type="cellIs" dxfId="1715" priority="63" operator="equal">
      <formula>"黑色"</formula>
    </cfRule>
  </conditionalFormatting>
  <conditionalFormatting sqref="J54">
    <cfRule type="cellIs" dxfId="1714" priority="36" operator="equal">
      <formula>"橙色"</formula>
    </cfRule>
    <cfRule type="cellIs" dxfId="1713" priority="37" operator="equal">
      <formula>"橙色"</formula>
    </cfRule>
    <cfRule type="cellIs" dxfId="1712" priority="38" operator="equal">
      <formula>"红色"</formula>
    </cfRule>
    <cfRule type="cellIs" dxfId="1711" priority="39" operator="equal">
      <formula>"紫色"</formula>
    </cfRule>
    <cfRule type="cellIs" dxfId="1710" priority="40" operator="equal">
      <formula>"蓝色"</formula>
    </cfRule>
    <cfRule type="cellIs" dxfId="1709" priority="41" operator="equal">
      <formula>"绿色"</formula>
    </cfRule>
    <cfRule type="cellIs" dxfId="1708" priority="42" operator="equal">
      <formula>"黑色"</formula>
    </cfRule>
  </conditionalFormatting>
  <conditionalFormatting sqref="O54">
    <cfRule type="cellIs" dxfId="1707" priority="50" operator="equal">
      <formula>"橙色"</formula>
    </cfRule>
    <cfRule type="cellIs" dxfId="1706" priority="51" operator="equal">
      <formula>"橙色"</formula>
    </cfRule>
    <cfRule type="cellIs" dxfId="1705" priority="52" operator="equal">
      <formula>"红色"</formula>
    </cfRule>
    <cfRule type="cellIs" dxfId="1704" priority="53" operator="equal">
      <formula>"紫色"</formula>
    </cfRule>
    <cfRule type="cellIs" dxfId="1703" priority="54" operator="equal">
      <formula>"蓝色"</formula>
    </cfRule>
    <cfRule type="cellIs" dxfId="1702" priority="55" operator="equal">
      <formula>"绿色"</formula>
    </cfRule>
    <cfRule type="cellIs" dxfId="1701" priority="56" operator="equal">
      <formula>"黑色"</formula>
    </cfRule>
  </conditionalFormatting>
  <conditionalFormatting sqref="T54">
    <cfRule type="cellIs" dxfId="1700" priority="127" operator="equal">
      <formula>"橙色"</formula>
    </cfRule>
    <cfRule type="cellIs" dxfId="1699" priority="128" operator="equal">
      <formula>"橙色"</formula>
    </cfRule>
    <cfRule type="cellIs" dxfId="1698" priority="129" operator="equal">
      <formula>"红色"</formula>
    </cfRule>
    <cfRule type="cellIs" dxfId="1697" priority="130" operator="equal">
      <formula>"紫色"</formula>
    </cfRule>
    <cfRule type="cellIs" dxfId="1696" priority="131" operator="equal">
      <formula>"蓝色"</formula>
    </cfRule>
    <cfRule type="cellIs" dxfId="1695" priority="132" operator="equal">
      <formula>"绿色"</formula>
    </cfRule>
    <cfRule type="cellIs" dxfId="1694" priority="133" operator="equal">
      <formula>"黑色"</formula>
    </cfRule>
  </conditionalFormatting>
  <conditionalFormatting sqref="E80">
    <cfRule type="cellIs" dxfId="1693" priority="8" operator="equal">
      <formula>"橙色"</formula>
    </cfRule>
    <cfRule type="cellIs" dxfId="1692" priority="9" operator="equal">
      <formula>"橙色"</formula>
    </cfRule>
    <cfRule type="cellIs" dxfId="1691" priority="10" operator="equal">
      <formula>"红色"</formula>
    </cfRule>
    <cfRule type="cellIs" dxfId="1690" priority="11" operator="equal">
      <formula>"紫色"</formula>
    </cfRule>
    <cfRule type="cellIs" dxfId="1689" priority="12" operator="equal">
      <formula>"蓝色"</formula>
    </cfRule>
    <cfRule type="cellIs" dxfId="1688" priority="13" operator="equal">
      <formula>"绿色"</formula>
    </cfRule>
    <cfRule type="cellIs" dxfId="1687" priority="14" operator="equal">
      <formula>"黑色"</formula>
    </cfRule>
  </conditionalFormatting>
  <conditionalFormatting sqref="J80">
    <cfRule type="cellIs" dxfId="1686" priority="22" operator="equal">
      <formula>"橙色"</formula>
    </cfRule>
    <cfRule type="cellIs" dxfId="1685" priority="23" operator="equal">
      <formula>"橙色"</formula>
    </cfRule>
    <cfRule type="cellIs" dxfId="1684" priority="24" operator="equal">
      <formula>"红色"</formula>
    </cfRule>
    <cfRule type="cellIs" dxfId="1683" priority="25" operator="equal">
      <formula>"紫色"</formula>
    </cfRule>
    <cfRule type="cellIs" dxfId="1682" priority="26" operator="equal">
      <formula>"蓝色"</formula>
    </cfRule>
    <cfRule type="cellIs" dxfId="1681" priority="27" operator="equal">
      <formula>"绿色"</formula>
    </cfRule>
    <cfRule type="cellIs" dxfId="1680" priority="28" operator="equal">
      <formula>"黑色"</formula>
    </cfRule>
  </conditionalFormatting>
  <conditionalFormatting sqref="O80">
    <cfRule type="cellIs" dxfId="1679" priority="29" operator="equal">
      <formula>"橙色"</formula>
    </cfRule>
    <cfRule type="cellIs" dxfId="1678" priority="30" operator="equal">
      <formula>"橙色"</formula>
    </cfRule>
    <cfRule type="cellIs" dxfId="1677" priority="31" operator="equal">
      <formula>"红色"</formula>
    </cfRule>
    <cfRule type="cellIs" dxfId="1676" priority="32" operator="equal">
      <formula>"紫色"</formula>
    </cfRule>
    <cfRule type="cellIs" dxfId="1675" priority="33" operator="equal">
      <formula>"蓝色"</formula>
    </cfRule>
    <cfRule type="cellIs" dxfId="1674" priority="34" operator="equal">
      <formula>"绿色"</formula>
    </cfRule>
    <cfRule type="cellIs" dxfId="1673" priority="35" operator="equal">
      <formula>"黑色"</formula>
    </cfRule>
  </conditionalFormatting>
  <conditionalFormatting sqref="T80">
    <cfRule type="cellIs" dxfId="1672" priority="15" operator="equal">
      <formula>"橙色"</formula>
    </cfRule>
    <cfRule type="cellIs" dxfId="1671" priority="16" operator="equal">
      <formula>"橙色"</formula>
    </cfRule>
    <cfRule type="cellIs" dxfId="1670" priority="17" operator="equal">
      <formula>"红色"</formula>
    </cfRule>
    <cfRule type="cellIs" dxfId="1669" priority="18" operator="equal">
      <formula>"紫色"</formula>
    </cfRule>
    <cfRule type="cellIs" dxfId="1668" priority="19" operator="equal">
      <formula>"蓝色"</formula>
    </cfRule>
    <cfRule type="cellIs" dxfId="1667" priority="20" operator="equal">
      <formula>"绿色"</formula>
    </cfRule>
    <cfRule type="cellIs" dxfId="1666" priority="21" operator="equal">
      <formula>"黑色"</formula>
    </cfRule>
  </conditionalFormatting>
  <conditionalFormatting sqref="E106">
    <cfRule type="cellIs" dxfId="1665" priority="7" operator="equal">
      <formula>"黑色"</formula>
    </cfRule>
    <cfRule type="cellIs" dxfId="1664" priority="6" operator="equal">
      <formula>"绿色"</formula>
    </cfRule>
    <cfRule type="cellIs" dxfId="1663" priority="5" operator="equal">
      <formula>"蓝色"</formula>
    </cfRule>
    <cfRule type="cellIs" dxfId="1662" priority="4" operator="equal">
      <formula>"紫色"</formula>
    </cfRule>
    <cfRule type="cellIs" dxfId="1661" priority="3" operator="equal">
      <formula>"红色"</formula>
    </cfRule>
    <cfRule type="cellIs" dxfId="1660" priority="2" operator="equal">
      <formula>"橙色"</formula>
    </cfRule>
    <cfRule type="cellIs" dxfId="1659" priority="1" operator="equal">
      <formula>"橙色"</formula>
    </cfRule>
  </conditionalFormatting>
  <pageMargins left="0.75" right="0.75" top="1" bottom="1" header="0.5" footer="0.5"/>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2:T129"/>
  <sheetViews>
    <sheetView tabSelected="1" topLeftCell="A64"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98" t="s">
        <v>289</v>
      </c>
      <c r="C2" s="99" t="s">
        <v>9</v>
      </c>
      <c r="D2" s="2" t="s">
        <v>290</v>
      </c>
      <c r="E2" s="11" t="str">
        <f>LOOKUP(C10,{0,201,401,601,901,1201,1501;"黑色","绿色","蓝色","紫色","红色","橙色","金色"})</f>
        <v>黑色</v>
      </c>
      <c r="G2" s="98" t="s">
        <v>289</v>
      </c>
      <c r="H2" s="99" t="s">
        <v>17</v>
      </c>
      <c r="I2" s="2" t="s">
        <v>290</v>
      </c>
      <c r="J2" s="11" t="str">
        <f>LOOKUP(H10,{0,201,401,601,901,1201,1501;"黑色","绿色","蓝色","紫色","红色","橙色","金色"})</f>
        <v>黑色</v>
      </c>
      <c r="L2" s="98" t="s">
        <v>289</v>
      </c>
      <c r="M2" s="99" t="s">
        <v>24</v>
      </c>
      <c r="N2" s="2" t="s">
        <v>290</v>
      </c>
      <c r="O2" s="11" t="str">
        <f>LOOKUP(M10,{0,201,401,601,901,1201,1501;"黑色","绿色","蓝色","紫色","红色","橙色","金色"})</f>
        <v>黑色</v>
      </c>
      <c r="Q2" s="98" t="s">
        <v>289</v>
      </c>
      <c r="R2" s="99" t="s">
        <v>32</v>
      </c>
      <c r="S2" s="2" t="s">
        <v>290</v>
      </c>
      <c r="T2" s="11" t="str">
        <f>LOOKUP(R10,{0,201,401,601,901,1201,1501;"黑色","绿色","蓝色","紫色","红色","橙色","金色"})</f>
        <v>黑色</v>
      </c>
    </row>
    <row r="3" spans="2:20" ht="12" customHeight="1" x14ac:dyDescent="0.15">
      <c r="B3" s="253" t="s">
        <v>350</v>
      </c>
      <c r="C3" s="254"/>
      <c r="D3" s="100" t="s">
        <v>292</v>
      </c>
      <c r="E3" s="25">
        <v>1</v>
      </c>
      <c r="G3" s="253" t="s">
        <v>351</v>
      </c>
      <c r="H3" s="254"/>
      <c r="I3" s="100" t="s">
        <v>292</v>
      </c>
      <c r="J3" s="25">
        <v>2</v>
      </c>
      <c r="L3" s="253" t="s">
        <v>352</v>
      </c>
      <c r="M3" s="254"/>
      <c r="N3" s="100" t="s">
        <v>292</v>
      </c>
      <c r="O3" s="25">
        <v>3</v>
      </c>
      <c r="Q3" s="253" t="s">
        <v>353</v>
      </c>
      <c r="R3" s="254"/>
      <c r="S3" s="100" t="s">
        <v>292</v>
      </c>
      <c r="T3" s="25">
        <v>3</v>
      </c>
    </row>
    <row r="4" spans="2:20" ht="12" customHeight="1" x14ac:dyDescent="0.15">
      <c r="B4" s="255"/>
      <c r="C4" s="256"/>
      <c r="D4" s="100" t="s">
        <v>296</v>
      </c>
      <c r="E4" s="25">
        <v>1</v>
      </c>
      <c r="G4" s="255"/>
      <c r="H4" s="256"/>
      <c r="I4" s="100" t="s">
        <v>296</v>
      </c>
      <c r="J4" s="25">
        <v>4</v>
      </c>
      <c r="L4" s="255"/>
      <c r="M4" s="256"/>
      <c r="N4" s="100" t="s">
        <v>296</v>
      </c>
      <c r="O4" s="25">
        <v>3</v>
      </c>
      <c r="Q4" s="255"/>
      <c r="R4" s="256"/>
      <c r="S4" s="100" t="s">
        <v>296</v>
      </c>
      <c r="T4" s="25">
        <v>2</v>
      </c>
    </row>
    <row r="5" spans="2:20" ht="12" customHeight="1" x14ac:dyDescent="0.15">
      <c r="B5" s="255"/>
      <c r="C5" s="256"/>
      <c r="D5" s="262" t="s">
        <v>354</v>
      </c>
      <c r="E5" s="260"/>
      <c r="G5" s="255"/>
      <c r="H5" s="256"/>
      <c r="I5" s="262" t="s">
        <v>355</v>
      </c>
      <c r="J5" s="260"/>
      <c r="L5" s="255"/>
      <c r="M5" s="256"/>
      <c r="N5" s="262" t="s">
        <v>356</v>
      </c>
      <c r="O5" s="260"/>
      <c r="Q5" s="255"/>
      <c r="R5" s="256"/>
      <c r="S5" s="262" t="s">
        <v>357</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50</v>
      </c>
      <c r="I10" s="261"/>
      <c r="J10" s="260"/>
      <c r="L10" s="98" t="s">
        <v>301</v>
      </c>
      <c r="M10" s="101">
        <v>100</v>
      </c>
      <c r="N10" s="261"/>
      <c r="O10" s="260"/>
      <c r="Q10" s="98" t="s">
        <v>301</v>
      </c>
      <c r="R10" s="101">
        <v>100</v>
      </c>
      <c r="S10" s="261"/>
      <c r="T10" s="260"/>
    </row>
    <row r="11" spans="2:20" ht="12" customHeight="1" x14ac:dyDescent="0.15">
      <c r="B11" s="12" t="s">
        <v>302</v>
      </c>
      <c r="C11" s="241">
        <f>C10*20</f>
        <v>500</v>
      </c>
      <c r="D11" s="242"/>
      <c r="E11" s="243"/>
      <c r="G11" s="12" t="s">
        <v>302</v>
      </c>
      <c r="H11" s="241">
        <f>H10*20</f>
        <v>1000</v>
      </c>
      <c r="I11" s="242"/>
      <c r="J11" s="243"/>
      <c r="L11" s="12" t="s">
        <v>302</v>
      </c>
      <c r="M11" s="241">
        <f>M10*20</f>
        <v>2000</v>
      </c>
      <c r="N11" s="242"/>
      <c r="O11" s="243"/>
      <c r="Q11" s="12" t="s">
        <v>302</v>
      </c>
      <c r="R11" s="241">
        <f>R10*20</f>
        <v>2000</v>
      </c>
      <c r="S11" s="242"/>
      <c r="T11" s="243"/>
    </row>
    <row r="12" spans="2:20" ht="12" customHeight="1" x14ac:dyDescent="0.15">
      <c r="B12" s="247" t="s">
        <v>358</v>
      </c>
      <c r="C12" s="248"/>
      <c r="D12" s="248"/>
      <c r="E12" s="249"/>
      <c r="G12" s="247" t="s">
        <v>359</v>
      </c>
      <c r="H12" s="248"/>
      <c r="I12" s="248"/>
      <c r="J12" s="249"/>
      <c r="L12" s="247"/>
      <c r="M12" s="248"/>
      <c r="N12" s="248"/>
      <c r="O12" s="249"/>
      <c r="Q12" s="247" t="s">
        <v>360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361</v>
      </c>
      <c r="C25" s="245"/>
      <c r="D25" s="245"/>
      <c r="E25" s="246"/>
      <c r="G25" s="244" t="s">
        <v>361</v>
      </c>
      <c r="H25" s="245"/>
      <c r="I25" s="245"/>
      <c r="J25" s="246"/>
      <c r="L25" s="244" t="s">
        <v>362</v>
      </c>
      <c r="M25" s="245"/>
      <c r="N25" s="245"/>
      <c r="O25" s="246"/>
      <c r="Q25" s="244" t="s">
        <v>362</v>
      </c>
      <c r="R25" s="245"/>
      <c r="S25" s="245"/>
      <c r="T25" s="246"/>
    </row>
    <row r="28" spans="2:20" ht="12" customHeight="1" x14ac:dyDescent="0.15">
      <c r="B28" s="98" t="s">
        <v>289</v>
      </c>
      <c r="C28" s="99" t="s">
        <v>39</v>
      </c>
      <c r="D28" s="2" t="s">
        <v>290</v>
      </c>
      <c r="E28" s="11" t="str">
        <f>LOOKUP(C36,{0,201,401,601,901,1201,1501;"黑色","绿色","蓝色","紫色","红色","橙色","金色"})</f>
        <v>黑色</v>
      </c>
      <c r="G28" s="98" t="s">
        <v>289</v>
      </c>
      <c r="H28" s="99" t="s">
        <v>51</v>
      </c>
      <c r="I28" s="2" t="s">
        <v>290</v>
      </c>
      <c r="J28" s="11" t="str">
        <f>LOOKUP(H36,{0,201,401,601,901,1201,1501;"黑色","绿色","蓝色","紫色","红色","橙色","金色"})</f>
        <v>黑色</v>
      </c>
      <c r="L28" s="98" t="s">
        <v>289</v>
      </c>
      <c r="M28" s="99" t="s">
        <v>57</v>
      </c>
      <c r="N28" s="2" t="s">
        <v>290</v>
      </c>
      <c r="O28" s="11" t="str">
        <f>LOOKUP(M36,{0,201,401,601,901,1201,1501;"黑色","绿色","蓝色","紫色","红色","橙色","金色"})</f>
        <v>黑色</v>
      </c>
      <c r="Q28" s="98" t="s">
        <v>289</v>
      </c>
      <c r="R28" s="99" t="s">
        <v>63</v>
      </c>
      <c r="S28" s="2" t="s">
        <v>290</v>
      </c>
      <c r="T28" s="11" t="str">
        <f>LOOKUP(R36,{0,201,401,601,901,1201,1501;"黑色","绿色","蓝色","紫色","红色","橙色","金色"})</f>
        <v>黑色</v>
      </c>
    </row>
    <row r="29" spans="2:20" ht="12" customHeight="1" x14ac:dyDescent="0.15">
      <c r="B29" s="253" t="s">
        <v>363</v>
      </c>
      <c r="C29" s="254"/>
      <c r="D29" s="100" t="s">
        <v>292</v>
      </c>
      <c r="E29" s="25">
        <v>3</v>
      </c>
      <c r="G29" s="253" t="s">
        <v>364</v>
      </c>
      <c r="H29" s="254"/>
      <c r="I29" s="100" t="s">
        <v>292</v>
      </c>
      <c r="J29" s="25">
        <v>1</v>
      </c>
      <c r="L29" s="253" t="s">
        <v>365</v>
      </c>
      <c r="M29" s="254"/>
      <c r="N29" s="100" t="s">
        <v>292</v>
      </c>
      <c r="O29" s="25">
        <v>2</v>
      </c>
      <c r="Q29" s="253" t="s">
        <v>366</v>
      </c>
      <c r="R29" s="254"/>
      <c r="S29" s="100" t="s">
        <v>292</v>
      </c>
      <c r="T29" s="25">
        <v>6</v>
      </c>
    </row>
    <row r="30" spans="2:20" ht="12" customHeight="1" x14ac:dyDescent="0.15">
      <c r="B30" s="255"/>
      <c r="C30" s="256"/>
      <c r="D30" s="100" t="s">
        <v>296</v>
      </c>
      <c r="E30" s="25">
        <v>2</v>
      </c>
      <c r="G30" s="255"/>
      <c r="H30" s="256"/>
      <c r="I30" s="100" t="s">
        <v>296</v>
      </c>
      <c r="J30" s="25">
        <v>2</v>
      </c>
      <c r="L30" s="255"/>
      <c r="M30" s="256"/>
      <c r="N30" s="100" t="s">
        <v>296</v>
      </c>
      <c r="O30" s="25">
        <v>3</v>
      </c>
      <c r="Q30" s="255"/>
      <c r="R30" s="256"/>
      <c r="S30" s="100" t="s">
        <v>296</v>
      </c>
      <c r="T30" s="25">
        <v>5</v>
      </c>
    </row>
    <row r="31" spans="2:20" ht="12" customHeight="1" x14ac:dyDescent="0.15">
      <c r="B31" s="255"/>
      <c r="C31" s="256"/>
      <c r="D31" s="262" t="s">
        <v>367</v>
      </c>
      <c r="E31" s="260"/>
      <c r="G31" s="255"/>
      <c r="H31" s="256"/>
      <c r="I31" s="262" t="s">
        <v>368</v>
      </c>
      <c r="J31" s="260"/>
      <c r="L31" s="255"/>
      <c r="M31" s="256"/>
      <c r="N31" s="262" t="s">
        <v>369</v>
      </c>
      <c r="O31" s="260"/>
      <c r="Q31" s="255"/>
      <c r="R31" s="256"/>
      <c r="S31" s="262" t="s">
        <v>370</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200</v>
      </c>
      <c r="I36" s="261"/>
      <c r="J36" s="260"/>
      <c r="L36" s="98" t="s">
        <v>301</v>
      </c>
      <c r="M36" s="101">
        <v>200</v>
      </c>
      <c r="N36" s="261"/>
      <c r="O36" s="260"/>
      <c r="Q36" s="98" t="s">
        <v>301</v>
      </c>
      <c r="R36" s="101">
        <v>200</v>
      </c>
      <c r="S36" s="261"/>
      <c r="T36" s="260"/>
    </row>
    <row r="37" spans="2:20" ht="12" customHeight="1" x14ac:dyDescent="0.15">
      <c r="B37" s="12" t="s">
        <v>302</v>
      </c>
      <c r="C37" s="241">
        <f>C36*20</f>
        <v>2000</v>
      </c>
      <c r="D37" s="242"/>
      <c r="E37" s="243"/>
      <c r="G37" s="12" t="s">
        <v>302</v>
      </c>
      <c r="H37" s="241">
        <f>H36*20</f>
        <v>4000</v>
      </c>
      <c r="I37" s="242"/>
      <c r="J37" s="243"/>
      <c r="L37" s="12" t="s">
        <v>302</v>
      </c>
      <c r="M37" s="241">
        <f>M36*20</f>
        <v>4000</v>
      </c>
      <c r="N37" s="242"/>
      <c r="O37" s="243"/>
      <c r="Q37" s="12" t="s">
        <v>302</v>
      </c>
      <c r="R37" s="241">
        <f>R36*20</f>
        <v>4000</v>
      </c>
      <c r="S37" s="242"/>
      <c r="T37" s="243"/>
    </row>
    <row r="38" spans="2:20" ht="12" customHeight="1" x14ac:dyDescent="0.15">
      <c r="B38" s="247" t="s">
        <v>371</v>
      </c>
      <c r="C38" s="248"/>
      <c r="D38" s="248"/>
      <c r="E38" s="249"/>
      <c r="G38" s="247" t="s">
        <v>372</v>
      </c>
      <c r="H38" s="248"/>
      <c r="I38" s="248"/>
      <c r="J38" s="249"/>
      <c r="L38" s="247" t="s">
        <v>373</v>
      </c>
      <c r="M38" s="248"/>
      <c r="N38" s="248"/>
      <c r="O38" s="249"/>
      <c r="Q38" s="247" t="s">
        <v>374</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307</v>
      </c>
      <c r="C51" s="245"/>
      <c r="D51" s="245"/>
      <c r="E51" s="246"/>
      <c r="G51" s="244" t="s">
        <v>307</v>
      </c>
      <c r="H51" s="245"/>
      <c r="I51" s="245"/>
      <c r="J51" s="246"/>
      <c r="L51" s="244" t="s">
        <v>307</v>
      </c>
      <c r="M51" s="245"/>
      <c r="N51" s="245"/>
      <c r="O51" s="246"/>
      <c r="Q51" s="244" t="s">
        <v>307</v>
      </c>
      <c r="R51" s="245"/>
      <c r="S51" s="245"/>
      <c r="T51" s="246"/>
    </row>
    <row r="54" spans="2:20" ht="12" customHeight="1" x14ac:dyDescent="0.15">
      <c r="B54" s="98" t="s">
        <v>289</v>
      </c>
      <c r="C54" s="99" t="s">
        <v>69</v>
      </c>
      <c r="D54" s="2" t="s">
        <v>290</v>
      </c>
      <c r="E54" s="11" t="str">
        <f>LOOKUP(C62,{0,201,401,601,901,1201,1501;"黑色","绿色","蓝色","紫色","红色","橙色","金色"})</f>
        <v>绿色</v>
      </c>
      <c r="G54" s="98" t="s">
        <v>289</v>
      </c>
      <c r="H54" s="99" t="s">
        <v>93</v>
      </c>
      <c r="I54" s="2" t="s">
        <v>290</v>
      </c>
      <c r="J54" s="11" t="str">
        <f>LOOKUP(H62,{0,201,401,601,901,1201,1501;"黑色","绿色","蓝色","紫色","红色","橙色","金色"})</f>
        <v>绿色</v>
      </c>
      <c r="L54" s="98" t="s">
        <v>289</v>
      </c>
      <c r="M54" s="99" t="s">
        <v>75</v>
      </c>
      <c r="N54" s="2" t="s">
        <v>290</v>
      </c>
      <c r="O54" s="11" t="str">
        <f>LOOKUP(M62,{0,201,401,601,901,1201,1501;"黑色","绿色","蓝色","紫色","红色","橙色","金色"})</f>
        <v>绿色</v>
      </c>
      <c r="Q54" s="98" t="s">
        <v>289</v>
      </c>
      <c r="R54" s="99" t="s">
        <v>45</v>
      </c>
      <c r="S54" s="2" t="s">
        <v>290</v>
      </c>
      <c r="T54" s="11" t="str">
        <f>LOOKUP(R62,{0,201,401,601,901,1201,1501;"黑色","绿色","蓝色","紫色","红色","橙色","金色"})</f>
        <v>黑色</v>
      </c>
    </row>
    <row r="55" spans="2:20" ht="12" customHeight="1" x14ac:dyDescent="0.15">
      <c r="B55" s="253" t="s">
        <v>375</v>
      </c>
      <c r="C55" s="254"/>
      <c r="D55" s="100" t="s">
        <v>292</v>
      </c>
      <c r="E55" s="25">
        <v>3</v>
      </c>
      <c r="G55" s="253" t="s">
        <v>376</v>
      </c>
      <c r="H55" s="254"/>
      <c r="I55" s="100" t="s">
        <v>292</v>
      </c>
      <c r="J55" s="25">
        <v>3</v>
      </c>
      <c r="L55" s="253" t="s">
        <v>377</v>
      </c>
      <c r="M55" s="254"/>
      <c r="N55" s="100" t="s">
        <v>292</v>
      </c>
      <c r="O55" s="25">
        <v>2</v>
      </c>
      <c r="Q55" s="253" t="s">
        <v>378</v>
      </c>
      <c r="R55" s="254"/>
      <c r="S55" s="100" t="s">
        <v>292</v>
      </c>
      <c r="T55" s="25">
        <v>1</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1</v>
      </c>
    </row>
    <row r="57" spans="2:20" ht="12" customHeight="1" x14ac:dyDescent="0.15">
      <c r="B57" s="255"/>
      <c r="C57" s="256"/>
      <c r="D57" s="262" t="s">
        <v>379</v>
      </c>
      <c r="E57" s="260"/>
      <c r="G57" s="255"/>
      <c r="H57" s="256"/>
      <c r="I57" s="262" t="s">
        <v>380</v>
      </c>
      <c r="J57" s="260"/>
      <c r="L57" s="255"/>
      <c r="M57" s="256"/>
      <c r="N57" s="262" t="s">
        <v>381</v>
      </c>
      <c r="O57" s="260"/>
      <c r="Q57" s="255"/>
      <c r="R57" s="256"/>
      <c r="S57" s="262" t="s">
        <v>382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300</v>
      </c>
      <c r="D62" s="261"/>
      <c r="E62" s="260"/>
      <c r="G62" s="98" t="s">
        <v>301</v>
      </c>
      <c r="H62" s="101">
        <v>400</v>
      </c>
      <c r="I62" s="261"/>
      <c r="J62" s="260"/>
      <c r="L62" s="98" t="s">
        <v>301</v>
      </c>
      <c r="M62" s="101">
        <v>300</v>
      </c>
      <c r="N62" s="261"/>
      <c r="O62" s="260"/>
      <c r="Q62" s="98" t="s">
        <v>301</v>
      </c>
      <c r="R62" s="101">
        <v>100</v>
      </c>
      <c r="S62" s="261"/>
      <c r="T62" s="260"/>
    </row>
    <row r="63" spans="2:20" ht="12" customHeight="1" x14ac:dyDescent="0.15">
      <c r="B63" s="12" t="s">
        <v>302</v>
      </c>
      <c r="C63" s="241">
        <f>C62*20</f>
        <v>6000</v>
      </c>
      <c r="D63" s="242"/>
      <c r="E63" s="243"/>
      <c r="G63" s="12" t="s">
        <v>302</v>
      </c>
      <c r="H63" s="241">
        <f>H62*20</f>
        <v>8000</v>
      </c>
      <c r="I63" s="242"/>
      <c r="J63" s="243"/>
      <c r="L63" s="12" t="s">
        <v>302</v>
      </c>
      <c r="M63" s="241">
        <f>M62*20</f>
        <v>6000</v>
      </c>
      <c r="N63" s="242"/>
      <c r="O63" s="243"/>
      <c r="Q63" s="12" t="s">
        <v>302</v>
      </c>
      <c r="R63" s="241">
        <f>R62*20</f>
        <v>2000</v>
      </c>
      <c r="S63" s="242"/>
      <c r="T63" s="243"/>
    </row>
    <row r="64" spans="2:20" ht="12" customHeight="1" x14ac:dyDescent="0.15">
      <c r="B64" s="247" t="s">
        <v>383</v>
      </c>
      <c r="C64" s="248"/>
      <c r="D64" s="248"/>
      <c r="E64" s="249"/>
      <c r="G64" s="247" t="s">
        <v>384</v>
      </c>
      <c r="H64" s="248"/>
      <c r="I64" s="248"/>
      <c r="J64" s="249"/>
      <c r="L64" s="247" t="s">
        <v>385</v>
      </c>
      <c r="M64" s="248"/>
      <c r="N64" s="248"/>
      <c r="O64" s="249"/>
      <c r="Q64" s="247" t="s">
        <v>386</v>
      </c>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307</v>
      </c>
      <c r="C77" s="245"/>
      <c r="D77" s="245"/>
      <c r="E77" s="246"/>
      <c r="G77" s="244" t="s">
        <v>307</v>
      </c>
      <c r="H77" s="245"/>
      <c r="I77" s="245"/>
      <c r="J77" s="246"/>
      <c r="L77" s="244" t="s">
        <v>387</v>
      </c>
      <c r="M77" s="245"/>
      <c r="N77" s="245"/>
      <c r="O77" s="246"/>
      <c r="Q77" s="244" t="s">
        <v>307</v>
      </c>
      <c r="R77" s="245"/>
      <c r="S77" s="245"/>
      <c r="T77" s="246"/>
    </row>
    <row r="80" spans="2:20" ht="12" customHeight="1" x14ac:dyDescent="0.15">
      <c r="B80" s="98" t="s">
        <v>289</v>
      </c>
      <c r="C80" s="99" t="s">
        <v>81</v>
      </c>
      <c r="D80" s="2" t="s">
        <v>290</v>
      </c>
      <c r="E80" s="11" t="str">
        <f>LOOKUP(C88,{0,201,401,601,901,1201,1501;"黑色","绿色","蓝色","紫色","红色","橙色","金色"})</f>
        <v>绿色</v>
      </c>
      <c r="G80" s="98" t="s">
        <v>289</v>
      </c>
      <c r="H80" s="99" t="s">
        <v>87</v>
      </c>
      <c r="I80" s="2" t="s">
        <v>290</v>
      </c>
      <c r="J80" s="11" t="str">
        <f>LOOKUP(H88,{0,201,401,601,901,1201,1501;"黑色","绿色","蓝色","紫色","红色","橙色","金色"})</f>
        <v>绿色</v>
      </c>
      <c r="L80" s="98" t="s">
        <v>289</v>
      </c>
      <c r="M80" s="99" t="s">
        <v>99</v>
      </c>
      <c r="N80" s="2" t="s">
        <v>290</v>
      </c>
      <c r="O80" s="11" t="str">
        <f>LOOKUP(M88,{0,201,401,601,901,1201,1501;"黑色","绿色","蓝色","紫色","红色","橙色","金色"})</f>
        <v>蓝色</v>
      </c>
      <c r="Q80" s="98" t="s">
        <v>289</v>
      </c>
      <c r="R80" s="99" t="s">
        <v>105</v>
      </c>
      <c r="S80" s="2" t="s">
        <v>290</v>
      </c>
      <c r="T80" s="11" t="str">
        <f>LOOKUP(R88,{0,201,401,601,901,1201,1501;"黑色","绿色","蓝色","紫色","红色","橙色","金色"})</f>
        <v>蓝色</v>
      </c>
    </row>
    <row r="81" spans="2:20" ht="12" customHeight="1" x14ac:dyDescent="0.15">
      <c r="B81" s="253" t="s">
        <v>388</v>
      </c>
      <c r="C81" s="254"/>
      <c r="D81" s="100" t="s">
        <v>292</v>
      </c>
      <c r="E81" s="25">
        <v>1</v>
      </c>
      <c r="G81" s="253" t="s">
        <v>389</v>
      </c>
      <c r="H81" s="254"/>
      <c r="I81" s="100" t="s">
        <v>292</v>
      </c>
      <c r="J81" s="25">
        <v>1</v>
      </c>
      <c r="L81" s="253" t="s">
        <v>390</v>
      </c>
      <c r="M81" s="254"/>
      <c r="N81" s="100" t="s">
        <v>292</v>
      </c>
      <c r="O81" s="25">
        <v>6</v>
      </c>
      <c r="Q81" s="253" t="s">
        <v>391</v>
      </c>
      <c r="R81" s="254"/>
      <c r="S81" s="100" t="s">
        <v>292</v>
      </c>
      <c r="T81" s="25">
        <v>10</v>
      </c>
    </row>
    <row r="82" spans="2:20" ht="12" customHeight="1" x14ac:dyDescent="0.15">
      <c r="B82" s="255"/>
      <c r="C82" s="256"/>
      <c r="D82" s="100" t="s">
        <v>296</v>
      </c>
      <c r="E82" s="25">
        <v>1</v>
      </c>
      <c r="G82" s="255"/>
      <c r="H82" s="256"/>
      <c r="I82" s="100" t="s">
        <v>296</v>
      </c>
      <c r="J82" s="25">
        <v>1</v>
      </c>
      <c r="L82" s="255"/>
      <c r="M82" s="256"/>
      <c r="N82" s="100" t="s">
        <v>296</v>
      </c>
      <c r="O82" s="25">
        <v>5</v>
      </c>
      <c r="Q82" s="255"/>
      <c r="R82" s="256"/>
      <c r="S82" s="100" t="s">
        <v>296</v>
      </c>
      <c r="T82" s="25">
        <v>3</v>
      </c>
    </row>
    <row r="83" spans="2:20" ht="12" customHeight="1" x14ac:dyDescent="0.15">
      <c r="B83" s="255"/>
      <c r="C83" s="256"/>
      <c r="D83" s="262" t="s">
        <v>392</v>
      </c>
      <c r="E83" s="260"/>
      <c r="G83" s="255"/>
      <c r="H83" s="256"/>
      <c r="I83" s="262" t="s">
        <v>393</v>
      </c>
      <c r="J83" s="260"/>
      <c r="L83" s="255"/>
      <c r="M83" s="256"/>
      <c r="N83" s="262" t="s">
        <v>394</v>
      </c>
      <c r="O83" s="260"/>
      <c r="Q83" s="255"/>
      <c r="R83" s="256"/>
      <c r="S83" s="262" t="s">
        <v>395</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300</v>
      </c>
      <c r="D88" s="261"/>
      <c r="E88" s="260"/>
      <c r="G88" s="98" t="s">
        <v>301</v>
      </c>
      <c r="H88" s="101">
        <v>300</v>
      </c>
      <c r="I88" s="261"/>
      <c r="J88" s="260"/>
      <c r="L88" s="98" t="s">
        <v>301</v>
      </c>
      <c r="M88" s="101">
        <v>500</v>
      </c>
      <c r="N88" s="261"/>
      <c r="O88" s="260"/>
      <c r="Q88" s="98" t="s">
        <v>301</v>
      </c>
      <c r="R88" s="101">
        <v>600</v>
      </c>
      <c r="S88" s="261"/>
      <c r="T88" s="260"/>
    </row>
    <row r="89" spans="2:20" ht="12" customHeight="1" x14ac:dyDescent="0.15">
      <c r="B89" s="12" t="s">
        <v>302</v>
      </c>
      <c r="C89" s="241">
        <f>C88*20</f>
        <v>6000</v>
      </c>
      <c r="D89" s="242"/>
      <c r="E89" s="243"/>
      <c r="G89" s="12" t="s">
        <v>302</v>
      </c>
      <c r="H89" s="241">
        <f>H88*20</f>
        <v>6000</v>
      </c>
      <c r="I89" s="242"/>
      <c r="J89" s="243"/>
      <c r="L89" s="12" t="s">
        <v>302</v>
      </c>
      <c r="M89" s="241">
        <f>M88*20</f>
        <v>10000</v>
      </c>
      <c r="N89" s="242"/>
      <c r="O89" s="243"/>
      <c r="Q89" s="12" t="s">
        <v>302</v>
      </c>
      <c r="R89" s="241">
        <f>R88*20</f>
        <v>12000</v>
      </c>
      <c r="S89" s="242"/>
      <c r="T89" s="243"/>
    </row>
    <row r="90" spans="2:20" ht="12" customHeight="1" x14ac:dyDescent="0.15">
      <c r="B90" s="247" t="s">
        <v>396</v>
      </c>
      <c r="C90" s="248"/>
      <c r="D90" s="248"/>
      <c r="E90" s="249"/>
      <c r="G90" s="247" t="s">
        <v>397</v>
      </c>
      <c r="H90" s="248"/>
      <c r="I90" s="248"/>
      <c r="J90" s="249"/>
      <c r="L90" s="247" t="s">
        <v>398</v>
      </c>
      <c r="M90" s="248"/>
      <c r="N90" s="248"/>
      <c r="O90" s="249"/>
      <c r="Q90" s="247" t="s">
        <v>399</v>
      </c>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307</v>
      </c>
      <c r="C103" s="245"/>
      <c r="D103" s="245"/>
      <c r="E103" s="246"/>
      <c r="G103" s="244" t="s">
        <v>400</v>
      </c>
      <c r="H103" s="245"/>
      <c r="I103" s="245"/>
      <c r="J103" s="246"/>
      <c r="L103" s="244" t="s">
        <v>400</v>
      </c>
      <c r="M103" s="245"/>
      <c r="N103" s="245"/>
      <c r="O103" s="246"/>
      <c r="Q103" s="244" t="s">
        <v>307</v>
      </c>
      <c r="R103" s="245"/>
      <c r="S103" s="245"/>
      <c r="T103" s="246"/>
    </row>
    <row r="106" spans="2:20" ht="12" customHeight="1" x14ac:dyDescent="0.15">
      <c r="B106" s="98" t="s">
        <v>289</v>
      </c>
      <c r="C106" s="99" t="s">
        <v>111</v>
      </c>
      <c r="D106" s="2" t="s">
        <v>290</v>
      </c>
      <c r="E106" s="70" t="str">
        <f>LOOKUP(C114,{0,201,401,601,901,1201,1501;"黑色","绿色","蓝色","紫色","红色","橙色","金色"})</f>
        <v>红色</v>
      </c>
      <c r="G106" s="98" t="s">
        <v>289</v>
      </c>
      <c r="H106" s="99" t="s">
        <v>116</v>
      </c>
      <c r="I106" s="2" t="s">
        <v>290</v>
      </c>
      <c r="J106" s="70" t="str">
        <f>LOOKUP(H114,{0,201,401,601,901,1201,1501;"黑色","绿色","蓝色","紫色","红色","橙色","金色"})</f>
        <v>红色</v>
      </c>
      <c r="L106" s="114" t="s">
        <v>289</v>
      </c>
      <c r="M106" s="120" t="s">
        <v>121</v>
      </c>
      <c r="N106" s="51" t="s">
        <v>290</v>
      </c>
      <c r="O106" s="70" t="str">
        <f>LOOKUP(M114,{0,201,401,601,901,1201,1501;"黑色","绿色","蓝色","紫色","红色","橙色","金色"})</f>
        <v>金色</v>
      </c>
    </row>
    <row r="107" spans="2:20" ht="12" customHeight="1" x14ac:dyDescent="0.15">
      <c r="B107" s="253" t="s">
        <v>401</v>
      </c>
      <c r="C107" s="254"/>
      <c r="D107" s="100" t="s">
        <v>292</v>
      </c>
      <c r="E107" s="25">
        <v>1</v>
      </c>
      <c r="G107" s="253" t="s">
        <v>402</v>
      </c>
      <c r="H107" s="254"/>
      <c r="I107" s="100" t="s">
        <v>292</v>
      </c>
      <c r="J107" s="25">
        <v>1</v>
      </c>
      <c r="L107" s="253" t="s">
        <v>403</v>
      </c>
      <c r="M107" s="254"/>
      <c r="N107" s="116" t="s">
        <v>292</v>
      </c>
      <c r="O107" s="59">
        <v>4000</v>
      </c>
    </row>
    <row r="108" spans="2:20" ht="12" customHeight="1" x14ac:dyDescent="0.15">
      <c r="B108" s="255"/>
      <c r="C108" s="256"/>
      <c r="D108" s="100" t="s">
        <v>296</v>
      </c>
      <c r="E108" s="25">
        <v>1</v>
      </c>
      <c r="G108" s="255"/>
      <c r="H108" s="256"/>
      <c r="I108" s="100" t="s">
        <v>296</v>
      </c>
      <c r="J108" s="25">
        <v>1</v>
      </c>
      <c r="L108" s="255"/>
      <c r="M108" s="256"/>
      <c r="N108" s="116" t="s">
        <v>296</v>
      </c>
      <c r="O108" s="59">
        <v>300</v>
      </c>
    </row>
    <row r="109" spans="2:20" ht="12" customHeight="1" x14ac:dyDescent="0.15">
      <c r="B109" s="255"/>
      <c r="C109" s="256"/>
      <c r="D109" s="262" t="s">
        <v>404</v>
      </c>
      <c r="E109" s="260"/>
      <c r="G109" s="255"/>
      <c r="H109" s="256"/>
      <c r="I109" s="262" t="s">
        <v>405</v>
      </c>
      <c r="J109" s="260"/>
      <c r="L109" s="255"/>
      <c r="M109" s="256"/>
      <c r="N109" s="259" t="s">
        <v>406</v>
      </c>
      <c r="O109" s="260"/>
    </row>
    <row r="110" spans="2:20" ht="12" customHeight="1" x14ac:dyDescent="0.15">
      <c r="B110" s="255"/>
      <c r="C110" s="256"/>
      <c r="D110" s="262"/>
      <c r="E110" s="260"/>
      <c r="G110" s="255"/>
      <c r="H110" s="256"/>
      <c r="I110" s="262"/>
      <c r="J110" s="260"/>
      <c r="L110" s="255"/>
      <c r="M110" s="256"/>
      <c r="N110" s="259"/>
      <c r="O110" s="260"/>
    </row>
    <row r="111" spans="2:20" ht="12" customHeight="1" x14ac:dyDescent="0.15">
      <c r="B111" s="255"/>
      <c r="C111" s="256"/>
      <c r="D111" s="262"/>
      <c r="E111" s="260"/>
      <c r="G111" s="255"/>
      <c r="H111" s="256"/>
      <c r="I111" s="262"/>
      <c r="J111" s="260"/>
      <c r="L111" s="255"/>
      <c r="M111" s="256"/>
      <c r="N111" s="259"/>
      <c r="O111" s="260"/>
    </row>
    <row r="112" spans="2:20" ht="12" customHeight="1" x14ac:dyDescent="0.15">
      <c r="B112" s="255"/>
      <c r="C112" s="256"/>
      <c r="D112" s="262"/>
      <c r="E112" s="260"/>
      <c r="G112" s="255"/>
      <c r="H112" s="256"/>
      <c r="I112" s="262"/>
      <c r="J112" s="260"/>
      <c r="L112" s="255"/>
      <c r="M112" s="256"/>
      <c r="N112" s="259"/>
      <c r="O112" s="260"/>
    </row>
    <row r="113" spans="2:15" ht="12" customHeight="1" x14ac:dyDescent="0.15">
      <c r="B113" s="257"/>
      <c r="C113" s="258"/>
      <c r="D113" s="262"/>
      <c r="E113" s="260"/>
      <c r="G113" s="257"/>
      <c r="H113" s="258"/>
      <c r="I113" s="262"/>
      <c r="J113" s="260"/>
      <c r="L113" s="257"/>
      <c r="M113" s="258"/>
      <c r="N113" s="259"/>
      <c r="O113" s="260"/>
    </row>
    <row r="114" spans="2:15" ht="12" customHeight="1" x14ac:dyDescent="0.15">
      <c r="B114" s="98" t="s">
        <v>301</v>
      </c>
      <c r="C114" s="101">
        <v>1200</v>
      </c>
      <c r="D114" s="261"/>
      <c r="E114" s="260"/>
      <c r="G114" s="98" t="s">
        <v>301</v>
      </c>
      <c r="H114" s="101">
        <v>1200</v>
      </c>
      <c r="I114" s="261"/>
      <c r="J114" s="260"/>
      <c r="L114" s="114" t="s">
        <v>301</v>
      </c>
      <c r="M114" s="117">
        <v>3000</v>
      </c>
      <c r="N114" s="261"/>
      <c r="O114" s="260"/>
    </row>
    <row r="115" spans="2:15" ht="12" customHeight="1" x14ac:dyDescent="0.15">
      <c r="B115" s="12" t="s">
        <v>302</v>
      </c>
      <c r="C115" s="241">
        <v>24000</v>
      </c>
      <c r="D115" s="242"/>
      <c r="E115" s="243"/>
      <c r="G115" s="12" t="s">
        <v>302</v>
      </c>
      <c r="H115" s="241">
        <v>24000</v>
      </c>
      <c r="I115" s="242"/>
      <c r="J115" s="243"/>
      <c r="L115" s="55" t="s">
        <v>302</v>
      </c>
      <c r="M115" s="241">
        <f>M114*20</f>
        <v>60000</v>
      </c>
      <c r="N115" s="242"/>
      <c r="O115" s="243"/>
    </row>
    <row r="116" spans="2:15" ht="12" customHeight="1" x14ac:dyDescent="0.15">
      <c r="B116" s="247" t="s">
        <v>407</v>
      </c>
      <c r="C116" s="248"/>
      <c r="D116" s="248"/>
      <c r="E116" s="249"/>
      <c r="G116" s="247" t="s">
        <v>407</v>
      </c>
      <c r="H116" s="248"/>
      <c r="I116" s="248"/>
      <c r="J116" s="249"/>
      <c r="L116" s="247" t="s">
        <v>408</v>
      </c>
      <c r="M116" s="248"/>
      <c r="N116" s="248"/>
      <c r="O116" s="249"/>
    </row>
    <row r="117" spans="2:15" ht="12" customHeight="1" x14ac:dyDescent="0.15">
      <c r="B117" s="247"/>
      <c r="C117" s="248"/>
      <c r="D117" s="248"/>
      <c r="E117" s="249"/>
      <c r="G117" s="247"/>
      <c r="H117" s="248"/>
      <c r="I117" s="248"/>
      <c r="J117" s="249"/>
      <c r="L117" s="247"/>
      <c r="M117" s="248"/>
      <c r="N117" s="248"/>
      <c r="O117" s="249"/>
    </row>
    <row r="118" spans="2:15" ht="12" customHeight="1" x14ac:dyDescent="0.15">
      <c r="B118" s="247"/>
      <c r="C118" s="248"/>
      <c r="D118" s="248"/>
      <c r="E118" s="249"/>
      <c r="G118" s="247"/>
      <c r="H118" s="248"/>
      <c r="I118" s="248"/>
      <c r="J118" s="249"/>
      <c r="L118" s="247"/>
      <c r="M118" s="248"/>
      <c r="N118" s="248"/>
      <c r="O118" s="249"/>
    </row>
    <row r="119" spans="2:15" ht="12" customHeight="1" x14ac:dyDescent="0.15">
      <c r="B119" s="247"/>
      <c r="C119" s="248"/>
      <c r="D119" s="248"/>
      <c r="E119" s="249"/>
      <c r="G119" s="247"/>
      <c r="H119" s="248"/>
      <c r="I119" s="248"/>
      <c r="J119" s="249"/>
      <c r="L119" s="247"/>
      <c r="M119" s="248"/>
      <c r="N119" s="248"/>
      <c r="O119" s="249"/>
    </row>
    <row r="120" spans="2:15" ht="12" customHeight="1" x14ac:dyDescent="0.15">
      <c r="B120" s="247"/>
      <c r="C120" s="248"/>
      <c r="D120" s="248"/>
      <c r="E120" s="249"/>
      <c r="G120" s="247"/>
      <c r="H120" s="248"/>
      <c r="I120" s="248"/>
      <c r="J120" s="249"/>
      <c r="L120" s="247"/>
      <c r="M120" s="248"/>
      <c r="N120" s="248"/>
      <c r="O120" s="249"/>
    </row>
    <row r="121" spans="2:15" ht="12" customHeight="1" x14ac:dyDescent="0.15">
      <c r="B121" s="247"/>
      <c r="C121" s="248"/>
      <c r="D121" s="248"/>
      <c r="E121" s="249"/>
      <c r="G121" s="247"/>
      <c r="H121" s="248"/>
      <c r="I121" s="248"/>
      <c r="J121" s="249"/>
      <c r="L121" s="247"/>
      <c r="M121" s="248"/>
      <c r="N121" s="248"/>
      <c r="O121" s="249"/>
    </row>
    <row r="122" spans="2:15" ht="12" customHeight="1" x14ac:dyDescent="0.15">
      <c r="B122" s="247"/>
      <c r="C122" s="248"/>
      <c r="D122" s="248"/>
      <c r="E122" s="249"/>
      <c r="G122" s="247"/>
      <c r="H122" s="248"/>
      <c r="I122" s="248"/>
      <c r="J122" s="249"/>
      <c r="L122" s="247"/>
      <c r="M122" s="248"/>
      <c r="N122" s="248"/>
      <c r="O122" s="249"/>
    </row>
    <row r="123" spans="2:15" ht="12" customHeight="1" x14ac:dyDescent="0.15">
      <c r="B123" s="247"/>
      <c r="C123" s="248"/>
      <c r="D123" s="248"/>
      <c r="E123" s="249"/>
      <c r="G123" s="247"/>
      <c r="H123" s="248"/>
      <c r="I123" s="248"/>
      <c r="J123" s="249"/>
      <c r="L123" s="247"/>
      <c r="M123" s="248"/>
      <c r="N123" s="248"/>
      <c r="O123" s="249"/>
    </row>
    <row r="124" spans="2:15" ht="12" customHeight="1" x14ac:dyDescent="0.15">
      <c r="B124" s="247"/>
      <c r="C124" s="248"/>
      <c r="D124" s="248"/>
      <c r="E124" s="249"/>
      <c r="G124" s="247"/>
      <c r="H124" s="248"/>
      <c r="I124" s="248"/>
      <c r="J124" s="249"/>
      <c r="L124" s="247"/>
      <c r="M124" s="248"/>
      <c r="N124" s="248"/>
      <c r="O124" s="249"/>
    </row>
    <row r="125" spans="2:15" ht="12" customHeight="1" x14ac:dyDescent="0.15">
      <c r="B125" s="247"/>
      <c r="C125" s="248"/>
      <c r="D125" s="248"/>
      <c r="E125" s="249"/>
      <c r="G125" s="247"/>
      <c r="H125" s="248"/>
      <c r="I125" s="248"/>
      <c r="J125" s="249"/>
      <c r="L125" s="247"/>
      <c r="M125" s="248"/>
      <c r="N125" s="248"/>
      <c r="O125" s="249"/>
    </row>
    <row r="126" spans="2:15" ht="12" customHeight="1" x14ac:dyDescent="0.15">
      <c r="B126" s="247"/>
      <c r="C126" s="248"/>
      <c r="D126" s="248"/>
      <c r="E126" s="249"/>
      <c r="G126" s="247"/>
      <c r="H126" s="248"/>
      <c r="I126" s="248"/>
      <c r="J126" s="249"/>
      <c r="L126" s="247"/>
      <c r="M126" s="248"/>
      <c r="N126" s="248"/>
      <c r="O126" s="249"/>
    </row>
    <row r="127" spans="2:15" ht="12" customHeight="1" x14ac:dyDescent="0.15">
      <c r="B127" s="247"/>
      <c r="C127" s="248"/>
      <c r="D127" s="248"/>
      <c r="E127" s="249"/>
      <c r="G127" s="247"/>
      <c r="H127" s="248"/>
      <c r="I127" s="248"/>
      <c r="J127" s="249"/>
      <c r="L127" s="247"/>
      <c r="M127" s="248"/>
      <c r="N127" s="248"/>
      <c r="O127" s="249"/>
    </row>
    <row r="128" spans="2:15" ht="12" customHeight="1" x14ac:dyDescent="0.15">
      <c r="B128" s="250"/>
      <c r="C128" s="251"/>
      <c r="D128" s="251"/>
      <c r="E128" s="252"/>
      <c r="G128" s="250"/>
      <c r="H128" s="251"/>
      <c r="I128" s="251"/>
      <c r="J128" s="252"/>
      <c r="L128" s="250"/>
      <c r="M128" s="251"/>
      <c r="N128" s="251"/>
      <c r="O128" s="252"/>
    </row>
    <row r="129" spans="2:15" ht="12" customHeight="1" x14ac:dyDescent="0.15">
      <c r="B129" s="244" t="s">
        <v>346</v>
      </c>
      <c r="C129" s="245"/>
      <c r="D129" s="245"/>
      <c r="E129" s="246"/>
      <c r="G129" s="244" t="s">
        <v>346</v>
      </c>
      <c r="H129" s="245"/>
      <c r="I129" s="245"/>
      <c r="J129" s="246"/>
      <c r="L129" s="244" t="s">
        <v>346</v>
      </c>
      <c r="M129" s="245"/>
      <c r="N129" s="245"/>
      <c r="O129" s="246"/>
    </row>
  </sheetData>
  <mergeCells count="95">
    <mergeCell ref="Q3:R9"/>
    <mergeCell ref="I5:J10"/>
    <mergeCell ref="S5:T10"/>
    <mergeCell ref="G12:J24"/>
    <mergeCell ref="L12:O24"/>
    <mergeCell ref="Q12:T24"/>
    <mergeCell ref="B3:C9"/>
    <mergeCell ref="L3:M9"/>
    <mergeCell ref="D5:E10"/>
    <mergeCell ref="N5:O10"/>
    <mergeCell ref="G3:H9"/>
    <mergeCell ref="I31:J36"/>
    <mergeCell ref="S31:T36"/>
    <mergeCell ref="B64:E76"/>
    <mergeCell ref="G55:H61"/>
    <mergeCell ref="Q55:R61"/>
    <mergeCell ref="D57:E62"/>
    <mergeCell ref="N57:O62"/>
    <mergeCell ref="Q64:T76"/>
    <mergeCell ref="L64:O76"/>
    <mergeCell ref="B29:C35"/>
    <mergeCell ref="L29:M35"/>
    <mergeCell ref="G29:H35"/>
    <mergeCell ref="Q29:R35"/>
    <mergeCell ref="D31:E36"/>
    <mergeCell ref="N31:O36"/>
    <mergeCell ref="B38:E50"/>
    <mergeCell ref="B81:C87"/>
    <mergeCell ref="L81:M87"/>
    <mergeCell ref="I83:J88"/>
    <mergeCell ref="S83:T88"/>
    <mergeCell ref="Q38:T50"/>
    <mergeCell ref="I57:J62"/>
    <mergeCell ref="S57:T62"/>
    <mergeCell ref="G64:J76"/>
    <mergeCell ref="B55:C61"/>
    <mergeCell ref="L55:M61"/>
    <mergeCell ref="G81:H87"/>
    <mergeCell ref="Q81:R87"/>
    <mergeCell ref="D83:E88"/>
    <mergeCell ref="N83:O88"/>
    <mergeCell ref="G38:J50"/>
    <mergeCell ref="L38:O50"/>
    <mergeCell ref="B107:C113"/>
    <mergeCell ref="L107:M113"/>
    <mergeCell ref="G107:H113"/>
    <mergeCell ref="D109:E114"/>
    <mergeCell ref="N109:O114"/>
    <mergeCell ref="I109:J114"/>
    <mergeCell ref="C115:E115"/>
    <mergeCell ref="H115:J115"/>
    <mergeCell ref="M115:O115"/>
    <mergeCell ref="B129:E129"/>
    <mergeCell ref="G129:J129"/>
    <mergeCell ref="L129:O129"/>
    <mergeCell ref="L116:O128"/>
    <mergeCell ref="B116:E128"/>
    <mergeCell ref="G116:J128"/>
    <mergeCell ref="C89:E89"/>
    <mergeCell ref="H89:J89"/>
    <mergeCell ref="M89:O89"/>
    <mergeCell ref="R89:T89"/>
    <mergeCell ref="B103:E103"/>
    <mergeCell ref="G103:J103"/>
    <mergeCell ref="L103:O103"/>
    <mergeCell ref="Q103:T103"/>
    <mergeCell ref="L90:O102"/>
    <mergeCell ref="Q90:T102"/>
    <mergeCell ref="B90:E102"/>
    <mergeCell ref="G90:J102"/>
    <mergeCell ref="C63:E63"/>
    <mergeCell ref="H63:J63"/>
    <mergeCell ref="M63:O63"/>
    <mergeCell ref="R63:T63"/>
    <mergeCell ref="B77:E77"/>
    <mergeCell ref="G77:J77"/>
    <mergeCell ref="L77:O77"/>
    <mergeCell ref="Q77:T77"/>
    <mergeCell ref="C37:E37"/>
    <mergeCell ref="H37:J37"/>
    <mergeCell ref="M37:O37"/>
    <mergeCell ref="R37:T37"/>
    <mergeCell ref="B51:E51"/>
    <mergeCell ref="G51:J51"/>
    <mergeCell ref="L51:O51"/>
    <mergeCell ref="Q51:T51"/>
    <mergeCell ref="C11:E11"/>
    <mergeCell ref="H11:J11"/>
    <mergeCell ref="M11:O11"/>
    <mergeCell ref="R11:T11"/>
    <mergeCell ref="B25:E25"/>
    <mergeCell ref="G25:J25"/>
    <mergeCell ref="L25:O25"/>
    <mergeCell ref="Q25:T25"/>
    <mergeCell ref="B12:E24"/>
  </mergeCells>
  <phoneticPr fontId="17" type="noConversion"/>
  <conditionalFormatting sqref="E2">
    <cfRule type="cellIs" dxfId="1658" priority="127" operator="equal">
      <formula>"橙色"</formula>
    </cfRule>
    <cfRule type="cellIs" dxfId="1657" priority="128" operator="equal">
      <formula>"橙色"</formula>
    </cfRule>
    <cfRule type="cellIs" dxfId="1656" priority="129" operator="equal">
      <formula>"红色"</formula>
    </cfRule>
    <cfRule type="cellIs" dxfId="1655" priority="130" operator="equal">
      <formula>"紫色"</formula>
    </cfRule>
    <cfRule type="cellIs" dxfId="1654" priority="131" operator="equal">
      <formula>"蓝色"</formula>
    </cfRule>
    <cfRule type="cellIs" dxfId="1653" priority="132" operator="equal">
      <formula>"绿色"</formula>
    </cfRule>
    <cfRule type="cellIs" dxfId="1652" priority="133" operator="equal">
      <formula>"黑色"</formula>
    </cfRule>
  </conditionalFormatting>
  <conditionalFormatting sqref="J2">
    <cfRule type="cellIs" dxfId="1651" priority="120" operator="equal">
      <formula>"橙色"</formula>
    </cfRule>
    <cfRule type="cellIs" dxfId="1650" priority="121" operator="equal">
      <formula>"橙色"</formula>
    </cfRule>
    <cfRule type="cellIs" dxfId="1649" priority="122" operator="equal">
      <formula>"红色"</formula>
    </cfRule>
    <cfRule type="cellIs" dxfId="1648" priority="123" operator="equal">
      <formula>"紫色"</formula>
    </cfRule>
    <cfRule type="cellIs" dxfId="1647" priority="124" operator="equal">
      <formula>"蓝色"</formula>
    </cfRule>
    <cfRule type="cellIs" dxfId="1646" priority="125" operator="equal">
      <formula>"绿色"</formula>
    </cfRule>
    <cfRule type="cellIs" dxfId="1645" priority="126" operator="equal">
      <formula>"黑色"</formula>
    </cfRule>
  </conditionalFormatting>
  <conditionalFormatting sqref="O2">
    <cfRule type="cellIs" dxfId="1644" priority="113" operator="equal">
      <formula>"橙色"</formula>
    </cfRule>
    <cfRule type="cellIs" dxfId="1643" priority="114" operator="equal">
      <formula>"橙色"</formula>
    </cfRule>
    <cfRule type="cellIs" dxfId="1642" priority="115" operator="equal">
      <formula>"红色"</formula>
    </cfRule>
    <cfRule type="cellIs" dxfId="1641" priority="116" operator="equal">
      <formula>"紫色"</formula>
    </cfRule>
    <cfRule type="cellIs" dxfId="1640" priority="117" operator="equal">
      <formula>"蓝色"</formula>
    </cfRule>
    <cfRule type="cellIs" dxfId="1639" priority="118" operator="equal">
      <formula>"绿色"</formula>
    </cfRule>
    <cfRule type="cellIs" dxfId="1638" priority="119" operator="equal">
      <formula>"黑色"</formula>
    </cfRule>
  </conditionalFormatting>
  <conditionalFormatting sqref="T2">
    <cfRule type="cellIs" dxfId="1637" priority="106" operator="equal">
      <formula>"橙色"</formula>
    </cfRule>
    <cfRule type="cellIs" dxfId="1636" priority="107" operator="equal">
      <formula>"橙色"</formula>
    </cfRule>
    <cfRule type="cellIs" dxfId="1635" priority="108" operator="equal">
      <formula>"红色"</formula>
    </cfRule>
    <cfRule type="cellIs" dxfId="1634" priority="109" operator="equal">
      <formula>"紫色"</formula>
    </cfRule>
    <cfRule type="cellIs" dxfId="1633" priority="110" operator="equal">
      <formula>"蓝色"</formula>
    </cfRule>
    <cfRule type="cellIs" dxfId="1632" priority="111" operator="equal">
      <formula>"绿色"</formula>
    </cfRule>
    <cfRule type="cellIs" dxfId="1631" priority="112" operator="equal">
      <formula>"黑色"</formula>
    </cfRule>
  </conditionalFormatting>
  <conditionalFormatting sqref="E28">
    <cfRule type="cellIs" dxfId="1630" priority="99" operator="equal">
      <formula>"橙色"</formula>
    </cfRule>
    <cfRule type="cellIs" dxfId="1629" priority="100" operator="equal">
      <formula>"橙色"</formula>
    </cfRule>
    <cfRule type="cellIs" dxfId="1628" priority="101" operator="equal">
      <formula>"红色"</formula>
    </cfRule>
    <cfRule type="cellIs" dxfId="1627" priority="102" operator="equal">
      <formula>"紫色"</formula>
    </cfRule>
    <cfRule type="cellIs" dxfId="1626" priority="103" operator="equal">
      <formula>"蓝色"</formula>
    </cfRule>
    <cfRule type="cellIs" dxfId="1625" priority="104" operator="equal">
      <formula>"绿色"</formula>
    </cfRule>
    <cfRule type="cellIs" dxfId="1624" priority="105" operator="equal">
      <formula>"黑色"</formula>
    </cfRule>
  </conditionalFormatting>
  <conditionalFormatting sqref="J28">
    <cfRule type="cellIs" dxfId="1623" priority="92" operator="equal">
      <formula>"橙色"</formula>
    </cfRule>
    <cfRule type="cellIs" dxfId="1622" priority="93" operator="equal">
      <formula>"橙色"</formula>
    </cfRule>
    <cfRule type="cellIs" dxfId="1621" priority="94" operator="equal">
      <formula>"红色"</formula>
    </cfRule>
    <cfRule type="cellIs" dxfId="1620" priority="95" operator="equal">
      <formula>"紫色"</formula>
    </cfRule>
    <cfRule type="cellIs" dxfId="1619" priority="96" operator="equal">
      <formula>"蓝色"</formula>
    </cfRule>
    <cfRule type="cellIs" dxfId="1618" priority="97" operator="equal">
      <formula>"绿色"</formula>
    </cfRule>
    <cfRule type="cellIs" dxfId="1617" priority="98" operator="equal">
      <formula>"黑色"</formula>
    </cfRule>
  </conditionalFormatting>
  <conditionalFormatting sqref="O28">
    <cfRule type="cellIs" dxfId="1616" priority="85" operator="equal">
      <formula>"橙色"</formula>
    </cfRule>
    <cfRule type="cellIs" dxfId="1615" priority="86" operator="equal">
      <formula>"橙色"</formula>
    </cfRule>
    <cfRule type="cellIs" dxfId="1614" priority="87" operator="equal">
      <formula>"红色"</formula>
    </cfRule>
    <cfRule type="cellIs" dxfId="1613" priority="88" operator="equal">
      <formula>"紫色"</formula>
    </cfRule>
    <cfRule type="cellIs" dxfId="1612" priority="89" operator="equal">
      <formula>"蓝色"</formula>
    </cfRule>
    <cfRule type="cellIs" dxfId="1611" priority="90" operator="equal">
      <formula>"绿色"</formula>
    </cfRule>
    <cfRule type="cellIs" dxfId="1610" priority="91" operator="equal">
      <formula>"黑色"</formula>
    </cfRule>
  </conditionalFormatting>
  <conditionalFormatting sqref="T28">
    <cfRule type="cellIs" dxfId="1609" priority="78" operator="equal">
      <formula>"橙色"</formula>
    </cfRule>
    <cfRule type="cellIs" dxfId="1608" priority="79" operator="equal">
      <formula>"橙色"</formula>
    </cfRule>
    <cfRule type="cellIs" dxfId="1607" priority="80" operator="equal">
      <formula>"红色"</formula>
    </cfRule>
    <cfRule type="cellIs" dxfId="1606" priority="81" operator="equal">
      <formula>"紫色"</formula>
    </cfRule>
    <cfRule type="cellIs" dxfId="1605" priority="82" operator="equal">
      <formula>"蓝色"</formula>
    </cfRule>
    <cfRule type="cellIs" dxfId="1604" priority="83" operator="equal">
      <formula>"绿色"</formula>
    </cfRule>
    <cfRule type="cellIs" dxfId="1603" priority="84" operator="equal">
      <formula>"黑色"</formula>
    </cfRule>
  </conditionalFormatting>
  <conditionalFormatting sqref="E54">
    <cfRule type="cellIs" dxfId="1602" priority="71" operator="equal">
      <formula>"橙色"</formula>
    </cfRule>
    <cfRule type="cellIs" dxfId="1601" priority="72" operator="equal">
      <formula>"橙色"</formula>
    </cfRule>
    <cfRule type="cellIs" dxfId="1600" priority="73" operator="equal">
      <formula>"红色"</formula>
    </cfRule>
    <cfRule type="cellIs" dxfId="1599" priority="74" operator="equal">
      <formula>"紫色"</formula>
    </cfRule>
    <cfRule type="cellIs" dxfId="1598" priority="75" operator="equal">
      <formula>"蓝色"</formula>
    </cfRule>
    <cfRule type="cellIs" dxfId="1597" priority="76" operator="equal">
      <formula>"绿色"</formula>
    </cfRule>
    <cfRule type="cellIs" dxfId="1596" priority="77" operator="equal">
      <formula>"黑色"</formula>
    </cfRule>
  </conditionalFormatting>
  <conditionalFormatting sqref="J54">
    <cfRule type="cellIs" dxfId="1595" priority="64" operator="equal">
      <formula>"橙色"</formula>
    </cfRule>
    <cfRule type="cellIs" dxfId="1594" priority="65" operator="equal">
      <formula>"橙色"</formula>
    </cfRule>
    <cfRule type="cellIs" dxfId="1593" priority="66" operator="equal">
      <formula>"红色"</formula>
    </cfRule>
    <cfRule type="cellIs" dxfId="1592" priority="67" operator="equal">
      <formula>"紫色"</formula>
    </cfRule>
    <cfRule type="cellIs" dxfId="1591" priority="68" operator="equal">
      <formula>"蓝色"</formula>
    </cfRule>
    <cfRule type="cellIs" dxfId="1590" priority="69" operator="equal">
      <formula>"绿色"</formula>
    </cfRule>
    <cfRule type="cellIs" dxfId="1589" priority="70" operator="equal">
      <formula>"黑色"</formula>
    </cfRule>
  </conditionalFormatting>
  <conditionalFormatting sqref="O54">
    <cfRule type="cellIs" dxfId="1588" priority="57" operator="equal">
      <formula>"橙色"</formula>
    </cfRule>
    <cfRule type="cellIs" dxfId="1587" priority="58" operator="equal">
      <formula>"橙色"</formula>
    </cfRule>
    <cfRule type="cellIs" dxfId="1586" priority="59" operator="equal">
      <formula>"红色"</formula>
    </cfRule>
    <cfRule type="cellIs" dxfId="1585" priority="60" operator="equal">
      <formula>"紫色"</formula>
    </cfRule>
    <cfRule type="cellIs" dxfId="1584" priority="61" operator="equal">
      <formula>"蓝色"</formula>
    </cfRule>
    <cfRule type="cellIs" dxfId="1583" priority="62" operator="equal">
      <formula>"绿色"</formula>
    </cfRule>
    <cfRule type="cellIs" dxfId="1582" priority="63" operator="equal">
      <formula>"黑色"</formula>
    </cfRule>
  </conditionalFormatting>
  <conditionalFormatting sqref="T54">
    <cfRule type="cellIs" dxfId="1581" priority="50" operator="equal">
      <formula>"橙色"</formula>
    </cfRule>
    <cfRule type="cellIs" dxfId="1580" priority="51" operator="equal">
      <formula>"橙色"</formula>
    </cfRule>
    <cfRule type="cellIs" dxfId="1579" priority="52" operator="equal">
      <formula>"红色"</formula>
    </cfRule>
    <cfRule type="cellIs" dxfId="1578" priority="53" operator="equal">
      <formula>"紫色"</formula>
    </cfRule>
    <cfRule type="cellIs" dxfId="1577" priority="54" operator="equal">
      <formula>"蓝色"</formula>
    </cfRule>
    <cfRule type="cellIs" dxfId="1576" priority="55" operator="equal">
      <formula>"绿色"</formula>
    </cfRule>
    <cfRule type="cellIs" dxfId="1575" priority="56" operator="equal">
      <formula>"黑色"</formula>
    </cfRule>
  </conditionalFormatting>
  <conditionalFormatting sqref="E80">
    <cfRule type="cellIs" dxfId="1574" priority="43" operator="equal">
      <formula>"橙色"</formula>
    </cfRule>
    <cfRule type="cellIs" dxfId="1573" priority="44" operator="equal">
      <formula>"橙色"</formula>
    </cfRule>
    <cfRule type="cellIs" dxfId="1572" priority="45" operator="equal">
      <formula>"红色"</formula>
    </cfRule>
    <cfRule type="cellIs" dxfId="1571" priority="46" operator="equal">
      <formula>"紫色"</formula>
    </cfRule>
    <cfRule type="cellIs" dxfId="1570" priority="47" operator="equal">
      <formula>"蓝色"</formula>
    </cfRule>
    <cfRule type="cellIs" dxfId="1569" priority="48" operator="equal">
      <formula>"绿色"</formula>
    </cfRule>
    <cfRule type="cellIs" dxfId="1568" priority="49" operator="equal">
      <formula>"黑色"</formula>
    </cfRule>
  </conditionalFormatting>
  <conditionalFormatting sqref="J80">
    <cfRule type="cellIs" dxfId="1567" priority="36" operator="equal">
      <formula>"橙色"</formula>
    </cfRule>
    <cfRule type="cellIs" dxfId="1566" priority="37" operator="equal">
      <formula>"橙色"</formula>
    </cfRule>
    <cfRule type="cellIs" dxfId="1565" priority="38" operator="equal">
      <formula>"红色"</formula>
    </cfRule>
    <cfRule type="cellIs" dxfId="1564" priority="39" operator="equal">
      <formula>"紫色"</formula>
    </cfRule>
    <cfRule type="cellIs" dxfId="1563" priority="40" operator="equal">
      <formula>"蓝色"</formula>
    </cfRule>
    <cfRule type="cellIs" dxfId="1562" priority="41" operator="equal">
      <formula>"绿色"</formula>
    </cfRule>
    <cfRule type="cellIs" dxfId="1561" priority="42" operator="equal">
      <formula>"黑色"</formula>
    </cfRule>
  </conditionalFormatting>
  <conditionalFormatting sqref="O80">
    <cfRule type="cellIs" dxfId="1560" priority="29" operator="equal">
      <formula>"橙色"</formula>
    </cfRule>
    <cfRule type="cellIs" dxfId="1559" priority="30" operator="equal">
      <formula>"橙色"</formula>
    </cfRule>
    <cfRule type="cellIs" dxfId="1558" priority="31" operator="equal">
      <formula>"红色"</formula>
    </cfRule>
    <cfRule type="cellIs" dxfId="1557" priority="32" operator="equal">
      <formula>"紫色"</formula>
    </cfRule>
    <cfRule type="cellIs" dxfId="1556" priority="33" operator="equal">
      <formula>"蓝色"</formula>
    </cfRule>
    <cfRule type="cellIs" dxfId="1555" priority="34" operator="equal">
      <formula>"绿色"</formula>
    </cfRule>
    <cfRule type="cellIs" dxfId="1554" priority="35" operator="equal">
      <formula>"黑色"</formula>
    </cfRule>
  </conditionalFormatting>
  <conditionalFormatting sqref="T80">
    <cfRule type="cellIs" dxfId="1553" priority="22" operator="equal">
      <formula>"橙色"</formula>
    </cfRule>
    <cfRule type="cellIs" dxfId="1552" priority="23" operator="equal">
      <formula>"橙色"</formula>
    </cfRule>
    <cfRule type="cellIs" dxfId="1551" priority="24" operator="equal">
      <formula>"红色"</formula>
    </cfRule>
    <cfRule type="cellIs" dxfId="1550" priority="25" operator="equal">
      <formula>"紫色"</formula>
    </cfRule>
    <cfRule type="cellIs" dxfId="1549" priority="26" operator="equal">
      <formula>"蓝色"</formula>
    </cfRule>
    <cfRule type="cellIs" dxfId="1548" priority="27" operator="equal">
      <formula>"绿色"</formula>
    </cfRule>
    <cfRule type="cellIs" dxfId="1547" priority="28" operator="equal">
      <formula>"黑色"</formula>
    </cfRule>
  </conditionalFormatting>
  <conditionalFormatting sqref="E106">
    <cfRule type="cellIs" dxfId="1546" priority="15" operator="equal">
      <formula>"橙色"</formula>
    </cfRule>
    <cfRule type="cellIs" dxfId="1545" priority="16" operator="equal">
      <formula>"橙色"</formula>
    </cfRule>
    <cfRule type="cellIs" dxfId="1544" priority="17" operator="equal">
      <formula>"红色"</formula>
    </cfRule>
    <cfRule type="cellIs" dxfId="1543" priority="18" operator="equal">
      <formula>"紫色"</formula>
    </cfRule>
    <cfRule type="cellIs" dxfId="1542" priority="19" operator="equal">
      <formula>"蓝色"</formula>
    </cfRule>
    <cfRule type="cellIs" dxfId="1541" priority="20" operator="equal">
      <formula>"绿色"</formula>
    </cfRule>
    <cfRule type="cellIs" dxfId="1540" priority="21" operator="equal">
      <formula>"黑色"</formula>
    </cfRule>
  </conditionalFormatting>
  <conditionalFormatting sqref="J106">
    <cfRule type="cellIs" dxfId="1539" priority="8" operator="equal">
      <formula>"橙色"</formula>
    </cfRule>
    <cfRule type="cellIs" dxfId="1538" priority="9" operator="equal">
      <formula>"橙色"</formula>
    </cfRule>
    <cfRule type="cellIs" dxfId="1537" priority="10" operator="equal">
      <formula>"红色"</formula>
    </cfRule>
    <cfRule type="cellIs" dxfId="1536" priority="11" operator="equal">
      <formula>"紫色"</formula>
    </cfRule>
    <cfRule type="cellIs" dxfId="1535" priority="12" operator="equal">
      <formula>"蓝色"</formula>
    </cfRule>
    <cfRule type="cellIs" dxfId="1534" priority="13" operator="equal">
      <formula>"绿色"</formula>
    </cfRule>
    <cfRule type="cellIs" dxfId="1533" priority="14" operator="equal">
      <formula>"黑色"</formula>
    </cfRule>
  </conditionalFormatting>
  <conditionalFormatting sqref="O106">
    <cfRule type="cellIs" dxfId="1532" priority="1" operator="equal">
      <formula>"橙色"</formula>
    </cfRule>
    <cfRule type="cellIs" dxfId="1531" priority="2" operator="equal">
      <formula>"橙色"</formula>
    </cfRule>
    <cfRule type="cellIs" dxfId="1530" priority="3" operator="equal">
      <formula>"红色"</formula>
    </cfRule>
    <cfRule type="cellIs" dxfId="1529" priority="4" operator="equal">
      <formula>"紫色"</formula>
    </cfRule>
    <cfRule type="cellIs" dxfId="1528" priority="5" operator="equal">
      <formula>"蓝色"</formula>
    </cfRule>
    <cfRule type="cellIs" dxfId="1527" priority="6" operator="equal">
      <formula>"绿色"</formula>
    </cfRule>
    <cfRule type="cellIs" dxfId="1526" priority="7" operator="equal">
      <formula>"黑色"</formula>
    </cfRule>
  </conditionalFormatting>
  <pageMargins left="0.75" right="0.75" top="1" bottom="1" header="0.5" footer="0.5"/>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B2:T415"/>
  <sheetViews>
    <sheetView tabSelected="1"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98" t="s">
        <v>289</v>
      </c>
      <c r="C2" s="99" t="s">
        <v>25</v>
      </c>
      <c r="D2" s="2" t="s">
        <v>290</v>
      </c>
      <c r="E2" s="11" t="str">
        <f>LOOKUP(C10,{0,201,401,601,901,1201,1501;"黑色","绿色","蓝色","紫色","红色","橙色","金色"})</f>
        <v>黑色</v>
      </c>
      <c r="G2" s="98" t="s">
        <v>289</v>
      </c>
      <c r="H2" s="99" t="s">
        <v>18</v>
      </c>
      <c r="I2" s="2" t="s">
        <v>290</v>
      </c>
      <c r="J2" s="11" t="str">
        <f>LOOKUP(H10,{0,201,401,601,901,1201,1501;"黑色","绿色","蓝色","紫色","红色","橙色","金色"})</f>
        <v>黑色</v>
      </c>
      <c r="L2" s="98" t="s">
        <v>289</v>
      </c>
      <c r="M2" s="99" t="s">
        <v>10</v>
      </c>
      <c r="N2" s="2" t="s">
        <v>290</v>
      </c>
      <c r="O2" s="11" t="str">
        <f>LOOKUP(M10,{0,201,401,601,901,1201,1501;"黑色","绿色","蓝色","紫色","红色","橙色","金色"})</f>
        <v>黑色</v>
      </c>
      <c r="Q2" s="98" t="s">
        <v>289</v>
      </c>
      <c r="R2" s="99" t="s">
        <v>52</v>
      </c>
      <c r="S2" s="2" t="s">
        <v>290</v>
      </c>
      <c r="T2" s="11" t="str">
        <f>LOOKUP(R10,{0,201,401,601,901,1201,1501;"黑色","绿色","蓝色","紫色","红色","橙色","金色"})</f>
        <v>黑色</v>
      </c>
    </row>
    <row r="3" spans="2:20" ht="12" customHeight="1" x14ac:dyDescent="0.15">
      <c r="B3" s="253" t="s">
        <v>409</v>
      </c>
      <c r="C3" s="254"/>
      <c r="D3" s="100" t="s">
        <v>292</v>
      </c>
      <c r="E3" s="25">
        <v>1</v>
      </c>
      <c r="G3" s="253" t="s">
        <v>410</v>
      </c>
      <c r="H3" s="254"/>
      <c r="I3" s="100" t="s">
        <v>292</v>
      </c>
      <c r="J3" s="25">
        <v>1</v>
      </c>
      <c r="L3" s="253" t="s">
        <v>411</v>
      </c>
      <c r="M3" s="254"/>
      <c r="N3" s="100" t="s">
        <v>292</v>
      </c>
      <c r="O3" s="25">
        <v>1</v>
      </c>
      <c r="Q3" s="253" t="s">
        <v>412</v>
      </c>
      <c r="R3" s="254"/>
      <c r="S3" s="100" t="s">
        <v>292</v>
      </c>
      <c r="T3" s="25">
        <v>1</v>
      </c>
    </row>
    <row r="4" spans="2:20" ht="12" customHeight="1" x14ac:dyDescent="0.15">
      <c r="B4" s="255"/>
      <c r="C4" s="256"/>
      <c r="D4" s="100" t="s">
        <v>296</v>
      </c>
      <c r="E4" s="25">
        <v>1</v>
      </c>
      <c r="G4" s="255"/>
      <c r="H4" s="256"/>
      <c r="I4" s="100" t="s">
        <v>296</v>
      </c>
      <c r="J4" s="25">
        <v>1</v>
      </c>
      <c r="L4" s="255"/>
      <c r="M4" s="256"/>
      <c r="N4" s="100" t="s">
        <v>296</v>
      </c>
      <c r="O4" s="25">
        <v>1</v>
      </c>
      <c r="Q4" s="255"/>
      <c r="R4" s="256"/>
      <c r="S4" s="100" t="s">
        <v>296</v>
      </c>
      <c r="T4" s="25">
        <v>1</v>
      </c>
    </row>
    <row r="5" spans="2:20" ht="12" customHeight="1" x14ac:dyDescent="0.15">
      <c r="B5" s="255"/>
      <c r="C5" s="256"/>
      <c r="D5" s="262" t="s">
        <v>413</v>
      </c>
      <c r="E5" s="260"/>
      <c r="G5" s="255"/>
      <c r="H5" s="256"/>
      <c r="I5" s="262" t="s">
        <v>414</v>
      </c>
      <c r="J5" s="260"/>
      <c r="L5" s="255"/>
      <c r="M5" s="256"/>
      <c r="N5" s="262" t="s">
        <v>415</v>
      </c>
      <c r="O5" s="260"/>
      <c r="Q5" s="255"/>
      <c r="R5" s="256"/>
      <c r="S5" s="262" t="s">
        <v>416</v>
      </c>
      <c r="T5" s="260"/>
    </row>
    <row r="6" spans="2:20" ht="12" customHeight="1" x14ac:dyDescent="0.15">
      <c r="B6" s="255"/>
      <c r="C6" s="256"/>
      <c r="D6" s="262"/>
      <c r="E6" s="260"/>
      <c r="G6" s="255"/>
      <c r="H6" s="256"/>
      <c r="I6" s="262"/>
      <c r="J6" s="260"/>
      <c r="L6" s="255"/>
      <c r="M6" s="256"/>
      <c r="N6" s="262"/>
      <c r="O6" s="260"/>
      <c r="Q6" s="255"/>
      <c r="R6" s="256"/>
      <c r="S6" s="262"/>
      <c r="T6" s="260"/>
    </row>
    <row r="7" spans="2:20" ht="12" customHeight="1" x14ac:dyDescent="0.15">
      <c r="B7" s="255"/>
      <c r="C7" s="256"/>
      <c r="D7" s="262"/>
      <c r="E7" s="260"/>
      <c r="G7" s="255"/>
      <c r="H7" s="256"/>
      <c r="I7" s="262"/>
      <c r="J7" s="260"/>
      <c r="L7" s="255"/>
      <c r="M7" s="256"/>
      <c r="N7" s="262"/>
      <c r="O7" s="260"/>
      <c r="Q7" s="255"/>
      <c r="R7" s="256"/>
      <c r="S7" s="262"/>
      <c r="T7" s="260"/>
    </row>
    <row r="8" spans="2:20" ht="12" customHeight="1" x14ac:dyDescent="0.15">
      <c r="B8" s="255"/>
      <c r="C8" s="256"/>
      <c r="D8" s="262"/>
      <c r="E8" s="260"/>
      <c r="G8" s="255"/>
      <c r="H8" s="256"/>
      <c r="I8" s="262"/>
      <c r="J8" s="260"/>
      <c r="L8" s="255"/>
      <c r="M8" s="256"/>
      <c r="N8" s="262"/>
      <c r="O8" s="260"/>
      <c r="Q8" s="255"/>
      <c r="R8" s="256"/>
      <c r="S8" s="262"/>
      <c r="T8" s="260"/>
    </row>
    <row r="9" spans="2:20" ht="12" customHeight="1" x14ac:dyDescent="0.15">
      <c r="B9" s="257"/>
      <c r="C9" s="258"/>
      <c r="D9" s="262"/>
      <c r="E9" s="260"/>
      <c r="G9" s="257"/>
      <c r="H9" s="258"/>
      <c r="I9" s="262"/>
      <c r="J9" s="260"/>
      <c r="L9" s="257"/>
      <c r="M9" s="258"/>
      <c r="N9" s="262"/>
      <c r="O9" s="260"/>
      <c r="Q9" s="257"/>
      <c r="R9" s="258"/>
      <c r="S9" s="262"/>
      <c r="T9" s="260"/>
    </row>
    <row r="10" spans="2:20" ht="12" customHeight="1" x14ac:dyDescent="0.15">
      <c r="B10" s="98" t="s">
        <v>301</v>
      </c>
      <c r="C10" s="101">
        <v>25</v>
      </c>
      <c r="D10" s="261"/>
      <c r="E10" s="260"/>
      <c r="G10" s="98" t="s">
        <v>301</v>
      </c>
      <c r="H10" s="101">
        <v>25</v>
      </c>
      <c r="I10" s="261"/>
      <c r="J10" s="260"/>
      <c r="L10" s="98" t="s">
        <v>301</v>
      </c>
      <c r="M10" s="101">
        <v>0</v>
      </c>
      <c r="N10" s="261"/>
      <c r="O10" s="260"/>
      <c r="Q10" s="98" t="s">
        <v>301</v>
      </c>
      <c r="R10" s="101">
        <v>100</v>
      </c>
      <c r="S10" s="261"/>
      <c r="T10" s="260"/>
    </row>
    <row r="11" spans="2:20" ht="12" customHeight="1" x14ac:dyDescent="0.15">
      <c r="B11" s="12" t="s">
        <v>302</v>
      </c>
      <c r="C11" s="241">
        <f>C10*20</f>
        <v>500</v>
      </c>
      <c r="D11" s="242"/>
      <c r="E11" s="243"/>
      <c r="G11" s="12" t="s">
        <v>302</v>
      </c>
      <c r="H11" s="241">
        <f>H10*20</f>
        <v>500</v>
      </c>
      <c r="I11" s="242"/>
      <c r="J11" s="243"/>
      <c r="L11" s="12" t="s">
        <v>302</v>
      </c>
      <c r="M11" s="241">
        <f>M10*20</f>
        <v>0</v>
      </c>
      <c r="N11" s="242"/>
      <c r="O11" s="243"/>
      <c r="Q11" s="12" t="s">
        <v>302</v>
      </c>
      <c r="R11" s="241">
        <f>R10*20</f>
        <v>2000</v>
      </c>
      <c r="S11" s="242"/>
      <c r="T11" s="243"/>
    </row>
    <row r="12" spans="2:20" ht="12" customHeight="1" x14ac:dyDescent="0.15">
      <c r="B12" s="247" t="s">
        <v>417</v>
      </c>
      <c r="C12" s="248"/>
      <c r="D12" s="248"/>
      <c r="E12" s="249"/>
      <c r="G12" s="247" t="s">
        <v>418</v>
      </c>
      <c r="H12" s="248"/>
      <c r="I12" s="248"/>
      <c r="J12" s="249"/>
      <c r="L12" s="247" t="s">
        <v>419</v>
      </c>
      <c r="M12" s="248"/>
      <c r="N12" s="248"/>
      <c r="O12" s="249"/>
      <c r="Q12" s="247" t="s">
        <v>420</v>
      </c>
      <c r="R12" s="248"/>
      <c r="S12" s="248"/>
      <c r="T12" s="249"/>
    </row>
    <row r="13" spans="2:20" ht="12" customHeight="1" x14ac:dyDescent="0.15">
      <c r="B13" s="247"/>
      <c r="C13" s="248"/>
      <c r="D13" s="248"/>
      <c r="E13" s="249"/>
      <c r="G13" s="247"/>
      <c r="H13" s="248"/>
      <c r="I13" s="248"/>
      <c r="J13" s="249"/>
      <c r="L13" s="247"/>
      <c r="M13" s="248"/>
      <c r="N13" s="248"/>
      <c r="O13" s="249"/>
      <c r="Q13" s="247"/>
      <c r="R13" s="248"/>
      <c r="S13" s="248"/>
      <c r="T13" s="249"/>
    </row>
    <row r="14" spans="2:20" ht="12" customHeight="1" x14ac:dyDescent="0.15">
      <c r="B14" s="247"/>
      <c r="C14" s="248"/>
      <c r="D14" s="248"/>
      <c r="E14" s="249"/>
      <c r="G14" s="247"/>
      <c r="H14" s="248"/>
      <c r="I14" s="248"/>
      <c r="J14" s="249"/>
      <c r="L14" s="247"/>
      <c r="M14" s="248"/>
      <c r="N14" s="248"/>
      <c r="O14" s="249"/>
      <c r="Q14" s="247"/>
      <c r="R14" s="248"/>
      <c r="S14" s="248"/>
      <c r="T14" s="249"/>
    </row>
    <row r="15" spans="2:20" ht="12" customHeight="1" x14ac:dyDescent="0.15">
      <c r="B15" s="247"/>
      <c r="C15" s="248"/>
      <c r="D15" s="248"/>
      <c r="E15" s="249"/>
      <c r="G15" s="247"/>
      <c r="H15" s="248"/>
      <c r="I15" s="248"/>
      <c r="J15" s="249"/>
      <c r="L15" s="247"/>
      <c r="M15" s="248"/>
      <c r="N15" s="248"/>
      <c r="O15" s="249"/>
      <c r="Q15" s="247"/>
      <c r="R15" s="248"/>
      <c r="S15" s="248"/>
      <c r="T15" s="249"/>
    </row>
    <row r="16" spans="2:20" ht="12" customHeight="1" x14ac:dyDescent="0.15">
      <c r="B16" s="247"/>
      <c r="C16" s="248"/>
      <c r="D16" s="248"/>
      <c r="E16" s="249"/>
      <c r="G16" s="247"/>
      <c r="H16" s="248"/>
      <c r="I16" s="248"/>
      <c r="J16" s="249"/>
      <c r="L16" s="247"/>
      <c r="M16" s="248"/>
      <c r="N16" s="248"/>
      <c r="O16" s="249"/>
      <c r="Q16" s="247"/>
      <c r="R16" s="248"/>
      <c r="S16" s="248"/>
      <c r="T16" s="249"/>
    </row>
    <row r="17" spans="2:20" ht="12" customHeight="1" x14ac:dyDescent="0.15">
      <c r="B17" s="247"/>
      <c r="C17" s="248"/>
      <c r="D17" s="248"/>
      <c r="E17" s="249"/>
      <c r="G17" s="247"/>
      <c r="H17" s="248"/>
      <c r="I17" s="248"/>
      <c r="J17" s="249"/>
      <c r="L17" s="247"/>
      <c r="M17" s="248"/>
      <c r="N17" s="248"/>
      <c r="O17" s="249"/>
      <c r="Q17" s="247"/>
      <c r="R17" s="248"/>
      <c r="S17" s="248"/>
      <c r="T17" s="249"/>
    </row>
    <row r="18" spans="2:20" ht="12" customHeight="1" x14ac:dyDescent="0.15">
      <c r="B18" s="247"/>
      <c r="C18" s="248"/>
      <c r="D18" s="248"/>
      <c r="E18" s="249"/>
      <c r="G18" s="247"/>
      <c r="H18" s="248"/>
      <c r="I18" s="248"/>
      <c r="J18" s="249"/>
      <c r="L18" s="247"/>
      <c r="M18" s="248"/>
      <c r="N18" s="248"/>
      <c r="O18" s="249"/>
      <c r="Q18" s="247"/>
      <c r="R18" s="248"/>
      <c r="S18" s="248"/>
      <c r="T18" s="249"/>
    </row>
    <row r="19" spans="2:20" ht="12" customHeight="1" x14ac:dyDescent="0.15">
      <c r="B19" s="247"/>
      <c r="C19" s="248"/>
      <c r="D19" s="248"/>
      <c r="E19" s="249"/>
      <c r="G19" s="247"/>
      <c r="H19" s="248"/>
      <c r="I19" s="248"/>
      <c r="J19" s="249"/>
      <c r="L19" s="247"/>
      <c r="M19" s="248"/>
      <c r="N19" s="248"/>
      <c r="O19" s="249"/>
      <c r="Q19" s="247"/>
      <c r="R19" s="248"/>
      <c r="S19" s="248"/>
      <c r="T19" s="249"/>
    </row>
    <row r="20" spans="2:20" ht="12" customHeight="1" x14ac:dyDescent="0.15">
      <c r="B20" s="247"/>
      <c r="C20" s="248"/>
      <c r="D20" s="248"/>
      <c r="E20" s="249"/>
      <c r="G20" s="247"/>
      <c r="H20" s="248"/>
      <c r="I20" s="248"/>
      <c r="J20" s="249"/>
      <c r="L20" s="247"/>
      <c r="M20" s="248"/>
      <c r="N20" s="248"/>
      <c r="O20" s="249"/>
      <c r="Q20" s="247"/>
      <c r="R20" s="248"/>
      <c r="S20" s="248"/>
      <c r="T20" s="249"/>
    </row>
    <row r="21" spans="2:20" ht="12" customHeight="1" x14ac:dyDescent="0.15">
      <c r="B21" s="247"/>
      <c r="C21" s="248"/>
      <c r="D21" s="248"/>
      <c r="E21" s="249"/>
      <c r="G21" s="247"/>
      <c r="H21" s="248"/>
      <c r="I21" s="248"/>
      <c r="J21" s="249"/>
      <c r="L21" s="247"/>
      <c r="M21" s="248"/>
      <c r="N21" s="248"/>
      <c r="O21" s="249"/>
      <c r="Q21" s="247"/>
      <c r="R21" s="248"/>
      <c r="S21" s="248"/>
      <c r="T21" s="249"/>
    </row>
    <row r="22" spans="2:20" ht="12" customHeight="1" x14ac:dyDescent="0.15">
      <c r="B22" s="247"/>
      <c r="C22" s="248"/>
      <c r="D22" s="248"/>
      <c r="E22" s="249"/>
      <c r="G22" s="247"/>
      <c r="H22" s="248"/>
      <c r="I22" s="248"/>
      <c r="J22" s="249"/>
      <c r="L22" s="247"/>
      <c r="M22" s="248"/>
      <c r="N22" s="248"/>
      <c r="O22" s="249"/>
      <c r="Q22" s="247"/>
      <c r="R22" s="248"/>
      <c r="S22" s="248"/>
      <c r="T22" s="249"/>
    </row>
    <row r="23" spans="2:20" ht="12" customHeight="1" x14ac:dyDescent="0.15">
      <c r="B23" s="247"/>
      <c r="C23" s="248"/>
      <c r="D23" s="248"/>
      <c r="E23" s="249"/>
      <c r="G23" s="247"/>
      <c r="H23" s="248"/>
      <c r="I23" s="248"/>
      <c r="J23" s="249"/>
      <c r="L23" s="247"/>
      <c r="M23" s="248"/>
      <c r="N23" s="248"/>
      <c r="O23" s="249"/>
      <c r="Q23" s="247"/>
      <c r="R23" s="248"/>
      <c r="S23" s="248"/>
      <c r="T23" s="249"/>
    </row>
    <row r="24" spans="2:20" ht="12" customHeight="1" x14ac:dyDescent="0.15">
      <c r="B24" s="250"/>
      <c r="C24" s="251"/>
      <c r="D24" s="251"/>
      <c r="E24" s="252"/>
      <c r="G24" s="250"/>
      <c r="H24" s="251"/>
      <c r="I24" s="251"/>
      <c r="J24" s="252"/>
      <c r="L24" s="250"/>
      <c r="M24" s="251"/>
      <c r="N24" s="251"/>
      <c r="O24" s="252"/>
      <c r="Q24" s="250"/>
      <c r="R24" s="251"/>
      <c r="S24" s="251"/>
      <c r="T24" s="252"/>
    </row>
    <row r="25" spans="2:20" ht="12" customHeight="1" x14ac:dyDescent="0.15">
      <c r="B25" s="244" t="s">
        <v>421</v>
      </c>
      <c r="C25" s="245"/>
      <c r="D25" s="245"/>
      <c r="E25" s="246"/>
      <c r="G25" s="244" t="s">
        <v>421</v>
      </c>
      <c r="H25" s="245"/>
      <c r="I25" s="245"/>
      <c r="J25" s="246"/>
      <c r="L25" s="244" t="s">
        <v>387</v>
      </c>
      <c r="M25" s="245"/>
      <c r="N25" s="245"/>
      <c r="O25" s="246"/>
      <c r="Q25" s="244" t="s">
        <v>421</v>
      </c>
      <c r="R25" s="245"/>
      <c r="S25" s="245"/>
      <c r="T25" s="246"/>
    </row>
    <row r="28" spans="2:20" ht="12" customHeight="1" x14ac:dyDescent="0.15">
      <c r="B28" s="98" t="s">
        <v>289</v>
      </c>
      <c r="C28" s="99" t="s">
        <v>58</v>
      </c>
      <c r="D28" s="2" t="s">
        <v>290</v>
      </c>
      <c r="E28" s="11" t="str">
        <f>LOOKUP(C36,{0,201,401,601,901,1201,1501;"黑色","绿色","蓝色","紫色","红色","橙色","金色"})</f>
        <v>黑色</v>
      </c>
      <c r="G28" s="98" t="s">
        <v>289</v>
      </c>
      <c r="H28" s="99" t="s">
        <v>150</v>
      </c>
      <c r="I28" s="2" t="s">
        <v>290</v>
      </c>
      <c r="J28" s="11" t="str">
        <f>LOOKUP(H36,{0,201,401,601,901,1201,1501;"黑色","绿色","蓝色","紫色","红色","橙色","金色"})</f>
        <v>黑色</v>
      </c>
      <c r="L28" s="98" t="s">
        <v>289</v>
      </c>
      <c r="M28" s="99" t="s">
        <v>153</v>
      </c>
      <c r="N28" s="2" t="s">
        <v>290</v>
      </c>
      <c r="O28" s="11" t="str">
        <f>LOOKUP(M36,{0,201,401,601,901,1201,1501;"黑色","绿色","蓝色","紫色","红色","橙色","金色"})</f>
        <v>黑色</v>
      </c>
      <c r="Q28" s="98" t="s">
        <v>289</v>
      </c>
      <c r="R28" s="99" t="s">
        <v>40</v>
      </c>
      <c r="S28" s="2" t="s">
        <v>290</v>
      </c>
      <c r="T28" s="11" t="str">
        <f>LOOKUP(R36,{0,201,401,601,901,1201,1501;"黑色","绿色","蓝色","紫色","红色","橙色","金色"})</f>
        <v>黑色</v>
      </c>
    </row>
    <row r="29" spans="2:20" ht="12" customHeight="1" x14ac:dyDescent="0.15">
      <c r="B29" s="253" t="s">
        <v>422</v>
      </c>
      <c r="C29" s="254"/>
      <c r="D29" s="100" t="s">
        <v>292</v>
      </c>
      <c r="E29" s="25">
        <v>1</v>
      </c>
      <c r="G29" s="253" t="s">
        <v>423</v>
      </c>
      <c r="H29" s="254"/>
      <c r="I29" s="100" t="s">
        <v>292</v>
      </c>
      <c r="J29" s="25">
        <v>1</v>
      </c>
      <c r="L29" s="253" t="s">
        <v>424</v>
      </c>
      <c r="M29" s="254"/>
      <c r="N29" s="100" t="s">
        <v>292</v>
      </c>
      <c r="O29" s="25">
        <v>1</v>
      </c>
      <c r="Q29" s="253" t="s">
        <v>425</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1</v>
      </c>
      <c r="Q30" s="255"/>
      <c r="R30" s="256"/>
      <c r="S30" s="100" t="s">
        <v>296</v>
      </c>
      <c r="T30" s="25">
        <v>3</v>
      </c>
    </row>
    <row r="31" spans="2:20" ht="12" customHeight="1" x14ac:dyDescent="0.15">
      <c r="B31" s="255"/>
      <c r="C31" s="256"/>
      <c r="D31" s="262" t="s">
        <v>426</v>
      </c>
      <c r="E31" s="260"/>
      <c r="G31" s="255"/>
      <c r="H31" s="256"/>
      <c r="I31" s="262" t="s">
        <v>427</v>
      </c>
      <c r="J31" s="260"/>
      <c r="L31" s="255"/>
      <c r="M31" s="256"/>
      <c r="N31" s="262" t="s">
        <v>428</v>
      </c>
      <c r="O31" s="260"/>
      <c r="Q31" s="255"/>
      <c r="R31" s="256"/>
      <c r="S31" s="262" t="s">
        <v>429</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100</v>
      </c>
      <c r="D36" s="261"/>
      <c r="E36" s="260"/>
      <c r="G36" s="98" t="s">
        <v>301</v>
      </c>
      <c r="H36" s="101">
        <v>150</v>
      </c>
      <c r="I36" s="261"/>
      <c r="J36" s="260"/>
      <c r="L36" s="98" t="s">
        <v>301</v>
      </c>
      <c r="M36" s="101">
        <v>150</v>
      </c>
      <c r="N36" s="261"/>
      <c r="O36" s="260"/>
      <c r="Q36" s="98" t="s">
        <v>301</v>
      </c>
      <c r="R36" s="101">
        <v>50</v>
      </c>
      <c r="S36" s="261"/>
      <c r="T36" s="260"/>
    </row>
    <row r="37" spans="2:20" ht="12" customHeight="1" x14ac:dyDescent="0.15">
      <c r="B37" s="12" t="s">
        <v>302</v>
      </c>
      <c r="C37" s="241">
        <f>C36*20</f>
        <v>2000</v>
      </c>
      <c r="D37" s="242"/>
      <c r="E37" s="243"/>
      <c r="G37" s="12" t="s">
        <v>302</v>
      </c>
      <c r="H37" s="241">
        <f>H36*20</f>
        <v>3000</v>
      </c>
      <c r="I37" s="242"/>
      <c r="J37" s="243"/>
      <c r="L37" s="12" t="s">
        <v>302</v>
      </c>
      <c r="M37" s="241">
        <f>M36*20</f>
        <v>3000</v>
      </c>
      <c r="N37" s="242"/>
      <c r="O37" s="243"/>
      <c r="Q37" s="12" t="s">
        <v>302</v>
      </c>
      <c r="R37" s="241">
        <f>R36*20</f>
        <v>1000</v>
      </c>
      <c r="S37" s="242"/>
      <c r="T37" s="243"/>
    </row>
    <row r="38" spans="2:20" ht="12" customHeight="1" x14ac:dyDescent="0.15">
      <c r="B38" s="247" t="s">
        <v>430</v>
      </c>
      <c r="C38" s="248"/>
      <c r="D38" s="248"/>
      <c r="E38" s="249"/>
      <c r="G38" s="247" t="s">
        <v>431</v>
      </c>
      <c r="H38" s="248"/>
      <c r="I38" s="248"/>
      <c r="J38" s="249"/>
      <c r="L38" s="247" t="s">
        <v>432</v>
      </c>
      <c r="M38" s="248"/>
      <c r="N38" s="248"/>
      <c r="O38" s="249"/>
      <c r="Q38" s="247" t="s">
        <v>433</v>
      </c>
      <c r="R38" s="248"/>
      <c r="S38" s="248"/>
      <c r="T38" s="249"/>
    </row>
    <row r="39" spans="2:20" ht="12" customHeight="1" x14ac:dyDescent="0.15">
      <c r="B39" s="247"/>
      <c r="C39" s="248"/>
      <c r="D39" s="248"/>
      <c r="E39" s="249"/>
      <c r="G39" s="247"/>
      <c r="H39" s="248"/>
      <c r="I39" s="248"/>
      <c r="J39" s="249"/>
      <c r="L39" s="247"/>
      <c r="M39" s="248"/>
      <c r="N39" s="248"/>
      <c r="O39" s="249"/>
      <c r="Q39" s="247"/>
      <c r="R39" s="248"/>
      <c r="S39" s="248"/>
      <c r="T39" s="249"/>
    </row>
    <row r="40" spans="2:20" ht="12" customHeight="1" x14ac:dyDescent="0.15">
      <c r="B40" s="247"/>
      <c r="C40" s="248"/>
      <c r="D40" s="248"/>
      <c r="E40" s="249"/>
      <c r="G40" s="247"/>
      <c r="H40" s="248"/>
      <c r="I40" s="248"/>
      <c r="J40" s="249"/>
      <c r="L40" s="247"/>
      <c r="M40" s="248"/>
      <c r="N40" s="248"/>
      <c r="O40" s="249"/>
      <c r="Q40" s="247"/>
      <c r="R40" s="248"/>
      <c r="S40" s="248"/>
      <c r="T40" s="249"/>
    </row>
    <row r="41" spans="2:20" ht="12" customHeight="1" x14ac:dyDescent="0.15">
      <c r="B41" s="247"/>
      <c r="C41" s="248"/>
      <c r="D41" s="248"/>
      <c r="E41" s="249"/>
      <c r="G41" s="247"/>
      <c r="H41" s="248"/>
      <c r="I41" s="248"/>
      <c r="J41" s="249"/>
      <c r="L41" s="247"/>
      <c r="M41" s="248"/>
      <c r="N41" s="248"/>
      <c r="O41" s="249"/>
      <c r="Q41" s="247"/>
      <c r="R41" s="248"/>
      <c r="S41" s="248"/>
      <c r="T41" s="249"/>
    </row>
    <row r="42" spans="2:20" ht="12" customHeight="1" x14ac:dyDescent="0.15">
      <c r="B42" s="247"/>
      <c r="C42" s="248"/>
      <c r="D42" s="248"/>
      <c r="E42" s="249"/>
      <c r="G42" s="247"/>
      <c r="H42" s="248"/>
      <c r="I42" s="248"/>
      <c r="J42" s="249"/>
      <c r="L42" s="247"/>
      <c r="M42" s="248"/>
      <c r="N42" s="248"/>
      <c r="O42" s="249"/>
      <c r="Q42" s="247"/>
      <c r="R42" s="248"/>
      <c r="S42" s="248"/>
      <c r="T42" s="249"/>
    </row>
    <row r="43" spans="2:20" ht="12" customHeight="1" x14ac:dyDescent="0.15">
      <c r="B43" s="247"/>
      <c r="C43" s="248"/>
      <c r="D43" s="248"/>
      <c r="E43" s="249"/>
      <c r="G43" s="247"/>
      <c r="H43" s="248"/>
      <c r="I43" s="248"/>
      <c r="J43" s="249"/>
      <c r="L43" s="247"/>
      <c r="M43" s="248"/>
      <c r="N43" s="248"/>
      <c r="O43" s="249"/>
      <c r="Q43" s="247"/>
      <c r="R43" s="248"/>
      <c r="S43" s="248"/>
      <c r="T43" s="249"/>
    </row>
    <row r="44" spans="2:20" ht="12" customHeight="1" x14ac:dyDescent="0.15">
      <c r="B44" s="247"/>
      <c r="C44" s="248"/>
      <c r="D44" s="248"/>
      <c r="E44" s="249"/>
      <c r="G44" s="247"/>
      <c r="H44" s="248"/>
      <c r="I44" s="248"/>
      <c r="J44" s="249"/>
      <c r="L44" s="247"/>
      <c r="M44" s="248"/>
      <c r="N44" s="248"/>
      <c r="O44" s="249"/>
      <c r="Q44" s="247"/>
      <c r="R44" s="248"/>
      <c r="S44" s="248"/>
      <c r="T44" s="249"/>
    </row>
    <row r="45" spans="2:20" ht="12" customHeight="1" x14ac:dyDescent="0.15">
      <c r="B45" s="247"/>
      <c r="C45" s="248"/>
      <c r="D45" s="248"/>
      <c r="E45" s="249"/>
      <c r="G45" s="247"/>
      <c r="H45" s="248"/>
      <c r="I45" s="248"/>
      <c r="J45" s="249"/>
      <c r="L45" s="247"/>
      <c r="M45" s="248"/>
      <c r="N45" s="248"/>
      <c r="O45" s="249"/>
      <c r="Q45" s="247"/>
      <c r="R45" s="248"/>
      <c r="S45" s="248"/>
      <c r="T45" s="249"/>
    </row>
    <row r="46" spans="2:20" ht="12" customHeight="1" x14ac:dyDescent="0.15">
      <c r="B46" s="247"/>
      <c r="C46" s="248"/>
      <c r="D46" s="248"/>
      <c r="E46" s="249"/>
      <c r="G46" s="247"/>
      <c r="H46" s="248"/>
      <c r="I46" s="248"/>
      <c r="J46" s="249"/>
      <c r="L46" s="247"/>
      <c r="M46" s="248"/>
      <c r="N46" s="248"/>
      <c r="O46" s="249"/>
      <c r="Q46" s="247"/>
      <c r="R46" s="248"/>
      <c r="S46" s="248"/>
      <c r="T46" s="249"/>
    </row>
    <row r="47" spans="2:20" ht="12" customHeight="1" x14ac:dyDescent="0.15">
      <c r="B47" s="247"/>
      <c r="C47" s="248"/>
      <c r="D47" s="248"/>
      <c r="E47" s="249"/>
      <c r="G47" s="247"/>
      <c r="H47" s="248"/>
      <c r="I47" s="248"/>
      <c r="J47" s="249"/>
      <c r="L47" s="247"/>
      <c r="M47" s="248"/>
      <c r="N47" s="248"/>
      <c r="O47" s="249"/>
      <c r="Q47" s="247"/>
      <c r="R47" s="248"/>
      <c r="S47" s="248"/>
      <c r="T47" s="249"/>
    </row>
    <row r="48" spans="2:20" ht="12" customHeight="1" x14ac:dyDescent="0.15">
      <c r="B48" s="247"/>
      <c r="C48" s="248"/>
      <c r="D48" s="248"/>
      <c r="E48" s="249"/>
      <c r="G48" s="247"/>
      <c r="H48" s="248"/>
      <c r="I48" s="248"/>
      <c r="J48" s="249"/>
      <c r="L48" s="247"/>
      <c r="M48" s="248"/>
      <c r="N48" s="248"/>
      <c r="O48" s="249"/>
      <c r="Q48" s="247"/>
      <c r="R48" s="248"/>
      <c r="S48" s="248"/>
      <c r="T48" s="249"/>
    </row>
    <row r="49" spans="2:20" ht="12" customHeight="1" x14ac:dyDescent="0.15">
      <c r="B49" s="247"/>
      <c r="C49" s="248"/>
      <c r="D49" s="248"/>
      <c r="E49" s="249"/>
      <c r="G49" s="247"/>
      <c r="H49" s="248"/>
      <c r="I49" s="248"/>
      <c r="J49" s="249"/>
      <c r="L49" s="247"/>
      <c r="M49" s="248"/>
      <c r="N49" s="248"/>
      <c r="O49" s="249"/>
      <c r="Q49" s="247"/>
      <c r="R49" s="248"/>
      <c r="S49" s="248"/>
      <c r="T49" s="249"/>
    </row>
    <row r="50" spans="2:20" ht="12" customHeight="1" x14ac:dyDescent="0.15">
      <c r="B50" s="250"/>
      <c r="C50" s="251"/>
      <c r="D50" s="251"/>
      <c r="E50" s="252"/>
      <c r="G50" s="250"/>
      <c r="H50" s="251"/>
      <c r="I50" s="251"/>
      <c r="J50" s="252"/>
      <c r="L50" s="250"/>
      <c r="M50" s="251"/>
      <c r="N50" s="251"/>
      <c r="O50" s="252"/>
      <c r="Q50" s="250"/>
      <c r="R50" s="251"/>
      <c r="S50" s="251"/>
      <c r="T50" s="252"/>
    </row>
    <row r="51" spans="2:20" ht="12" customHeight="1" x14ac:dyDescent="0.15">
      <c r="B51" s="244" t="s">
        <v>387</v>
      </c>
      <c r="C51" s="245"/>
      <c r="D51" s="245"/>
      <c r="E51" s="246"/>
      <c r="G51" s="244" t="s">
        <v>434</v>
      </c>
      <c r="H51" s="245"/>
      <c r="I51" s="245"/>
      <c r="J51" s="246"/>
      <c r="L51" s="244" t="s">
        <v>434</v>
      </c>
      <c r="M51" s="245"/>
      <c r="N51" s="245"/>
      <c r="O51" s="246"/>
      <c r="Q51" s="244" t="s">
        <v>307</v>
      </c>
      <c r="R51" s="245"/>
      <c r="S51" s="245"/>
      <c r="T51" s="246"/>
    </row>
    <row r="54" spans="2:20" ht="12" customHeight="1" x14ac:dyDescent="0.15">
      <c r="B54" s="98" t="s">
        <v>289</v>
      </c>
      <c r="C54" s="99" t="s">
        <v>64</v>
      </c>
      <c r="D54" s="2" t="s">
        <v>290</v>
      </c>
      <c r="E54" s="11" t="str">
        <f>LOOKUP(C62,{0,201,401,601,901,1201,1501;"黑色","绿色","蓝色","紫色","红色","橙色","金色"})</f>
        <v>黑色</v>
      </c>
      <c r="G54" s="98" t="s">
        <v>289</v>
      </c>
      <c r="H54" s="99" t="s">
        <v>70</v>
      </c>
      <c r="I54" s="2" t="s">
        <v>290</v>
      </c>
      <c r="J54" s="11" t="str">
        <f>LOOKUP(H62,{0,201,401,601,901,1201,1501;"黑色","绿色","蓝色","紫色","红色","橙色","金色"})</f>
        <v>黑色</v>
      </c>
      <c r="L54" s="98" t="s">
        <v>289</v>
      </c>
      <c r="M54" s="99" t="s">
        <v>76</v>
      </c>
      <c r="N54" s="2" t="s">
        <v>290</v>
      </c>
      <c r="O54" s="11" t="str">
        <f>LOOKUP(M62,{0,201,401,601,901,1201,1501;"黑色","绿色","蓝色","紫色","红色","橙色","金色"})</f>
        <v>黑色</v>
      </c>
      <c r="Q54" s="98" t="s">
        <v>289</v>
      </c>
      <c r="R54" s="99" t="s">
        <v>82</v>
      </c>
      <c r="S54" s="2" t="s">
        <v>290</v>
      </c>
      <c r="T54" s="11" t="str">
        <f>LOOKUP(R62,{0,201,401,601,901,1201,1501;"黑色","绿色","蓝色","紫色","红色","橙色","金色"})</f>
        <v>黑色</v>
      </c>
    </row>
    <row r="55" spans="2:20" ht="12" customHeight="1" x14ac:dyDescent="0.15">
      <c r="B55" s="253" t="s">
        <v>435</v>
      </c>
      <c r="C55" s="254"/>
      <c r="D55" s="100" t="s">
        <v>292</v>
      </c>
      <c r="E55" s="25">
        <v>3</v>
      </c>
      <c r="G55" s="253" t="s">
        <v>436</v>
      </c>
      <c r="H55" s="254"/>
      <c r="I55" s="100" t="s">
        <v>292</v>
      </c>
      <c r="J55" s="25">
        <v>3</v>
      </c>
      <c r="L55" s="253" t="s">
        <v>437</v>
      </c>
      <c r="M55" s="254"/>
      <c r="N55" s="100" t="s">
        <v>292</v>
      </c>
      <c r="O55" s="25">
        <v>3</v>
      </c>
      <c r="Q55" s="253" t="s">
        <v>438</v>
      </c>
      <c r="R55" s="254"/>
      <c r="S55" s="100" t="s">
        <v>292</v>
      </c>
      <c r="T55" s="25">
        <v>3</v>
      </c>
    </row>
    <row r="56" spans="2:20" ht="12" customHeight="1" x14ac:dyDescent="0.15">
      <c r="B56" s="255"/>
      <c r="C56" s="256"/>
      <c r="D56" s="100" t="s">
        <v>296</v>
      </c>
      <c r="E56" s="25">
        <v>2</v>
      </c>
      <c r="G56" s="255"/>
      <c r="H56" s="256"/>
      <c r="I56" s="100" t="s">
        <v>296</v>
      </c>
      <c r="J56" s="25">
        <v>2</v>
      </c>
      <c r="L56" s="255"/>
      <c r="M56" s="256"/>
      <c r="N56" s="100" t="s">
        <v>296</v>
      </c>
      <c r="O56" s="25">
        <v>2</v>
      </c>
      <c r="Q56" s="255"/>
      <c r="R56" s="256"/>
      <c r="S56" s="100" t="s">
        <v>296</v>
      </c>
      <c r="T56" s="25">
        <v>2</v>
      </c>
    </row>
    <row r="57" spans="2:20" ht="12" customHeight="1" x14ac:dyDescent="0.15">
      <c r="B57" s="255"/>
      <c r="C57" s="256"/>
      <c r="D57" s="262" t="s">
        <v>439</v>
      </c>
      <c r="E57" s="260"/>
      <c r="G57" s="255"/>
      <c r="H57" s="256"/>
      <c r="I57" s="262" t="s">
        <v>440</v>
      </c>
      <c r="J57" s="260"/>
      <c r="L57" s="255"/>
      <c r="M57" s="256"/>
      <c r="N57" s="262" t="s">
        <v>441</v>
      </c>
      <c r="O57" s="260"/>
      <c r="Q57" s="255"/>
      <c r="R57" s="256"/>
      <c r="S57" s="262" t="s">
        <v>442</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100</v>
      </c>
      <c r="D62" s="261"/>
      <c r="E62" s="260"/>
      <c r="G62" s="98" t="s">
        <v>301</v>
      </c>
      <c r="H62" s="101">
        <v>100</v>
      </c>
      <c r="I62" s="261"/>
      <c r="J62" s="260"/>
      <c r="L62" s="98" t="s">
        <v>301</v>
      </c>
      <c r="M62" s="101">
        <v>100</v>
      </c>
      <c r="N62" s="261"/>
      <c r="O62" s="260"/>
      <c r="Q62" s="98" t="s">
        <v>301</v>
      </c>
      <c r="R62" s="101">
        <v>100</v>
      </c>
      <c r="S62" s="261"/>
      <c r="T62" s="260"/>
    </row>
    <row r="63" spans="2:20" ht="12" customHeight="1" x14ac:dyDescent="0.15">
      <c r="B63" s="12" t="s">
        <v>302</v>
      </c>
      <c r="C63" s="241">
        <f>C62*20</f>
        <v>2000</v>
      </c>
      <c r="D63" s="242"/>
      <c r="E63" s="243"/>
      <c r="G63" s="12" t="s">
        <v>302</v>
      </c>
      <c r="H63" s="241">
        <f>H62*20</f>
        <v>2000</v>
      </c>
      <c r="I63" s="242"/>
      <c r="J63" s="243"/>
      <c r="L63" s="12" t="s">
        <v>302</v>
      </c>
      <c r="M63" s="241">
        <f>M62*20</f>
        <v>2000</v>
      </c>
      <c r="N63" s="242"/>
      <c r="O63" s="243"/>
      <c r="Q63" s="12" t="s">
        <v>302</v>
      </c>
      <c r="R63" s="241">
        <f>R62*20</f>
        <v>2000</v>
      </c>
      <c r="S63" s="242"/>
      <c r="T63" s="243"/>
    </row>
    <row r="64" spans="2:20" ht="12" customHeight="1" x14ac:dyDescent="0.15">
      <c r="B64" s="247"/>
      <c r="C64" s="248"/>
      <c r="D64" s="248"/>
      <c r="E64" s="249"/>
      <c r="G64" s="247"/>
      <c r="H64" s="248"/>
      <c r="I64" s="248"/>
      <c r="J64" s="249"/>
      <c r="L64" s="247"/>
      <c r="M64" s="248"/>
      <c r="N64" s="248"/>
      <c r="O64" s="249"/>
      <c r="Q64" s="247"/>
      <c r="R64" s="248"/>
      <c r="S64" s="248"/>
      <c r="T64" s="249"/>
    </row>
    <row r="65" spans="2:20" ht="12" customHeight="1" x14ac:dyDescent="0.15">
      <c r="B65" s="247"/>
      <c r="C65" s="248"/>
      <c r="D65" s="248"/>
      <c r="E65" s="249"/>
      <c r="G65" s="247"/>
      <c r="H65" s="248"/>
      <c r="I65" s="248"/>
      <c r="J65" s="249"/>
      <c r="L65" s="247"/>
      <c r="M65" s="248"/>
      <c r="N65" s="248"/>
      <c r="O65" s="249"/>
      <c r="Q65" s="247"/>
      <c r="R65" s="248"/>
      <c r="S65" s="248"/>
      <c r="T65" s="249"/>
    </row>
    <row r="66" spans="2:20" ht="12" customHeight="1" x14ac:dyDescent="0.15">
      <c r="B66" s="247"/>
      <c r="C66" s="248"/>
      <c r="D66" s="248"/>
      <c r="E66" s="249"/>
      <c r="G66" s="247"/>
      <c r="H66" s="248"/>
      <c r="I66" s="248"/>
      <c r="J66" s="249"/>
      <c r="L66" s="247"/>
      <c r="M66" s="248"/>
      <c r="N66" s="248"/>
      <c r="O66" s="249"/>
      <c r="Q66" s="247"/>
      <c r="R66" s="248"/>
      <c r="S66" s="248"/>
      <c r="T66" s="249"/>
    </row>
    <row r="67" spans="2:20" ht="12" customHeight="1" x14ac:dyDescent="0.15">
      <c r="B67" s="247"/>
      <c r="C67" s="248"/>
      <c r="D67" s="248"/>
      <c r="E67" s="249"/>
      <c r="G67" s="247"/>
      <c r="H67" s="248"/>
      <c r="I67" s="248"/>
      <c r="J67" s="249"/>
      <c r="L67" s="247"/>
      <c r="M67" s="248"/>
      <c r="N67" s="248"/>
      <c r="O67" s="249"/>
      <c r="Q67" s="247"/>
      <c r="R67" s="248"/>
      <c r="S67" s="248"/>
      <c r="T67" s="249"/>
    </row>
    <row r="68" spans="2:20" ht="12" customHeight="1" x14ac:dyDescent="0.15">
      <c r="B68" s="247"/>
      <c r="C68" s="248"/>
      <c r="D68" s="248"/>
      <c r="E68" s="249"/>
      <c r="G68" s="247"/>
      <c r="H68" s="248"/>
      <c r="I68" s="248"/>
      <c r="J68" s="249"/>
      <c r="L68" s="247"/>
      <c r="M68" s="248"/>
      <c r="N68" s="248"/>
      <c r="O68" s="249"/>
      <c r="Q68" s="247"/>
      <c r="R68" s="248"/>
      <c r="S68" s="248"/>
      <c r="T68" s="249"/>
    </row>
    <row r="69" spans="2:20" ht="12" customHeight="1" x14ac:dyDescent="0.15">
      <c r="B69" s="247"/>
      <c r="C69" s="248"/>
      <c r="D69" s="248"/>
      <c r="E69" s="249"/>
      <c r="G69" s="247"/>
      <c r="H69" s="248"/>
      <c r="I69" s="248"/>
      <c r="J69" s="249"/>
      <c r="L69" s="247"/>
      <c r="M69" s="248"/>
      <c r="N69" s="248"/>
      <c r="O69" s="249"/>
      <c r="Q69" s="247"/>
      <c r="R69" s="248"/>
      <c r="S69" s="248"/>
      <c r="T69" s="249"/>
    </row>
    <row r="70" spans="2:20" ht="12" customHeight="1" x14ac:dyDescent="0.15">
      <c r="B70" s="247"/>
      <c r="C70" s="248"/>
      <c r="D70" s="248"/>
      <c r="E70" s="249"/>
      <c r="G70" s="247"/>
      <c r="H70" s="248"/>
      <c r="I70" s="248"/>
      <c r="J70" s="249"/>
      <c r="L70" s="247"/>
      <c r="M70" s="248"/>
      <c r="N70" s="248"/>
      <c r="O70" s="249"/>
      <c r="Q70" s="247"/>
      <c r="R70" s="248"/>
      <c r="S70" s="248"/>
      <c r="T70" s="249"/>
    </row>
    <row r="71" spans="2:20" ht="12" customHeight="1" x14ac:dyDescent="0.15">
      <c r="B71" s="247"/>
      <c r="C71" s="248"/>
      <c r="D71" s="248"/>
      <c r="E71" s="249"/>
      <c r="G71" s="247"/>
      <c r="H71" s="248"/>
      <c r="I71" s="248"/>
      <c r="J71" s="249"/>
      <c r="L71" s="247"/>
      <c r="M71" s="248"/>
      <c r="N71" s="248"/>
      <c r="O71" s="249"/>
      <c r="Q71" s="247"/>
      <c r="R71" s="248"/>
      <c r="S71" s="248"/>
      <c r="T71" s="249"/>
    </row>
    <row r="72" spans="2:20" ht="12" customHeight="1" x14ac:dyDescent="0.15">
      <c r="B72" s="247"/>
      <c r="C72" s="248"/>
      <c r="D72" s="248"/>
      <c r="E72" s="249"/>
      <c r="G72" s="247"/>
      <c r="H72" s="248"/>
      <c r="I72" s="248"/>
      <c r="J72" s="249"/>
      <c r="L72" s="247"/>
      <c r="M72" s="248"/>
      <c r="N72" s="248"/>
      <c r="O72" s="249"/>
      <c r="Q72" s="247"/>
      <c r="R72" s="248"/>
      <c r="S72" s="248"/>
      <c r="T72" s="249"/>
    </row>
    <row r="73" spans="2:20" ht="12" customHeight="1" x14ac:dyDescent="0.15">
      <c r="B73" s="247"/>
      <c r="C73" s="248"/>
      <c r="D73" s="248"/>
      <c r="E73" s="249"/>
      <c r="G73" s="247"/>
      <c r="H73" s="248"/>
      <c r="I73" s="248"/>
      <c r="J73" s="249"/>
      <c r="L73" s="247"/>
      <c r="M73" s="248"/>
      <c r="N73" s="248"/>
      <c r="O73" s="249"/>
      <c r="Q73" s="247"/>
      <c r="R73" s="248"/>
      <c r="S73" s="248"/>
      <c r="T73" s="249"/>
    </row>
    <row r="74" spans="2:20" ht="12" customHeight="1" x14ac:dyDescent="0.15">
      <c r="B74" s="247"/>
      <c r="C74" s="248"/>
      <c r="D74" s="248"/>
      <c r="E74" s="249"/>
      <c r="G74" s="247"/>
      <c r="H74" s="248"/>
      <c r="I74" s="248"/>
      <c r="J74" s="249"/>
      <c r="L74" s="247"/>
      <c r="M74" s="248"/>
      <c r="N74" s="248"/>
      <c r="O74" s="249"/>
      <c r="Q74" s="247"/>
      <c r="R74" s="248"/>
      <c r="S74" s="248"/>
      <c r="T74" s="249"/>
    </row>
    <row r="75" spans="2:20" ht="12" customHeight="1" x14ac:dyDescent="0.15">
      <c r="B75" s="247"/>
      <c r="C75" s="248"/>
      <c r="D75" s="248"/>
      <c r="E75" s="249"/>
      <c r="G75" s="247"/>
      <c r="H75" s="248"/>
      <c r="I75" s="248"/>
      <c r="J75" s="249"/>
      <c r="L75" s="247"/>
      <c r="M75" s="248"/>
      <c r="N75" s="248"/>
      <c r="O75" s="249"/>
      <c r="Q75" s="247"/>
      <c r="R75" s="248"/>
      <c r="S75" s="248"/>
      <c r="T75" s="249"/>
    </row>
    <row r="76" spans="2:20" ht="12" customHeight="1" x14ac:dyDescent="0.15">
      <c r="B76" s="250"/>
      <c r="C76" s="251"/>
      <c r="D76" s="251"/>
      <c r="E76" s="252"/>
      <c r="G76" s="250"/>
      <c r="H76" s="251"/>
      <c r="I76" s="251"/>
      <c r="J76" s="252"/>
      <c r="L76" s="250"/>
      <c r="M76" s="251"/>
      <c r="N76" s="251"/>
      <c r="O76" s="252"/>
      <c r="Q76" s="250"/>
      <c r="R76" s="251"/>
      <c r="S76" s="251"/>
      <c r="T76" s="252"/>
    </row>
    <row r="77" spans="2:20" ht="12" customHeight="1" x14ac:dyDescent="0.15">
      <c r="B77" s="244" t="s">
        <v>443</v>
      </c>
      <c r="C77" s="245"/>
      <c r="D77" s="245"/>
      <c r="E77" s="246"/>
      <c r="G77" s="244" t="s">
        <v>443</v>
      </c>
      <c r="H77" s="245"/>
      <c r="I77" s="245"/>
      <c r="J77" s="246"/>
      <c r="L77" s="244" t="s">
        <v>443</v>
      </c>
      <c r="M77" s="245"/>
      <c r="N77" s="245"/>
      <c r="O77" s="246"/>
      <c r="Q77" s="244" t="s">
        <v>443</v>
      </c>
      <c r="R77" s="245"/>
      <c r="S77" s="245"/>
      <c r="T77" s="246"/>
    </row>
    <row r="80" spans="2:20" ht="12" customHeight="1" x14ac:dyDescent="0.15">
      <c r="B80" s="98" t="s">
        <v>289</v>
      </c>
      <c r="C80" s="99" t="s">
        <v>88</v>
      </c>
      <c r="D80" s="2" t="s">
        <v>290</v>
      </c>
      <c r="E80" s="11" t="str">
        <f>LOOKUP(C88,{0,201,401,601,901,1201,1501;"黑色","绿色","蓝色","紫色","红色","橙色","金色"})</f>
        <v>黑色</v>
      </c>
      <c r="G80" s="98" t="s">
        <v>289</v>
      </c>
      <c r="H80" s="99" t="s">
        <v>46</v>
      </c>
      <c r="I80" s="2" t="s">
        <v>290</v>
      </c>
      <c r="J80" s="11" t="str">
        <f>LOOKUP(H88,{0,201,401,601,901,1201,1501;"黑色","绿色","蓝色","紫色","红色","橙色","金色"})</f>
        <v>黑色</v>
      </c>
      <c r="L80" s="98" t="s">
        <v>289</v>
      </c>
      <c r="M80" s="99" t="s">
        <v>94</v>
      </c>
      <c r="N80" s="2" t="s">
        <v>290</v>
      </c>
      <c r="O80" s="11" t="str">
        <f>LOOKUP(M88,{0,201,401,601,901,1201,1501;"黑色","绿色","蓝色","紫色","红色","橙色","金色"})</f>
        <v>黑色</v>
      </c>
      <c r="Q80" s="98" t="s">
        <v>289</v>
      </c>
      <c r="R80" s="99" t="s">
        <v>100</v>
      </c>
      <c r="S80" s="2" t="s">
        <v>290</v>
      </c>
      <c r="T80" s="11" t="str">
        <f>LOOKUP(R88,{0,201,401,601,901,1201,1501;"黑色","绿色","蓝色","紫色","红色","橙色","金色"})</f>
        <v>黑色</v>
      </c>
    </row>
    <row r="81" spans="2:20" ht="12" customHeight="1" x14ac:dyDescent="0.15">
      <c r="B81" s="253" t="s">
        <v>444</v>
      </c>
      <c r="C81" s="254"/>
      <c r="D81" s="100" t="s">
        <v>292</v>
      </c>
      <c r="E81" s="25">
        <v>1</v>
      </c>
      <c r="G81" s="253" t="s">
        <v>445</v>
      </c>
      <c r="H81" s="254"/>
      <c r="I81" s="100" t="s">
        <v>292</v>
      </c>
      <c r="J81" s="25">
        <v>1</v>
      </c>
      <c r="L81" s="253" t="s">
        <v>446</v>
      </c>
      <c r="M81" s="254"/>
      <c r="N81" s="100" t="s">
        <v>292</v>
      </c>
      <c r="O81" s="25">
        <v>1</v>
      </c>
      <c r="Q81" s="253" t="s">
        <v>447</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1</v>
      </c>
      <c r="Q82" s="255"/>
      <c r="R82" s="256"/>
      <c r="S82" s="100" t="s">
        <v>296</v>
      </c>
      <c r="T82" s="25">
        <v>1</v>
      </c>
    </row>
    <row r="83" spans="2:20" ht="12" customHeight="1" x14ac:dyDescent="0.15">
      <c r="B83" s="255"/>
      <c r="C83" s="256"/>
      <c r="D83" s="262" t="s">
        <v>448</v>
      </c>
      <c r="E83" s="260"/>
      <c r="G83" s="255"/>
      <c r="H83" s="256"/>
      <c r="I83" s="262" t="s">
        <v>449</v>
      </c>
      <c r="J83" s="260"/>
      <c r="L83" s="255"/>
      <c r="M83" s="256"/>
      <c r="N83" s="262" t="s">
        <v>450</v>
      </c>
      <c r="O83" s="260"/>
      <c r="Q83" s="255"/>
      <c r="R83" s="256"/>
      <c r="S83" s="262" t="s">
        <v>451</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100</v>
      </c>
      <c r="D88" s="261"/>
      <c r="E88" s="260"/>
      <c r="G88" s="98" t="s">
        <v>301</v>
      </c>
      <c r="H88" s="101">
        <v>75</v>
      </c>
      <c r="I88" s="261"/>
      <c r="J88" s="260"/>
      <c r="L88" s="98" t="s">
        <v>301</v>
      </c>
      <c r="M88" s="101">
        <v>100</v>
      </c>
      <c r="N88" s="261"/>
      <c r="O88" s="260"/>
      <c r="Q88" s="98" t="s">
        <v>301</v>
      </c>
      <c r="R88" s="101">
        <v>100</v>
      </c>
      <c r="S88" s="261"/>
      <c r="T88" s="260"/>
    </row>
    <row r="89" spans="2:20" ht="12" customHeight="1" x14ac:dyDescent="0.15">
      <c r="B89" s="12" t="s">
        <v>302</v>
      </c>
      <c r="C89" s="241">
        <f>C88*20</f>
        <v>2000</v>
      </c>
      <c r="D89" s="242"/>
      <c r="E89" s="243"/>
      <c r="G89" s="12" t="s">
        <v>302</v>
      </c>
      <c r="H89" s="241">
        <f>H88*20</f>
        <v>1500</v>
      </c>
      <c r="I89" s="242"/>
      <c r="J89" s="243"/>
      <c r="L89" s="12" t="s">
        <v>302</v>
      </c>
      <c r="M89" s="241">
        <f>M88*20</f>
        <v>2000</v>
      </c>
      <c r="N89" s="242"/>
      <c r="O89" s="243"/>
      <c r="Q89" s="12" t="s">
        <v>302</v>
      </c>
      <c r="R89" s="241">
        <f>R88*20</f>
        <v>2000</v>
      </c>
      <c r="S89" s="242"/>
      <c r="T89" s="243"/>
    </row>
    <row r="90" spans="2:20" ht="12" customHeight="1" x14ac:dyDescent="0.15">
      <c r="B90" s="247"/>
      <c r="C90" s="248"/>
      <c r="D90" s="248"/>
      <c r="E90" s="249"/>
      <c r="G90" s="247" t="s">
        <v>452</v>
      </c>
      <c r="H90" s="248"/>
      <c r="I90" s="248"/>
      <c r="J90" s="249"/>
      <c r="L90" s="247"/>
      <c r="M90" s="248"/>
      <c r="N90" s="248"/>
      <c r="O90" s="249"/>
      <c r="Q90" s="247"/>
      <c r="R90" s="248"/>
      <c r="S90" s="248"/>
      <c r="T90" s="249"/>
    </row>
    <row r="91" spans="2:20" ht="12" customHeight="1" x14ac:dyDescent="0.15">
      <c r="B91" s="247"/>
      <c r="C91" s="248"/>
      <c r="D91" s="248"/>
      <c r="E91" s="249"/>
      <c r="G91" s="247"/>
      <c r="H91" s="248"/>
      <c r="I91" s="248"/>
      <c r="J91" s="249"/>
      <c r="L91" s="247"/>
      <c r="M91" s="248"/>
      <c r="N91" s="248"/>
      <c r="O91" s="249"/>
      <c r="Q91" s="247"/>
      <c r="R91" s="248"/>
      <c r="S91" s="248"/>
      <c r="T91" s="249"/>
    </row>
    <row r="92" spans="2:20" ht="12" customHeight="1" x14ac:dyDescent="0.15">
      <c r="B92" s="247"/>
      <c r="C92" s="248"/>
      <c r="D92" s="248"/>
      <c r="E92" s="249"/>
      <c r="G92" s="247"/>
      <c r="H92" s="248"/>
      <c r="I92" s="248"/>
      <c r="J92" s="249"/>
      <c r="L92" s="247"/>
      <c r="M92" s="248"/>
      <c r="N92" s="248"/>
      <c r="O92" s="249"/>
      <c r="Q92" s="247"/>
      <c r="R92" s="248"/>
      <c r="S92" s="248"/>
      <c r="T92" s="249"/>
    </row>
    <row r="93" spans="2:20" ht="12" customHeight="1" x14ac:dyDescent="0.15">
      <c r="B93" s="247"/>
      <c r="C93" s="248"/>
      <c r="D93" s="248"/>
      <c r="E93" s="249"/>
      <c r="G93" s="247"/>
      <c r="H93" s="248"/>
      <c r="I93" s="248"/>
      <c r="J93" s="249"/>
      <c r="L93" s="247"/>
      <c r="M93" s="248"/>
      <c r="N93" s="248"/>
      <c r="O93" s="249"/>
      <c r="Q93" s="247"/>
      <c r="R93" s="248"/>
      <c r="S93" s="248"/>
      <c r="T93" s="249"/>
    </row>
    <row r="94" spans="2:20" ht="12" customHeight="1" x14ac:dyDescent="0.15">
      <c r="B94" s="247"/>
      <c r="C94" s="248"/>
      <c r="D94" s="248"/>
      <c r="E94" s="249"/>
      <c r="G94" s="247"/>
      <c r="H94" s="248"/>
      <c r="I94" s="248"/>
      <c r="J94" s="249"/>
      <c r="L94" s="247"/>
      <c r="M94" s="248"/>
      <c r="N94" s="248"/>
      <c r="O94" s="249"/>
      <c r="Q94" s="247"/>
      <c r="R94" s="248"/>
      <c r="S94" s="248"/>
      <c r="T94" s="249"/>
    </row>
    <row r="95" spans="2:20" ht="12" customHeight="1" x14ac:dyDescent="0.15">
      <c r="B95" s="247"/>
      <c r="C95" s="248"/>
      <c r="D95" s="248"/>
      <c r="E95" s="249"/>
      <c r="G95" s="247"/>
      <c r="H95" s="248"/>
      <c r="I95" s="248"/>
      <c r="J95" s="249"/>
      <c r="L95" s="247"/>
      <c r="M95" s="248"/>
      <c r="N95" s="248"/>
      <c r="O95" s="249"/>
      <c r="Q95" s="247"/>
      <c r="R95" s="248"/>
      <c r="S95" s="248"/>
      <c r="T95" s="249"/>
    </row>
    <row r="96" spans="2:20" ht="12" customHeight="1" x14ac:dyDescent="0.15">
      <c r="B96" s="247"/>
      <c r="C96" s="248"/>
      <c r="D96" s="248"/>
      <c r="E96" s="249"/>
      <c r="G96" s="247"/>
      <c r="H96" s="248"/>
      <c r="I96" s="248"/>
      <c r="J96" s="249"/>
      <c r="L96" s="247"/>
      <c r="M96" s="248"/>
      <c r="N96" s="248"/>
      <c r="O96" s="249"/>
      <c r="Q96" s="247"/>
      <c r="R96" s="248"/>
      <c r="S96" s="248"/>
      <c r="T96" s="249"/>
    </row>
    <row r="97" spans="2:20" ht="12" customHeight="1" x14ac:dyDescent="0.15">
      <c r="B97" s="247"/>
      <c r="C97" s="248"/>
      <c r="D97" s="248"/>
      <c r="E97" s="249"/>
      <c r="G97" s="247"/>
      <c r="H97" s="248"/>
      <c r="I97" s="248"/>
      <c r="J97" s="249"/>
      <c r="L97" s="247"/>
      <c r="M97" s="248"/>
      <c r="N97" s="248"/>
      <c r="O97" s="249"/>
      <c r="Q97" s="247"/>
      <c r="R97" s="248"/>
      <c r="S97" s="248"/>
      <c r="T97" s="249"/>
    </row>
    <row r="98" spans="2:20" ht="12" customHeight="1" x14ac:dyDescent="0.15">
      <c r="B98" s="247"/>
      <c r="C98" s="248"/>
      <c r="D98" s="248"/>
      <c r="E98" s="249"/>
      <c r="G98" s="247"/>
      <c r="H98" s="248"/>
      <c r="I98" s="248"/>
      <c r="J98" s="249"/>
      <c r="L98" s="247"/>
      <c r="M98" s="248"/>
      <c r="N98" s="248"/>
      <c r="O98" s="249"/>
      <c r="Q98" s="247"/>
      <c r="R98" s="248"/>
      <c r="S98" s="248"/>
      <c r="T98" s="249"/>
    </row>
    <row r="99" spans="2:20" ht="12" customHeight="1" x14ac:dyDescent="0.15">
      <c r="B99" s="247"/>
      <c r="C99" s="248"/>
      <c r="D99" s="248"/>
      <c r="E99" s="249"/>
      <c r="G99" s="247"/>
      <c r="H99" s="248"/>
      <c r="I99" s="248"/>
      <c r="J99" s="249"/>
      <c r="L99" s="247"/>
      <c r="M99" s="248"/>
      <c r="N99" s="248"/>
      <c r="O99" s="249"/>
      <c r="Q99" s="247"/>
      <c r="R99" s="248"/>
      <c r="S99" s="248"/>
      <c r="T99" s="249"/>
    </row>
    <row r="100" spans="2:20" ht="12" customHeight="1" x14ac:dyDescent="0.15">
      <c r="B100" s="247"/>
      <c r="C100" s="248"/>
      <c r="D100" s="248"/>
      <c r="E100" s="249"/>
      <c r="G100" s="247"/>
      <c r="H100" s="248"/>
      <c r="I100" s="248"/>
      <c r="J100" s="249"/>
      <c r="L100" s="247"/>
      <c r="M100" s="248"/>
      <c r="N100" s="248"/>
      <c r="O100" s="249"/>
      <c r="Q100" s="247"/>
      <c r="R100" s="248"/>
      <c r="S100" s="248"/>
      <c r="T100" s="249"/>
    </row>
    <row r="101" spans="2:20" ht="12" customHeight="1" x14ac:dyDescent="0.15">
      <c r="B101" s="247"/>
      <c r="C101" s="248"/>
      <c r="D101" s="248"/>
      <c r="E101" s="249"/>
      <c r="G101" s="247"/>
      <c r="H101" s="248"/>
      <c r="I101" s="248"/>
      <c r="J101" s="249"/>
      <c r="L101" s="247"/>
      <c r="M101" s="248"/>
      <c r="N101" s="248"/>
      <c r="O101" s="249"/>
      <c r="Q101" s="247"/>
      <c r="R101" s="248"/>
      <c r="S101" s="248"/>
      <c r="T101" s="249"/>
    </row>
    <row r="102" spans="2:20" ht="12" customHeight="1" x14ac:dyDescent="0.15">
      <c r="B102" s="250"/>
      <c r="C102" s="251"/>
      <c r="D102" s="251"/>
      <c r="E102" s="252"/>
      <c r="G102" s="250"/>
      <c r="H102" s="251"/>
      <c r="I102" s="251"/>
      <c r="J102" s="252"/>
      <c r="L102" s="250"/>
      <c r="M102" s="251"/>
      <c r="N102" s="251"/>
      <c r="O102" s="252"/>
      <c r="Q102" s="250"/>
      <c r="R102" s="251"/>
      <c r="S102" s="251"/>
      <c r="T102" s="252"/>
    </row>
    <row r="103" spans="2:20" ht="12" customHeight="1" x14ac:dyDescent="0.15">
      <c r="B103" s="244" t="s">
        <v>387</v>
      </c>
      <c r="C103" s="245"/>
      <c r="D103" s="245"/>
      <c r="E103" s="246"/>
      <c r="G103" s="244" t="s">
        <v>421</v>
      </c>
      <c r="H103" s="245"/>
      <c r="I103" s="245"/>
      <c r="J103" s="246"/>
      <c r="L103" s="244" t="s">
        <v>387</v>
      </c>
      <c r="M103" s="245"/>
      <c r="N103" s="245"/>
      <c r="O103" s="246"/>
      <c r="Q103" s="244" t="s">
        <v>453</v>
      </c>
      <c r="R103" s="245"/>
      <c r="S103" s="245"/>
      <c r="T103" s="246"/>
    </row>
    <row r="106" spans="2:20" ht="12" customHeight="1" x14ac:dyDescent="0.15">
      <c r="B106" s="98" t="s">
        <v>289</v>
      </c>
      <c r="C106" s="99" t="s">
        <v>106</v>
      </c>
      <c r="D106" s="2" t="s">
        <v>290</v>
      </c>
      <c r="E106" s="11" t="str">
        <f>LOOKUP(C114,{0,201,401,601,901,1201,1501;"黑色","绿色","蓝色","紫色","红色","橙色","金色"})</f>
        <v>黑色</v>
      </c>
      <c r="G106" s="98" t="s">
        <v>289</v>
      </c>
      <c r="H106" s="99" t="s">
        <v>157</v>
      </c>
      <c r="I106" s="2" t="s">
        <v>290</v>
      </c>
      <c r="J106" s="11" t="str">
        <f>LOOKUP(H114,{0,201,401,601,901,1201,1501;"黑色","绿色","蓝色","紫色","红色","橙色","金色"})</f>
        <v>黑色</v>
      </c>
      <c r="L106" s="98" t="s">
        <v>289</v>
      </c>
      <c r="M106" s="99" t="s">
        <v>161</v>
      </c>
      <c r="N106" s="2" t="s">
        <v>290</v>
      </c>
      <c r="O106" s="11" t="str">
        <f>LOOKUP(M114,{0,201,401,601,901,1201,1501;"黑色","绿色","蓝色","紫色","红色","橙色","金色"})</f>
        <v>黑色</v>
      </c>
      <c r="Q106" s="98" t="s">
        <v>289</v>
      </c>
      <c r="R106" s="99" t="s">
        <v>112</v>
      </c>
      <c r="S106" s="2" t="s">
        <v>290</v>
      </c>
      <c r="T106" s="11" t="str">
        <f>LOOKUP(R114,{0,201,401,601,901,1201,1501;"黑色","绿色","蓝色","紫色","红色","橙色","金色"})</f>
        <v>黑色</v>
      </c>
    </row>
    <row r="107" spans="2:20" ht="12" customHeight="1" x14ac:dyDescent="0.15">
      <c r="B107" s="253" t="s">
        <v>454</v>
      </c>
      <c r="C107" s="254"/>
      <c r="D107" s="100" t="s">
        <v>292</v>
      </c>
      <c r="E107" s="25">
        <v>1</v>
      </c>
      <c r="G107" s="253" t="s">
        <v>455</v>
      </c>
      <c r="H107" s="254"/>
      <c r="I107" s="100" t="s">
        <v>292</v>
      </c>
      <c r="J107" s="25">
        <v>1</v>
      </c>
      <c r="L107" s="253" t="s">
        <v>456</v>
      </c>
      <c r="M107" s="254"/>
      <c r="N107" s="100" t="s">
        <v>292</v>
      </c>
      <c r="O107" s="25">
        <v>1</v>
      </c>
      <c r="Q107" s="253" t="s">
        <v>457</v>
      </c>
      <c r="R107" s="254"/>
      <c r="S107" s="100" t="s">
        <v>292</v>
      </c>
      <c r="T107" s="25">
        <v>2</v>
      </c>
    </row>
    <row r="108" spans="2:20" ht="12" customHeight="1" x14ac:dyDescent="0.15">
      <c r="B108" s="255"/>
      <c r="C108" s="256"/>
      <c r="D108" s="100" t="s">
        <v>296</v>
      </c>
      <c r="E108" s="25">
        <v>2</v>
      </c>
      <c r="G108" s="255"/>
      <c r="H108" s="256"/>
      <c r="I108" s="100" t="s">
        <v>296</v>
      </c>
      <c r="J108" s="25">
        <v>2</v>
      </c>
      <c r="L108" s="255"/>
      <c r="M108" s="256"/>
      <c r="N108" s="100" t="s">
        <v>296</v>
      </c>
      <c r="O108" s="25">
        <v>1</v>
      </c>
      <c r="Q108" s="255"/>
      <c r="R108" s="256"/>
      <c r="S108" s="100" t="s">
        <v>296</v>
      </c>
      <c r="T108" s="25">
        <v>1</v>
      </c>
    </row>
    <row r="109" spans="2:20" ht="12" customHeight="1" x14ac:dyDescent="0.15">
      <c r="B109" s="255"/>
      <c r="C109" s="256"/>
      <c r="D109" s="262" t="s">
        <v>458</v>
      </c>
      <c r="E109" s="260"/>
      <c r="G109" s="255"/>
      <c r="H109" s="256"/>
      <c r="I109" s="262" t="s">
        <v>459</v>
      </c>
      <c r="J109" s="260"/>
      <c r="L109" s="255"/>
      <c r="M109" s="256"/>
      <c r="N109" s="262" t="s">
        <v>460</v>
      </c>
      <c r="O109" s="260"/>
      <c r="Q109" s="255"/>
      <c r="R109" s="256"/>
      <c r="S109" s="262" t="s">
        <v>461</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100</v>
      </c>
      <c r="D114" s="261"/>
      <c r="E114" s="260"/>
      <c r="G114" s="98" t="s">
        <v>301</v>
      </c>
      <c r="H114" s="101">
        <v>200</v>
      </c>
      <c r="I114" s="261"/>
      <c r="J114" s="260"/>
      <c r="L114" s="98" t="s">
        <v>301</v>
      </c>
      <c r="M114" s="101">
        <v>200</v>
      </c>
      <c r="N114" s="261"/>
      <c r="O114" s="260"/>
      <c r="Q114" s="98" t="s">
        <v>301</v>
      </c>
      <c r="R114" s="101">
        <v>100</v>
      </c>
      <c r="S114" s="261"/>
      <c r="T114" s="260"/>
    </row>
    <row r="115" spans="2:20" ht="12" customHeight="1" x14ac:dyDescent="0.15">
      <c r="B115" s="12" t="s">
        <v>302</v>
      </c>
      <c r="C115" s="241">
        <f>C114*20</f>
        <v>2000</v>
      </c>
      <c r="D115" s="242"/>
      <c r="E115" s="243"/>
      <c r="G115" s="12" t="s">
        <v>302</v>
      </c>
      <c r="H115" s="241">
        <f>H114*20</f>
        <v>4000</v>
      </c>
      <c r="I115" s="242"/>
      <c r="J115" s="243"/>
      <c r="L115" s="12" t="s">
        <v>302</v>
      </c>
      <c r="M115" s="241">
        <f>M114*20</f>
        <v>4000</v>
      </c>
      <c r="N115" s="242"/>
      <c r="O115" s="243"/>
      <c r="Q115" s="12" t="s">
        <v>302</v>
      </c>
      <c r="R115" s="241">
        <f>R114*20</f>
        <v>2000</v>
      </c>
      <c r="S115" s="242"/>
      <c r="T115" s="243"/>
    </row>
    <row r="116" spans="2:20" ht="12" customHeight="1" x14ac:dyDescent="0.15">
      <c r="B116" s="247" t="s">
        <v>462</v>
      </c>
      <c r="C116" s="248"/>
      <c r="D116" s="248"/>
      <c r="E116" s="249"/>
      <c r="G116" s="247" t="s">
        <v>463</v>
      </c>
      <c r="H116" s="248"/>
      <c r="I116" s="248"/>
      <c r="J116" s="249"/>
      <c r="L116" s="247" t="s">
        <v>464</v>
      </c>
      <c r="M116" s="248"/>
      <c r="N116" s="248"/>
      <c r="O116" s="249"/>
      <c r="Q116" s="247" t="s">
        <v>465</v>
      </c>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7"/>
      <c r="C124" s="248"/>
      <c r="D124" s="248"/>
      <c r="E124" s="249"/>
      <c r="G124" s="247"/>
      <c r="H124" s="248"/>
      <c r="I124" s="248"/>
      <c r="J124" s="249"/>
      <c r="L124" s="247"/>
      <c r="M124" s="248"/>
      <c r="N124" s="248"/>
      <c r="O124" s="249"/>
      <c r="Q124" s="247"/>
      <c r="R124" s="248"/>
      <c r="S124" s="248"/>
      <c r="T124" s="249"/>
    </row>
    <row r="125" spans="2:20" ht="12" customHeight="1" x14ac:dyDescent="0.15">
      <c r="B125" s="247"/>
      <c r="C125" s="248"/>
      <c r="D125" s="248"/>
      <c r="E125" s="249"/>
      <c r="G125" s="247"/>
      <c r="H125" s="248"/>
      <c r="I125" s="248"/>
      <c r="J125" s="249"/>
      <c r="L125" s="247"/>
      <c r="M125" s="248"/>
      <c r="N125" s="248"/>
      <c r="O125" s="249"/>
      <c r="Q125" s="247"/>
      <c r="R125" s="248"/>
      <c r="S125" s="248"/>
      <c r="T125" s="249"/>
    </row>
    <row r="126" spans="2:20" ht="12" customHeight="1" x14ac:dyDescent="0.15">
      <c r="B126" s="247"/>
      <c r="C126" s="248"/>
      <c r="D126" s="248"/>
      <c r="E126" s="249"/>
      <c r="G126" s="247"/>
      <c r="H126" s="248"/>
      <c r="I126" s="248"/>
      <c r="J126" s="249"/>
      <c r="L126" s="247"/>
      <c r="M126" s="248"/>
      <c r="N126" s="248"/>
      <c r="O126" s="249"/>
      <c r="Q126" s="247"/>
      <c r="R126" s="248"/>
      <c r="S126" s="248"/>
      <c r="T126" s="249"/>
    </row>
    <row r="127" spans="2:20" ht="12" customHeight="1" x14ac:dyDescent="0.15">
      <c r="B127" s="247"/>
      <c r="C127" s="248"/>
      <c r="D127" s="248"/>
      <c r="E127" s="249"/>
      <c r="G127" s="247"/>
      <c r="H127" s="248"/>
      <c r="I127" s="248"/>
      <c r="J127" s="249"/>
      <c r="L127" s="247"/>
      <c r="M127" s="248"/>
      <c r="N127" s="248"/>
      <c r="O127" s="249"/>
      <c r="Q127" s="247"/>
      <c r="R127" s="248"/>
      <c r="S127" s="248"/>
      <c r="T127" s="249"/>
    </row>
    <row r="128" spans="2:20" ht="12" customHeight="1" x14ac:dyDescent="0.15">
      <c r="B128" s="250"/>
      <c r="C128" s="251"/>
      <c r="D128" s="251"/>
      <c r="E128" s="252"/>
      <c r="G128" s="250"/>
      <c r="H128" s="251"/>
      <c r="I128" s="251"/>
      <c r="J128" s="252"/>
      <c r="L128" s="250"/>
      <c r="M128" s="251"/>
      <c r="N128" s="251"/>
      <c r="O128" s="252"/>
      <c r="Q128" s="250"/>
      <c r="R128" s="251"/>
      <c r="S128" s="251"/>
      <c r="T128" s="252"/>
    </row>
    <row r="129" spans="2:20" ht="12" customHeight="1" x14ac:dyDescent="0.15">
      <c r="B129" s="244" t="s">
        <v>466</v>
      </c>
      <c r="C129" s="245"/>
      <c r="D129" s="245"/>
      <c r="E129" s="246"/>
      <c r="G129" s="244" t="s">
        <v>466</v>
      </c>
      <c r="H129" s="245"/>
      <c r="I129" s="245"/>
      <c r="J129" s="246"/>
      <c r="L129" s="244" t="s">
        <v>467</v>
      </c>
      <c r="M129" s="245"/>
      <c r="N129" s="245"/>
      <c r="O129" s="246"/>
      <c r="Q129" s="244" t="s">
        <v>387</v>
      </c>
      <c r="R129" s="245"/>
      <c r="S129" s="245"/>
      <c r="T129" s="246"/>
    </row>
    <row r="132" spans="2:20" ht="12" customHeight="1" x14ac:dyDescent="0.15">
      <c r="B132" s="98" t="s">
        <v>289</v>
      </c>
      <c r="C132" s="99" t="s">
        <v>165</v>
      </c>
      <c r="D132" s="2" t="s">
        <v>290</v>
      </c>
      <c r="E132" s="11" t="str">
        <f>LOOKUP(C140,{0,201,401,601,901,1201,1501;"黑色","绿色","蓝色","紫色","红色","橙色","金色"})</f>
        <v>黑色</v>
      </c>
      <c r="G132" s="98" t="s">
        <v>289</v>
      </c>
      <c r="H132" s="99" t="s">
        <v>225</v>
      </c>
      <c r="I132" s="2" t="s">
        <v>290</v>
      </c>
      <c r="J132" s="11" t="str">
        <f>LOOKUP(H140,{0,201,401,601,901,1201,1501;"黑色","绿色","蓝色","紫色","红色","橙色","金色"})</f>
        <v>绿色</v>
      </c>
      <c r="L132" s="98" t="s">
        <v>289</v>
      </c>
      <c r="M132" s="99" t="s">
        <v>169</v>
      </c>
      <c r="N132" s="2" t="s">
        <v>290</v>
      </c>
      <c r="O132" s="11" t="str">
        <f>LOOKUP(M140,{0,201,401,601,901,1201,1501;"黑色","绿色","蓝色","紫色","红色","橙色","金色"})</f>
        <v>黑色</v>
      </c>
      <c r="Q132" s="98" t="s">
        <v>289</v>
      </c>
      <c r="R132" s="99" t="s">
        <v>229</v>
      </c>
      <c r="S132" s="2" t="s">
        <v>290</v>
      </c>
      <c r="T132" s="11" t="str">
        <f>LOOKUP(R140,{0,201,401,601,901,1201,1501;"黑色","绿色","蓝色","紫色","红色","橙色","金色"})</f>
        <v>绿色</v>
      </c>
    </row>
    <row r="133" spans="2:20" ht="12" customHeight="1" x14ac:dyDescent="0.15">
      <c r="B133" s="253" t="s">
        <v>468</v>
      </c>
      <c r="C133" s="254"/>
      <c r="D133" s="100" t="s">
        <v>292</v>
      </c>
      <c r="E133" s="25">
        <v>5</v>
      </c>
      <c r="G133" s="253" t="s">
        <v>469</v>
      </c>
      <c r="H133" s="254"/>
      <c r="I133" s="100" t="s">
        <v>292</v>
      </c>
      <c r="J133" s="25">
        <v>1</v>
      </c>
      <c r="L133" s="253" t="s">
        <v>470</v>
      </c>
      <c r="M133" s="254"/>
      <c r="N133" s="100" t="s">
        <v>292</v>
      </c>
      <c r="O133" s="25">
        <v>1</v>
      </c>
      <c r="Q133" s="253" t="s">
        <v>471</v>
      </c>
      <c r="R133" s="254"/>
      <c r="S133" s="100" t="s">
        <v>292</v>
      </c>
      <c r="T133" s="25">
        <v>1</v>
      </c>
    </row>
    <row r="134" spans="2:20" ht="12" customHeight="1" x14ac:dyDescent="0.15">
      <c r="B134" s="255"/>
      <c r="C134" s="256"/>
      <c r="D134" s="100" t="s">
        <v>296</v>
      </c>
      <c r="E134" s="25">
        <v>3</v>
      </c>
      <c r="G134" s="255"/>
      <c r="H134" s="256"/>
      <c r="I134" s="100" t="s">
        <v>296</v>
      </c>
      <c r="J134" s="25">
        <v>1</v>
      </c>
      <c r="L134" s="255"/>
      <c r="M134" s="256"/>
      <c r="N134" s="100" t="s">
        <v>296</v>
      </c>
      <c r="O134" s="25">
        <v>1</v>
      </c>
      <c r="Q134" s="255"/>
      <c r="R134" s="256"/>
      <c r="S134" s="100" t="s">
        <v>296</v>
      </c>
      <c r="T134" s="25">
        <v>1</v>
      </c>
    </row>
    <row r="135" spans="2:20" ht="12" customHeight="1" x14ac:dyDescent="0.15">
      <c r="B135" s="255"/>
      <c r="C135" s="256"/>
      <c r="D135" s="262" t="s">
        <v>472</v>
      </c>
      <c r="E135" s="260"/>
      <c r="G135" s="255"/>
      <c r="H135" s="256"/>
      <c r="I135" s="262" t="s">
        <v>473</v>
      </c>
      <c r="J135" s="260"/>
      <c r="L135" s="255"/>
      <c r="M135" s="256"/>
      <c r="N135" s="262" t="s">
        <v>474</v>
      </c>
      <c r="O135" s="260"/>
      <c r="Q135" s="255"/>
      <c r="R135" s="256"/>
      <c r="S135" s="262" t="s">
        <v>475</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200</v>
      </c>
      <c r="D140" s="261"/>
      <c r="E140" s="260"/>
      <c r="G140" s="98" t="s">
        <v>301</v>
      </c>
      <c r="H140" s="101">
        <v>400</v>
      </c>
      <c r="I140" s="261"/>
      <c r="J140" s="260"/>
      <c r="L140" s="98" t="s">
        <v>301</v>
      </c>
      <c r="M140" s="101">
        <v>200</v>
      </c>
      <c r="N140" s="261"/>
      <c r="O140" s="260"/>
      <c r="Q140" s="98" t="s">
        <v>301</v>
      </c>
      <c r="R140" s="101">
        <v>400</v>
      </c>
      <c r="S140" s="261"/>
      <c r="T140" s="260"/>
    </row>
    <row r="141" spans="2:20" ht="12" customHeight="1" x14ac:dyDescent="0.15">
      <c r="B141" s="12" t="s">
        <v>302</v>
      </c>
      <c r="C141" s="241">
        <f>C140*20</f>
        <v>4000</v>
      </c>
      <c r="D141" s="242"/>
      <c r="E141" s="243"/>
      <c r="G141" s="12" t="s">
        <v>302</v>
      </c>
      <c r="H141" s="241">
        <f>H140*20</f>
        <v>8000</v>
      </c>
      <c r="I141" s="242"/>
      <c r="J141" s="243"/>
      <c r="L141" s="12" t="s">
        <v>302</v>
      </c>
      <c r="M141" s="241">
        <f>M140*20</f>
        <v>4000</v>
      </c>
      <c r="N141" s="242"/>
      <c r="O141" s="243"/>
      <c r="Q141" s="12" t="s">
        <v>302</v>
      </c>
      <c r="R141" s="241">
        <f>R140*20</f>
        <v>8000</v>
      </c>
      <c r="S141" s="242"/>
      <c r="T141" s="243"/>
    </row>
    <row r="142" spans="2:20" ht="12" customHeight="1" x14ac:dyDescent="0.15">
      <c r="B142" s="247" t="s">
        <v>476</v>
      </c>
      <c r="C142" s="248"/>
      <c r="D142" s="248"/>
      <c r="E142" s="249"/>
      <c r="G142" s="247" t="s">
        <v>477</v>
      </c>
      <c r="H142" s="248"/>
      <c r="I142" s="248"/>
      <c r="J142" s="249"/>
      <c r="L142" s="247" t="s">
        <v>478</v>
      </c>
      <c r="M142" s="248"/>
      <c r="N142" s="248"/>
      <c r="O142" s="249"/>
      <c r="Q142" s="247"/>
      <c r="R142" s="248"/>
      <c r="S142" s="248"/>
      <c r="T142" s="249"/>
    </row>
    <row r="143" spans="2:20" ht="12" customHeight="1" x14ac:dyDescent="0.15">
      <c r="B143" s="247"/>
      <c r="C143" s="248"/>
      <c r="D143" s="248"/>
      <c r="E143" s="249"/>
      <c r="G143" s="247"/>
      <c r="H143" s="248"/>
      <c r="I143" s="248"/>
      <c r="J143" s="249"/>
      <c r="L143" s="247"/>
      <c r="M143" s="248"/>
      <c r="N143" s="248"/>
      <c r="O143" s="249"/>
      <c r="Q143" s="247"/>
      <c r="R143" s="248"/>
      <c r="S143" s="248"/>
      <c r="T143" s="249"/>
    </row>
    <row r="144" spans="2:20" ht="12" customHeight="1" x14ac:dyDescent="0.15">
      <c r="B144" s="247"/>
      <c r="C144" s="248"/>
      <c r="D144" s="248"/>
      <c r="E144" s="249"/>
      <c r="G144" s="247"/>
      <c r="H144" s="248"/>
      <c r="I144" s="248"/>
      <c r="J144" s="249"/>
      <c r="L144" s="247"/>
      <c r="M144" s="248"/>
      <c r="N144" s="248"/>
      <c r="O144" s="249"/>
      <c r="Q144" s="247"/>
      <c r="R144" s="248"/>
      <c r="S144" s="248"/>
      <c r="T144" s="249"/>
    </row>
    <row r="145" spans="2:20" ht="12" customHeight="1" x14ac:dyDescent="0.15">
      <c r="B145" s="247"/>
      <c r="C145" s="248"/>
      <c r="D145" s="248"/>
      <c r="E145" s="249"/>
      <c r="G145" s="247"/>
      <c r="H145" s="248"/>
      <c r="I145" s="248"/>
      <c r="J145" s="249"/>
      <c r="L145" s="247"/>
      <c r="M145" s="248"/>
      <c r="N145" s="248"/>
      <c r="O145" s="249"/>
      <c r="Q145" s="247"/>
      <c r="R145" s="248"/>
      <c r="S145" s="248"/>
      <c r="T145" s="249"/>
    </row>
    <row r="146" spans="2:20" ht="12" customHeight="1" x14ac:dyDescent="0.15">
      <c r="B146" s="247"/>
      <c r="C146" s="248"/>
      <c r="D146" s="248"/>
      <c r="E146" s="249"/>
      <c r="G146" s="247"/>
      <c r="H146" s="248"/>
      <c r="I146" s="248"/>
      <c r="J146" s="249"/>
      <c r="L146" s="247"/>
      <c r="M146" s="248"/>
      <c r="N146" s="248"/>
      <c r="O146" s="249"/>
      <c r="Q146" s="247"/>
      <c r="R146" s="248"/>
      <c r="S146" s="248"/>
      <c r="T146" s="249"/>
    </row>
    <row r="147" spans="2:20" ht="12" customHeight="1" x14ac:dyDescent="0.15">
      <c r="B147" s="247"/>
      <c r="C147" s="248"/>
      <c r="D147" s="248"/>
      <c r="E147" s="249"/>
      <c r="G147" s="247"/>
      <c r="H147" s="248"/>
      <c r="I147" s="248"/>
      <c r="J147" s="249"/>
      <c r="L147" s="247"/>
      <c r="M147" s="248"/>
      <c r="N147" s="248"/>
      <c r="O147" s="249"/>
      <c r="Q147" s="247"/>
      <c r="R147" s="248"/>
      <c r="S147" s="248"/>
      <c r="T147" s="249"/>
    </row>
    <row r="148" spans="2:20" ht="12" customHeight="1" x14ac:dyDescent="0.15">
      <c r="B148" s="247"/>
      <c r="C148" s="248"/>
      <c r="D148" s="248"/>
      <c r="E148" s="249"/>
      <c r="G148" s="247"/>
      <c r="H148" s="248"/>
      <c r="I148" s="248"/>
      <c r="J148" s="249"/>
      <c r="L148" s="247"/>
      <c r="M148" s="248"/>
      <c r="N148" s="248"/>
      <c r="O148" s="249"/>
      <c r="Q148" s="247"/>
      <c r="R148" s="248"/>
      <c r="S148" s="248"/>
      <c r="T148" s="249"/>
    </row>
    <row r="149" spans="2:20" ht="12" customHeight="1" x14ac:dyDescent="0.15">
      <c r="B149" s="247"/>
      <c r="C149" s="248"/>
      <c r="D149" s="248"/>
      <c r="E149" s="249"/>
      <c r="G149" s="247"/>
      <c r="H149" s="248"/>
      <c r="I149" s="248"/>
      <c r="J149" s="249"/>
      <c r="L149" s="247"/>
      <c r="M149" s="248"/>
      <c r="N149" s="248"/>
      <c r="O149" s="249"/>
      <c r="Q149" s="247"/>
      <c r="R149" s="248"/>
      <c r="S149" s="248"/>
      <c r="T149" s="249"/>
    </row>
    <row r="150" spans="2:20" ht="12" customHeight="1" x14ac:dyDescent="0.15">
      <c r="B150" s="247"/>
      <c r="C150" s="248"/>
      <c r="D150" s="248"/>
      <c r="E150" s="249"/>
      <c r="G150" s="247"/>
      <c r="H150" s="248"/>
      <c r="I150" s="248"/>
      <c r="J150" s="249"/>
      <c r="L150" s="247"/>
      <c r="M150" s="248"/>
      <c r="N150" s="248"/>
      <c r="O150" s="249"/>
      <c r="Q150" s="247"/>
      <c r="R150" s="248"/>
      <c r="S150" s="248"/>
      <c r="T150" s="249"/>
    </row>
    <row r="151" spans="2:20" ht="12" customHeight="1" x14ac:dyDescent="0.15">
      <c r="B151" s="247"/>
      <c r="C151" s="248"/>
      <c r="D151" s="248"/>
      <c r="E151" s="249"/>
      <c r="G151" s="247"/>
      <c r="H151" s="248"/>
      <c r="I151" s="248"/>
      <c r="J151" s="249"/>
      <c r="L151" s="247"/>
      <c r="M151" s="248"/>
      <c r="N151" s="248"/>
      <c r="O151" s="249"/>
      <c r="Q151" s="247"/>
      <c r="R151" s="248"/>
      <c r="S151" s="248"/>
      <c r="T151" s="249"/>
    </row>
    <row r="152" spans="2:20" ht="12" customHeight="1" x14ac:dyDescent="0.15">
      <c r="B152" s="247"/>
      <c r="C152" s="248"/>
      <c r="D152" s="248"/>
      <c r="E152" s="249"/>
      <c r="G152" s="247"/>
      <c r="H152" s="248"/>
      <c r="I152" s="248"/>
      <c r="J152" s="249"/>
      <c r="L152" s="247"/>
      <c r="M152" s="248"/>
      <c r="N152" s="248"/>
      <c r="O152" s="249"/>
      <c r="Q152" s="247"/>
      <c r="R152" s="248"/>
      <c r="S152" s="248"/>
      <c r="T152" s="249"/>
    </row>
    <row r="153" spans="2:20" ht="12" customHeight="1" x14ac:dyDescent="0.15">
      <c r="B153" s="247"/>
      <c r="C153" s="248"/>
      <c r="D153" s="248"/>
      <c r="E153" s="249"/>
      <c r="G153" s="247"/>
      <c r="H153" s="248"/>
      <c r="I153" s="248"/>
      <c r="J153" s="249"/>
      <c r="L153" s="247"/>
      <c r="M153" s="248"/>
      <c r="N153" s="248"/>
      <c r="O153" s="249"/>
      <c r="Q153" s="247"/>
      <c r="R153" s="248"/>
      <c r="S153" s="248"/>
      <c r="T153" s="249"/>
    </row>
    <row r="154" spans="2:20" ht="12" customHeight="1" x14ac:dyDescent="0.15">
      <c r="B154" s="250"/>
      <c r="C154" s="251"/>
      <c r="D154" s="251"/>
      <c r="E154" s="252"/>
      <c r="G154" s="250"/>
      <c r="H154" s="251"/>
      <c r="I154" s="251"/>
      <c r="J154" s="252"/>
      <c r="L154" s="250"/>
      <c r="M154" s="251"/>
      <c r="N154" s="251"/>
      <c r="O154" s="252"/>
      <c r="Q154" s="250"/>
      <c r="R154" s="251"/>
      <c r="S154" s="251"/>
      <c r="T154" s="252"/>
    </row>
    <row r="155" spans="2:20" ht="12" customHeight="1" x14ac:dyDescent="0.15">
      <c r="B155" s="244" t="s">
        <v>307</v>
      </c>
      <c r="C155" s="245"/>
      <c r="D155" s="245"/>
      <c r="E155" s="246"/>
      <c r="G155" s="244" t="s">
        <v>307</v>
      </c>
      <c r="H155" s="245"/>
      <c r="I155" s="245"/>
      <c r="J155" s="246"/>
      <c r="L155" s="244" t="s">
        <v>479</v>
      </c>
      <c r="M155" s="245"/>
      <c r="N155" s="245"/>
      <c r="O155" s="246"/>
      <c r="Q155" s="244" t="s">
        <v>480</v>
      </c>
      <c r="R155" s="245"/>
      <c r="S155" s="245"/>
      <c r="T155" s="246"/>
    </row>
    <row r="158" spans="2:20" ht="12" customHeight="1" x14ac:dyDescent="0.15">
      <c r="B158" s="98" t="s">
        <v>289</v>
      </c>
      <c r="C158" s="99" t="s">
        <v>117</v>
      </c>
      <c r="D158" s="2" t="s">
        <v>290</v>
      </c>
      <c r="E158" s="11" t="str">
        <f>LOOKUP(C166,{0,201,401,601,901,1201,1501;"黑色","绿色","蓝色","紫色","红色","橙色","金色"})</f>
        <v>黑色</v>
      </c>
      <c r="G158" s="98" t="s">
        <v>289</v>
      </c>
      <c r="H158" s="99" t="s">
        <v>173</v>
      </c>
      <c r="I158" s="2" t="s">
        <v>290</v>
      </c>
      <c r="J158" s="11" t="str">
        <f>LOOKUP(H166,{0,201,401,601,901,1201,1501;"黑色","绿色","蓝色","紫色","红色","橙色","金色"})</f>
        <v>黑色</v>
      </c>
      <c r="L158" s="98" t="s">
        <v>289</v>
      </c>
      <c r="M158" s="99" t="s">
        <v>189</v>
      </c>
      <c r="N158" s="2" t="s">
        <v>290</v>
      </c>
      <c r="O158" s="11" t="str">
        <f>LOOKUP(M166,{0,201,401,601,901,1201,1501;"黑色","绿色","蓝色","紫色","红色","橙色","金色"})</f>
        <v>绿色</v>
      </c>
      <c r="Q158" s="98" t="s">
        <v>289</v>
      </c>
      <c r="R158" s="99" t="s">
        <v>193</v>
      </c>
      <c r="S158" s="2" t="s">
        <v>290</v>
      </c>
      <c r="T158" s="11" t="str">
        <f>LOOKUP(R166,{0,201,401,601,901,1201,1501;"黑色","绿色","蓝色","紫色","红色","橙色","金色"})</f>
        <v>绿色</v>
      </c>
    </row>
    <row r="159" spans="2:20" ht="12" customHeight="1" x14ac:dyDescent="0.15">
      <c r="B159" s="253" t="s">
        <v>481</v>
      </c>
      <c r="C159" s="254"/>
      <c r="D159" s="100" t="s">
        <v>292</v>
      </c>
      <c r="E159" s="25">
        <v>1</v>
      </c>
      <c r="G159" s="253" t="s">
        <v>482</v>
      </c>
      <c r="H159" s="254"/>
      <c r="I159" s="100" t="s">
        <v>292</v>
      </c>
      <c r="J159" s="25">
        <v>2</v>
      </c>
      <c r="L159" s="253" t="s">
        <v>483</v>
      </c>
      <c r="M159" s="254"/>
      <c r="N159" s="100" t="s">
        <v>292</v>
      </c>
      <c r="O159" s="25">
        <v>3</v>
      </c>
      <c r="Q159" s="253" t="s">
        <v>484</v>
      </c>
      <c r="R159" s="254"/>
      <c r="S159" s="100" t="s">
        <v>292</v>
      </c>
      <c r="T159" s="25">
        <v>1</v>
      </c>
    </row>
    <row r="160" spans="2:20" ht="12" customHeight="1" x14ac:dyDescent="0.15">
      <c r="B160" s="255"/>
      <c r="C160" s="256"/>
      <c r="D160" s="100" t="s">
        <v>296</v>
      </c>
      <c r="E160" s="25">
        <v>1</v>
      </c>
      <c r="G160" s="255"/>
      <c r="H160" s="256"/>
      <c r="I160" s="100" t="s">
        <v>296</v>
      </c>
      <c r="J160" s="25">
        <v>1</v>
      </c>
      <c r="L160" s="255"/>
      <c r="M160" s="256"/>
      <c r="N160" s="100" t="s">
        <v>296</v>
      </c>
      <c r="O160" s="25">
        <v>1</v>
      </c>
      <c r="Q160" s="255"/>
      <c r="R160" s="256"/>
      <c r="S160" s="100" t="s">
        <v>296</v>
      </c>
      <c r="T160" s="25">
        <v>1</v>
      </c>
    </row>
    <row r="161" spans="2:20" ht="12" customHeight="1" x14ac:dyDescent="0.15">
      <c r="B161" s="255"/>
      <c r="C161" s="256"/>
      <c r="D161" s="262" t="s">
        <v>485</v>
      </c>
      <c r="E161" s="260"/>
      <c r="G161" s="255"/>
      <c r="H161" s="256"/>
      <c r="I161" s="262" t="s">
        <v>486</v>
      </c>
      <c r="J161" s="260"/>
      <c r="L161" s="255"/>
      <c r="M161" s="256"/>
      <c r="N161" s="262" t="s">
        <v>487</v>
      </c>
      <c r="O161" s="260"/>
      <c r="Q161" s="255"/>
      <c r="R161" s="256"/>
      <c r="S161" s="262" t="s">
        <v>488</v>
      </c>
      <c r="T161" s="260"/>
    </row>
    <row r="162" spans="2:20" ht="12" customHeight="1" x14ac:dyDescent="0.15">
      <c r="B162" s="255"/>
      <c r="C162" s="256"/>
      <c r="D162" s="262"/>
      <c r="E162" s="260"/>
      <c r="G162" s="255"/>
      <c r="H162" s="256"/>
      <c r="I162" s="262"/>
      <c r="J162" s="260"/>
      <c r="L162" s="255"/>
      <c r="M162" s="256"/>
      <c r="N162" s="262"/>
      <c r="O162" s="260"/>
      <c r="Q162" s="255"/>
      <c r="R162" s="256"/>
      <c r="S162" s="262"/>
      <c r="T162" s="260"/>
    </row>
    <row r="163" spans="2:20" ht="12" customHeight="1" x14ac:dyDescent="0.15">
      <c r="B163" s="255"/>
      <c r="C163" s="256"/>
      <c r="D163" s="262"/>
      <c r="E163" s="260"/>
      <c r="G163" s="255"/>
      <c r="H163" s="256"/>
      <c r="I163" s="262"/>
      <c r="J163" s="260"/>
      <c r="L163" s="255"/>
      <c r="M163" s="256"/>
      <c r="N163" s="262"/>
      <c r="O163" s="260"/>
      <c r="Q163" s="255"/>
      <c r="R163" s="256"/>
      <c r="S163" s="262"/>
      <c r="T163" s="260"/>
    </row>
    <row r="164" spans="2:20" ht="12" customHeight="1" x14ac:dyDescent="0.15">
      <c r="B164" s="255"/>
      <c r="C164" s="256"/>
      <c r="D164" s="262"/>
      <c r="E164" s="260"/>
      <c r="G164" s="255"/>
      <c r="H164" s="256"/>
      <c r="I164" s="262"/>
      <c r="J164" s="260"/>
      <c r="L164" s="255"/>
      <c r="M164" s="256"/>
      <c r="N164" s="262"/>
      <c r="O164" s="260"/>
      <c r="Q164" s="255"/>
      <c r="R164" s="256"/>
      <c r="S164" s="262"/>
      <c r="T164" s="260"/>
    </row>
    <row r="165" spans="2:20" ht="12" customHeight="1" x14ac:dyDescent="0.15">
      <c r="B165" s="257"/>
      <c r="C165" s="258"/>
      <c r="D165" s="262"/>
      <c r="E165" s="260"/>
      <c r="G165" s="257"/>
      <c r="H165" s="258"/>
      <c r="I165" s="262"/>
      <c r="J165" s="260"/>
      <c r="L165" s="257"/>
      <c r="M165" s="258"/>
      <c r="N165" s="262"/>
      <c r="O165" s="260"/>
      <c r="Q165" s="257"/>
      <c r="R165" s="258"/>
      <c r="S165" s="262"/>
      <c r="T165" s="260"/>
    </row>
    <row r="166" spans="2:20" ht="12" customHeight="1" x14ac:dyDescent="0.15">
      <c r="B166" s="98" t="s">
        <v>301</v>
      </c>
      <c r="C166" s="101">
        <v>100</v>
      </c>
      <c r="D166" s="261"/>
      <c r="E166" s="260"/>
      <c r="G166" s="98" t="s">
        <v>301</v>
      </c>
      <c r="H166" s="101">
        <v>200</v>
      </c>
      <c r="I166" s="261"/>
      <c r="J166" s="260"/>
      <c r="L166" s="98" t="s">
        <v>301</v>
      </c>
      <c r="M166" s="101">
        <v>300</v>
      </c>
      <c r="N166" s="261"/>
      <c r="O166" s="260"/>
      <c r="Q166" s="98" t="s">
        <v>301</v>
      </c>
      <c r="R166" s="101">
        <v>300</v>
      </c>
      <c r="S166" s="261"/>
      <c r="T166" s="260"/>
    </row>
    <row r="167" spans="2:20" ht="12" customHeight="1" x14ac:dyDescent="0.15">
      <c r="B167" s="12" t="s">
        <v>302</v>
      </c>
      <c r="C167" s="241">
        <f>C166*20</f>
        <v>2000</v>
      </c>
      <c r="D167" s="242"/>
      <c r="E167" s="243"/>
      <c r="G167" s="12" t="s">
        <v>302</v>
      </c>
      <c r="H167" s="241">
        <f>H166*20</f>
        <v>4000</v>
      </c>
      <c r="I167" s="242"/>
      <c r="J167" s="243"/>
      <c r="L167" s="12" t="s">
        <v>302</v>
      </c>
      <c r="M167" s="241">
        <f>M166*20</f>
        <v>6000</v>
      </c>
      <c r="N167" s="242"/>
      <c r="O167" s="243"/>
      <c r="Q167" s="12" t="s">
        <v>302</v>
      </c>
      <c r="R167" s="241">
        <f>R166*20</f>
        <v>6000</v>
      </c>
      <c r="S167" s="242"/>
      <c r="T167" s="243"/>
    </row>
    <row r="168" spans="2:20" ht="12" customHeight="1" x14ac:dyDescent="0.15">
      <c r="B168" s="247" t="s">
        <v>489</v>
      </c>
      <c r="C168" s="248"/>
      <c r="D168" s="248"/>
      <c r="E168" s="249"/>
      <c r="G168" s="247" t="s">
        <v>490</v>
      </c>
      <c r="H168" s="248"/>
      <c r="I168" s="248"/>
      <c r="J168" s="249"/>
      <c r="L168" s="247" t="s">
        <v>491</v>
      </c>
      <c r="M168" s="248"/>
      <c r="N168" s="248"/>
      <c r="O168" s="249"/>
      <c r="Q168" s="247" t="s">
        <v>492</v>
      </c>
      <c r="R168" s="248"/>
      <c r="S168" s="248"/>
      <c r="T168" s="249"/>
    </row>
    <row r="169" spans="2:20" ht="12" customHeight="1" x14ac:dyDescent="0.15">
      <c r="B169" s="247"/>
      <c r="C169" s="248"/>
      <c r="D169" s="248"/>
      <c r="E169" s="249"/>
      <c r="G169" s="247"/>
      <c r="H169" s="248"/>
      <c r="I169" s="248"/>
      <c r="J169" s="249"/>
      <c r="L169" s="247"/>
      <c r="M169" s="248"/>
      <c r="N169" s="248"/>
      <c r="O169" s="249"/>
      <c r="Q169" s="247"/>
      <c r="R169" s="248"/>
      <c r="S169" s="248"/>
      <c r="T169" s="249"/>
    </row>
    <row r="170" spans="2:20" ht="12" customHeight="1" x14ac:dyDescent="0.15">
      <c r="B170" s="247"/>
      <c r="C170" s="248"/>
      <c r="D170" s="248"/>
      <c r="E170" s="249"/>
      <c r="G170" s="247"/>
      <c r="H170" s="248"/>
      <c r="I170" s="248"/>
      <c r="J170" s="249"/>
      <c r="L170" s="247"/>
      <c r="M170" s="248"/>
      <c r="N170" s="248"/>
      <c r="O170" s="249"/>
      <c r="Q170" s="247"/>
      <c r="R170" s="248"/>
      <c r="S170" s="248"/>
      <c r="T170" s="249"/>
    </row>
    <row r="171" spans="2:20" ht="12" customHeight="1" x14ac:dyDescent="0.15">
      <c r="B171" s="247"/>
      <c r="C171" s="248"/>
      <c r="D171" s="248"/>
      <c r="E171" s="249"/>
      <c r="G171" s="247"/>
      <c r="H171" s="248"/>
      <c r="I171" s="248"/>
      <c r="J171" s="249"/>
      <c r="L171" s="247"/>
      <c r="M171" s="248"/>
      <c r="N171" s="248"/>
      <c r="O171" s="249"/>
      <c r="Q171" s="247"/>
      <c r="R171" s="248"/>
      <c r="S171" s="248"/>
      <c r="T171" s="249"/>
    </row>
    <row r="172" spans="2:20" ht="12" customHeight="1" x14ac:dyDescent="0.15">
      <c r="B172" s="247"/>
      <c r="C172" s="248"/>
      <c r="D172" s="248"/>
      <c r="E172" s="249"/>
      <c r="G172" s="247"/>
      <c r="H172" s="248"/>
      <c r="I172" s="248"/>
      <c r="J172" s="249"/>
      <c r="L172" s="247"/>
      <c r="M172" s="248"/>
      <c r="N172" s="248"/>
      <c r="O172" s="249"/>
      <c r="Q172" s="247"/>
      <c r="R172" s="248"/>
      <c r="S172" s="248"/>
      <c r="T172" s="249"/>
    </row>
    <row r="173" spans="2:20" ht="12" customHeight="1" x14ac:dyDescent="0.15">
      <c r="B173" s="247"/>
      <c r="C173" s="248"/>
      <c r="D173" s="248"/>
      <c r="E173" s="249"/>
      <c r="G173" s="247"/>
      <c r="H173" s="248"/>
      <c r="I173" s="248"/>
      <c r="J173" s="249"/>
      <c r="L173" s="247"/>
      <c r="M173" s="248"/>
      <c r="N173" s="248"/>
      <c r="O173" s="249"/>
      <c r="Q173" s="247"/>
      <c r="R173" s="248"/>
      <c r="S173" s="248"/>
      <c r="T173" s="249"/>
    </row>
    <row r="174" spans="2:20" ht="12" customHeight="1" x14ac:dyDescent="0.15">
      <c r="B174" s="247"/>
      <c r="C174" s="248"/>
      <c r="D174" s="248"/>
      <c r="E174" s="249"/>
      <c r="G174" s="247"/>
      <c r="H174" s="248"/>
      <c r="I174" s="248"/>
      <c r="J174" s="249"/>
      <c r="L174" s="247"/>
      <c r="M174" s="248"/>
      <c r="N174" s="248"/>
      <c r="O174" s="249"/>
      <c r="Q174" s="247"/>
      <c r="R174" s="248"/>
      <c r="S174" s="248"/>
      <c r="T174" s="249"/>
    </row>
    <row r="175" spans="2:20" ht="12" customHeight="1" x14ac:dyDescent="0.15">
      <c r="B175" s="247"/>
      <c r="C175" s="248"/>
      <c r="D175" s="248"/>
      <c r="E175" s="249"/>
      <c r="G175" s="247"/>
      <c r="H175" s="248"/>
      <c r="I175" s="248"/>
      <c r="J175" s="249"/>
      <c r="L175" s="247"/>
      <c r="M175" s="248"/>
      <c r="N175" s="248"/>
      <c r="O175" s="249"/>
      <c r="Q175" s="247"/>
      <c r="R175" s="248"/>
      <c r="S175" s="248"/>
      <c r="T175" s="249"/>
    </row>
    <row r="176" spans="2:20" ht="12" customHeight="1" x14ac:dyDescent="0.15">
      <c r="B176" s="247"/>
      <c r="C176" s="248"/>
      <c r="D176" s="248"/>
      <c r="E176" s="249"/>
      <c r="G176" s="247"/>
      <c r="H176" s="248"/>
      <c r="I176" s="248"/>
      <c r="J176" s="249"/>
      <c r="L176" s="247"/>
      <c r="M176" s="248"/>
      <c r="N176" s="248"/>
      <c r="O176" s="249"/>
      <c r="Q176" s="247"/>
      <c r="R176" s="248"/>
      <c r="S176" s="248"/>
      <c r="T176" s="249"/>
    </row>
    <row r="177" spans="2:20" ht="12" customHeight="1" x14ac:dyDescent="0.15">
      <c r="B177" s="247"/>
      <c r="C177" s="248"/>
      <c r="D177" s="248"/>
      <c r="E177" s="249"/>
      <c r="G177" s="247"/>
      <c r="H177" s="248"/>
      <c r="I177" s="248"/>
      <c r="J177" s="249"/>
      <c r="L177" s="247"/>
      <c r="M177" s="248"/>
      <c r="N177" s="248"/>
      <c r="O177" s="249"/>
      <c r="Q177" s="247"/>
      <c r="R177" s="248"/>
      <c r="S177" s="248"/>
      <c r="T177" s="249"/>
    </row>
    <row r="178" spans="2:20" ht="12" customHeight="1" x14ac:dyDescent="0.15">
      <c r="B178" s="247"/>
      <c r="C178" s="248"/>
      <c r="D178" s="248"/>
      <c r="E178" s="249"/>
      <c r="G178" s="247"/>
      <c r="H178" s="248"/>
      <c r="I178" s="248"/>
      <c r="J178" s="249"/>
      <c r="L178" s="247"/>
      <c r="M178" s="248"/>
      <c r="N178" s="248"/>
      <c r="O178" s="249"/>
      <c r="Q178" s="247"/>
      <c r="R178" s="248"/>
      <c r="S178" s="248"/>
      <c r="T178" s="249"/>
    </row>
    <row r="179" spans="2:20" ht="12" customHeight="1" x14ac:dyDescent="0.15">
      <c r="B179" s="247"/>
      <c r="C179" s="248"/>
      <c r="D179" s="248"/>
      <c r="E179" s="249"/>
      <c r="G179" s="247"/>
      <c r="H179" s="248"/>
      <c r="I179" s="248"/>
      <c r="J179" s="249"/>
      <c r="L179" s="247"/>
      <c r="M179" s="248"/>
      <c r="N179" s="248"/>
      <c r="O179" s="249"/>
      <c r="Q179" s="247"/>
      <c r="R179" s="248"/>
      <c r="S179" s="248"/>
      <c r="T179" s="249"/>
    </row>
    <row r="180" spans="2:20" ht="12" customHeight="1" x14ac:dyDescent="0.15">
      <c r="B180" s="250"/>
      <c r="C180" s="251"/>
      <c r="D180" s="251"/>
      <c r="E180" s="252"/>
      <c r="G180" s="250"/>
      <c r="H180" s="251"/>
      <c r="I180" s="251"/>
      <c r="J180" s="252"/>
      <c r="L180" s="250"/>
      <c r="M180" s="251"/>
      <c r="N180" s="251"/>
      <c r="O180" s="252"/>
      <c r="Q180" s="250"/>
      <c r="R180" s="251"/>
      <c r="S180" s="251"/>
      <c r="T180" s="252"/>
    </row>
    <row r="181" spans="2:20" ht="12" customHeight="1" x14ac:dyDescent="0.15">
      <c r="B181" s="244" t="s">
        <v>400</v>
      </c>
      <c r="C181" s="245"/>
      <c r="D181" s="245"/>
      <c r="E181" s="246"/>
      <c r="G181" s="244" t="s">
        <v>453</v>
      </c>
      <c r="H181" s="245"/>
      <c r="I181" s="245"/>
      <c r="J181" s="246"/>
      <c r="L181" s="244" t="s">
        <v>307</v>
      </c>
      <c r="M181" s="245"/>
      <c r="N181" s="245"/>
      <c r="O181" s="246"/>
      <c r="Q181" s="244" t="s">
        <v>480</v>
      </c>
      <c r="R181" s="245"/>
      <c r="S181" s="245"/>
      <c r="T181" s="246"/>
    </row>
    <row r="184" spans="2:20" ht="12" customHeight="1" x14ac:dyDescent="0.15">
      <c r="B184" s="98" t="s">
        <v>289</v>
      </c>
      <c r="C184" s="99" t="s">
        <v>233</v>
      </c>
      <c r="D184" s="2" t="s">
        <v>290</v>
      </c>
      <c r="E184" s="11" t="str">
        <f>LOOKUP(C192,{0,201,401,601,901,1201,1501;"黑色","绿色","蓝色","紫色","红色","橙色","金色"})</f>
        <v>绿色</v>
      </c>
      <c r="G184" s="98" t="s">
        <v>289</v>
      </c>
      <c r="H184" s="99" t="s">
        <v>197</v>
      </c>
      <c r="I184" s="2" t="s">
        <v>290</v>
      </c>
      <c r="J184" s="11" t="str">
        <f>LOOKUP(H192,{0,201,401,601,901,1201,1501;"黑色","绿色","蓝色","紫色","红色","橙色","金色"})</f>
        <v>绿色</v>
      </c>
      <c r="L184" s="98" t="s">
        <v>289</v>
      </c>
      <c r="M184" s="99" t="s">
        <v>236</v>
      </c>
      <c r="N184" s="2" t="s">
        <v>290</v>
      </c>
      <c r="O184" s="11" t="str">
        <f>LOOKUP(M192,{0,201,401,601,901,1201,1501;"黑色","绿色","蓝色","紫色","红色","橙色","金色"})</f>
        <v>绿色</v>
      </c>
      <c r="Q184" s="98" t="s">
        <v>289</v>
      </c>
      <c r="R184" s="99" t="s">
        <v>239</v>
      </c>
      <c r="S184" s="2" t="s">
        <v>290</v>
      </c>
      <c r="T184" s="11" t="str">
        <f>LOOKUP(R192,{0,201,401,601,901,1201,1501;"黑色","绿色","蓝色","紫色","红色","橙色","金色"})</f>
        <v>绿色</v>
      </c>
    </row>
    <row r="185" spans="2:20" ht="12" customHeight="1" x14ac:dyDescent="0.15">
      <c r="B185" s="253" t="s">
        <v>493</v>
      </c>
      <c r="C185" s="254"/>
      <c r="D185" s="100" t="s">
        <v>292</v>
      </c>
      <c r="E185" s="25">
        <v>0</v>
      </c>
      <c r="G185" s="253" t="s">
        <v>494</v>
      </c>
      <c r="H185" s="254"/>
      <c r="I185" s="100" t="s">
        <v>292</v>
      </c>
      <c r="J185" s="25">
        <v>2</v>
      </c>
      <c r="L185" s="253" t="s">
        <v>495</v>
      </c>
      <c r="M185" s="254"/>
      <c r="N185" s="100" t="s">
        <v>292</v>
      </c>
      <c r="O185" s="25">
        <v>2</v>
      </c>
      <c r="Q185" s="253" t="s">
        <v>496</v>
      </c>
      <c r="R185" s="254"/>
      <c r="S185" s="100" t="s">
        <v>292</v>
      </c>
      <c r="T185" s="25">
        <v>1</v>
      </c>
    </row>
    <row r="186" spans="2:20" ht="12" customHeight="1" x14ac:dyDescent="0.15">
      <c r="B186" s="255"/>
      <c r="C186" s="256"/>
      <c r="D186" s="100" t="s">
        <v>296</v>
      </c>
      <c r="E186" s="25">
        <v>0</v>
      </c>
      <c r="G186" s="255"/>
      <c r="H186" s="256"/>
      <c r="I186" s="100" t="s">
        <v>296</v>
      </c>
      <c r="J186" s="25">
        <v>1</v>
      </c>
      <c r="L186" s="255"/>
      <c r="M186" s="256"/>
      <c r="N186" s="100" t="s">
        <v>296</v>
      </c>
      <c r="O186" s="25">
        <v>2</v>
      </c>
      <c r="Q186" s="255"/>
      <c r="R186" s="256"/>
      <c r="S186" s="100" t="s">
        <v>296</v>
      </c>
      <c r="T186" s="25">
        <v>1</v>
      </c>
    </row>
    <row r="187" spans="2:20" ht="12" customHeight="1" x14ac:dyDescent="0.15">
      <c r="B187" s="255"/>
      <c r="C187" s="256"/>
      <c r="D187" s="262" t="s">
        <v>497</v>
      </c>
      <c r="E187" s="260"/>
      <c r="G187" s="255"/>
      <c r="H187" s="256"/>
      <c r="I187" s="262" t="s">
        <v>498</v>
      </c>
      <c r="J187" s="260"/>
      <c r="L187" s="255"/>
      <c r="M187" s="256"/>
      <c r="N187" s="262" t="s">
        <v>499</v>
      </c>
      <c r="O187" s="260"/>
      <c r="Q187" s="255"/>
      <c r="R187" s="256"/>
      <c r="S187" s="262" t="s">
        <v>500</v>
      </c>
      <c r="T187" s="260"/>
    </row>
    <row r="188" spans="2:20" ht="12" customHeight="1" x14ac:dyDescent="0.15">
      <c r="B188" s="255"/>
      <c r="C188" s="256"/>
      <c r="D188" s="262"/>
      <c r="E188" s="260"/>
      <c r="G188" s="255"/>
      <c r="H188" s="256"/>
      <c r="I188" s="262"/>
      <c r="J188" s="260"/>
      <c r="L188" s="255"/>
      <c r="M188" s="256"/>
      <c r="N188" s="262"/>
      <c r="O188" s="260"/>
      <c r="Q188" s="255"/>
      <c r="R188" s="256"/>
      <c r="S188" s="262"/>
      <c r="T188" s="260"/>
    </row>
    <row r="189" spans="2:20" ht="12" customHeight="1" x14ac:dyDescent="0.15">
      <c r="B189" s="255"/>
      <c r="C189" s="256"/>
      <c r="D189" s="262"/>
      <c r="E189" s="260"/>
      <c r="G189" s="255"/>
      <c r="H189" s="256"/>
      <c r="I189" s="262"/>
      <c r="J189" s="260"/>
      <c r="L189" s="255"/>
      <c r="M189" s="256"/>
      <c r="N189" s="262"/>
      <c r="O189" s="260"/>
      <c r="Q189" s="255"/>
      <c r="R189" s="256"/>
      <c r="S189" s="262"/>
      <c r="T189" s="260"/>
    </row>
    <row r="190" spans="2:20" ht="12" customHeight="1" x14ac:dyDescent="0.15">
      <c r="B190" s="255"/>
      <c r="C190" s="256"/>
      <c r="D190" s="262"/>
      <c r="E190" s="260"/>
      <c r="G190" s="255"/>
      <c r="H190" s="256"/>
      <c r="I190" s="262"/>
      <c r="J190" s="260"/>
      <c r="L190" s="255"/>
      <c r="M190" s="256"/>
      <c r="N190" s="262"/>
      <c r="O190" s="260"/>
      <c r="Q190" s="255"/>
      <c r="R190" s="256"/>
      <c r="S190" s="262"/>
      <c r="T190" s="260"/>
    </row>
    <row r="191" spans="2:20" ht="12" customHeight="1" x14ac:dyDescent="0.15">
      <c r="B191" s="257"/>
      <c r="C191" s="258"/>
      <c r="D191" s="262"/>
      <c r="E191" s="260"/>
      <c r="G191" s="257"/>
      <c r="H191" s="258"/>
      <c r="I191" s="262"/>
      <c r="J191" s="260"/>
      <c r="L191" s="257"/>
      <c r="M191" s="258"/>
      <c r="N191" s="262"/>
      <c r="O191" s="260"/>
      <c r="Q191" s="257"/>
      <c r="R191" s="258"/>
      <c r="S191" s="262"/>
      <c r="T191" s="260"/>
    </row>
    <row r="192" spans="2:20" ht="12" customHeight="1" x14ac:dyDescent="0.15">
      <c r="B192" s="98" t="s">
        <v>301</v>
      </c>
      <c r="C192" s="101">
        <v>400</v>
      </c>
      <c r="D192" s="261"/>
      <c r="E192" s="260"/>
      <c r="G192" s="98" t="s">
        <v>301</v>
      </c>
      <c r="H192" s="101">
        <v>300</v>
      </c>
      <c r="I192" s="261"/>
      <c r="J192" s="260"/>
      <c r="L192" s="98" t="s">
        <v>301</v>
      </c>
      <c r="M192" s="101">
        <v>400</v>
      </c>
      <c r="N192" s="261"/>
      <c r="O192" s="260"/>
      <c r="Q192" s="98" t="s">
        <v>301</v>
      </c>
      <c r="R192" s="101">
        <v>400</v>
      </c>
      <c r="S192" s="261"/>
      <c r="T192" s="260"/>
    </row>
    <row r="193" spans="2:20" ht="12" customHeight="1" x14ac:dyDescent="0.15">
      <c r="B193" s="12" t="s">
        <v>302</v>
      </c>
      <c r="C193" s="241">
        <f>C192*20</f>
        <v>8000</v>
      </c>
      <c r="D193" s="242"/>
      <c r="E193" s="243"/>
      <c r="G193" s="12" t="s">
        <v>302</v>
      </c>
      <c r="H193" s="241">
        <f>H192*20</f>
        <v>6000</v>
      </c>
      <c r="I193" s="242"/>
      <c r="J193" s="243"/>
      <c r="L193" s="12" t="s">
        <v>302</v>
      </c>
      <c r="M193" s="241">
        <f>M192*20</f>
        <v>8000</v>
      </c>
      <c r="N193" s="242"/>
      <c r="O193" s="243"/>
      <c r="Q193" s="12" t="s">
        <v>302</v>
      </c>
      <c r="R193" s="241">
        <f>R192*20</f>
        <v>8000</v>
      </c>
      <c r="S193" s="242"/>
      <c r="T193" s="243"/>
    </row>
    <row r="194" spans="2:20" ht="12" customHeight="1" x14ac:dyDescent="0.15">
      <c r="B194" s="247" t="s">
        <v>501</v>
      </c>
      <c r="C194" s="248"/>
      <c r="D194" s="248"/>
      <c r="E194" s="249"/>
      <c r="G194" s="247" t="s">
        <v>502</v>
      </c>
      <c r="H194" s="248"/>
      <c r="I194" s="248"/>
      <c r="J194" s="249"/>
      <c r="L194" s="247"/>
      <c r="M194" s="248"/>
      <c r="N194" s="248"/>
      <c r="O194" s="249"/>
      <c r="Q194" s="247" t="s">
        <v>503</v>
      </c>
      <c r="R194" s="248"/>
      <c r="S194" s="248"/>
      <c r="T194" s="249"/>
    </row>
    <row r="195" spans="2:20" ht="12" customHeight="1" x14ac:dyDescent="0.15">
      <c r="B195" s="247"/>
      <c r="C195" s="248"/>
      <c r="D195" s="248"/>
      <c r="E195" s="249"/>
      <c r="G195" s="247"/>
      <c r="H195" s="248"/>
      <c r="I195" s="248"/>
      <c r="J195" s="249"/>
      <c r="L195" s="247"/>
      <c r="M195" s="248"/>
      <c r="N195" s="248"/>
      <c r="O195" s="249"/>
      <c r="Q195" s="247"/>
      <c r="R195" s="248"/>
      <c r="S195" s="248"/>
      <c r="T195" s="249"/>
    </row>
    <row r="196" spans="2:20" ht="12" customHeight="1" x14ac:dyDescent="0.15">
      <c r="B196" s="247"/>
      <c r="C196" s="248"/>
      <c r="D196" s="248"/>
      <c r="E196" s="249"/>
      <c r="G196" s="247"/>
      <c r="H196" s="248"/>
      <c r="I196" s="248"/>
      <c r="J196" s="249"/>
      <c r="L196" s="247"/>
      <c r="M196" s="248"/>
      <c r="N196" s="248"/>
      <c r="O196" s="249"/>
      <c r="Q196" s="247"/>
      <c r="R196" s="248"/>
      <c r="S196" s="248"/>
      <c r="T196" s="249"/>
    </row>
    <row r="197" spans="2:20" ht="12" customHeight="1" x14ac:dyDescent="0.15">
      <c r="B197" s="247"/>
      <c r="C197" s="248"/>
      <c r="D197" s="248"/>
      <c r="E197" s="249"/>
      <c r="G197" s="247"/>
      <c r="H197" s="248"/>
      <c r="I197" s="248"/>
      <c r="J197" s="249"/>
      <c r="L197" s="247"/>
      <c r="M197" s="248"/>
      <c r="N197" s="248"/>
      <c r="O197" s="249"/>
      <c r="Q197" s="247"/>
      <c r="R197" s="248"/>
      <c r="S197" s="248"/>
      <c r="T197" s="249"/>
    </row>
    <row r="198" spans="2:20" ht="12" customHeight="1" x14ac:dyDescent="0.15">
      <c r="B198" s="247"/>
      <c r="C198" s="248"/>
      <c r="D198" s="248"/>
      <c r="E198" s="249"/>
      <c r="G198" s="247"/>
      <c r="H198" s="248"/>
      <c r="I198" s="248"/>
      <c r="J198" s="249"/>
      <c r="L198" s="247"/>
      <c r="M198" s="248"/>
      <c r="N198" s="248"/>
      <c r="O198" s="249"/>
      <c r="Q198" s="247"/>
      <c r="R198" s="248"/>
      <c r="S198" s="248"/>
      <c r="T198" s="249"/>
    </row>
    <row r="199" spans="2:20" ht="12" customHeight="1" x14ac:dyDescent="0.15">
      <c r="B199" s="247"/>
      <c r="C199" s="248"/>
      <c r="D199" s="248"/>
      <c r="E199" s="249"/>
      <c r="G199" s="247"/>
      <c r="H199" s="248"/>
      <c r="I199" s="248"/>
      <c r="J199" s="249"/>
      <c r="L199" s="247"/>
      <c r="M199" s="248"/>
      <c r="N199" s="248"/>
      <c r="O199" s="249"/>
      <c r="Q199" s="247"/>
      <c r="R199" s="248"/>
      <c r="S199" s="248"/>
      <c r="T199" s="249"/>
    </row>
    <row r="200" spans="2:20" ht="12" customHeight="1" x14ac:dyDescent="0.15">
      <c r="B200" s="247"/>
      <c r="C200" s="248"/>
      <c r="D200" s="248"/>
      <c r="E200" s="249"/>
      <c r="G200" s="247"/>
      <c r="H200" s="248"/>
      <c r="I200" s="248"/>
      <c r="J200" s="249"/>
      <c r="L200" s="247"/>
      <c r="M200" s="248"/>
      <c r="N200" s="248"/>
      <c r="O200" s="249"/>
      <c r="Q200" s="247"/>
      <c r="R200" s="248"/>
      <c r="S200" s="248"/>
      <c r="T200" s="249"/>
    </row>
    <row r="201" spans="2:20" ht="12" customHeight="1" x14ac:dyDescent="0.15">
      <c r="B201" s="247"/>
      <c r="C201" s="248"/>
      <c r="D201" s="248"/>
      <c r="E201" s="249"/>
      <c r="G201" s="247"/>
      <c r="H201" s="248"/>
      <c r="I201" s="248"/>
      <c r="J201" s="249"/>
      <c r="L201" s="247"/>
      <c r="M201" s="248"/>
      <c r="N201" s="248"/>
      <c r="O201" s="249"/>
      <c r="Q201" s="247"/>
      <c r="R201" s="248"/>
      <c r="S201" s="248"/>
      <c r="T201" s="249"/>
    </row>
    <row r="202" spans="2:20" ht="12" customHeight="1" x14ac:dyDescent="0.15">
      <c r="B202" s="247"/>
      <c r="C202" s="248"/>
      <c r="D202" s="248"/>
      <c r="E202" s="249"/>
      <c r="G202" s="247"/>
      <c r="H202" s="248"/>
      <c r="I202" s="248"/>
      <c r="J202" s="249"/>
      <c r="L202" s="247"/>
      <c r="M202" s="248"/>
      <c r="N202" s="248"/>
      <c r="O202" s="249"/>
      <c r="Q202" s="247"/>
      <c r="R202" s="248"/>
      <c r="S202" s="248"/>
      <c r="T202" s="249"/>
    </row>
    <row r="203" spans="2:20" ht="12" customHeight="1" x14ac:dyDescent="0.15">
      <c r="B203" s="247"/>
      <c r="C203" s="248"/>
      <c r="D203" s="248"/>
      <c r="E203" s="249"/>
      <c r="G203" s="247"/>
      <c r="H203" s="248"/>
      <c r="I203" s="248"/>
      <c r="J203" s="249"/>
      <c r="L203" s="247"/>
      <c r="M203" s="248"/>
      <c r="N203" s="248"/>
      <c r="O203" s="249"/>
      <c r="Q203" s="247"/>
      <c r="R203" s="248"/>
      <c r="S203" s="248"/>
      <c r="T203" s="249"/>
    </row>
    <row r="204" spans="2:20" ht="12" customHeight="1" x14ac:dyDescent="0.15">
      <c r="B204" s="247"/>
      <c r="C204" s="248"/>
      <c r="D204" s="248"/>
      <c r="E204" s="249"/>
      <c r="G204" s="247"/>
      <c r="H204" s="248"/>
      <c r="I204" s="248"/>
      <c r="J204" s="249"/>
      <c r="L204" s="247"/>
      <c r="M204" s="248"/>
      <c r="N204" s="248"/>
      <c r="O204" s="249"/>
      <c r="Q204" s="247"/>
      <c r="R204" s="248"/>
      <c r="S204" s="248"/>
      <c r="T204" s="249"/>
    </row>
    <row r="205" spans="2:20" ht="12" customHeight="1" x14ac:dyDescent="0.15">
      <c r="B205" s="247"/>
      <c r="C205" s="248"/>
      <c r="D205" s="248"/>
      <c r="E205" s="249"/>
      <c r="G205" s="247"/>
      <c r="H205" s="248"/>
      <c r="I205" s="248"/>
      <c r="J205" s="249"/>
      <c r="L205" s="247"/>
      <c r="M205" s="248"/>
      <c r="N205" s="248"/>
      <c r="O205" s="249"/>
      <c r="Q205" s="247"/>
      <c r="R205" s="248"/>
      <c r="S205" s="248"/>
      <c r="T205" s="249"/>
    </row>
    <row r="206" spans="2:20" ht="12" customHeight="1" x14ac:dyDescent="0.15">
      <c r="B206" s="250"/>
      <c r="C206" s="251"/>
      <c r="D206" s="251"/>
      <c r="E206" s="252"/>
      <c r="G206" s="250"/>
      <c r="H206" s="251"/>
      <c r="I206" s="251"/>
      <c r="J206" s="252"/>
      <c r="L206" s="250"/>
      <c r="M206" s="251"/>
      <c r="N206" s="251"/>
      <c r="O206" s="252"/>
      <c r="Q206" s="250"/>
      <c r="R206" s="251"/>
      <c r="S206" s="251"/>
      <c r="T206" s="252"/>
    </row>
    <row r="207" spans="2:20" ht="12" customHeight="1" x14ac:dyDescent="0.15">
      <c r="B207" s="244" t="s">
        <v>504</v>
      </c>
      <c r="C207" s="245"/>
      <c r="D207" s="245"/>
      <c r="E207" s="246"/>
      <c r="G207" s="244" t="s">
        <v>505</v>
      </c>
      <c r="H207" s="245"/>
      <c r="I207" s="245"/>
      <c r="J207" s="246"/>
      <c r="L207" s="244" t="s">
        <v>387</v>
      </c>
      <c r="M207" s="245"/>
      <c r="N207" s="245"/>
      <c r="O207" s="246"/>
      <c r="Q207" s="244" t="s">
        <v>505</v>
      </c>
      <c r="R207" s="245"/>
      <c r="S207" s="245"/>
      <c r="T207" s="246"/>
    </row>
    <row r="210" spans="2:20" ht="12" customHeight="1" x14ac:dyDescent="0.15">
      <c r="B210" s="98" t="s">
        <v>289</v>
      </c>
      <c r="C210" s="99" t="s">
        <v>201</v>
      </c>
      <c r="D210" s="2" t="s">
        <v>290</v>
      </c>
      <c r="E210" s="11" t="str">
        <f>LOOKUP(C218,{0,201,401,601,901,1201,1501;"黑色","绿色","蓝色","紫色","红色","橙色","金色"})</f>
        <v>绿色</v>
      </c>
      <c r="G210" s="98" t="s">
        <v>289</v>
      </c>
      <c r="H210" s="99" t="s">
        <v>242</v>
      </c>
      <c r="I210" s="2" t="s">
        <v>290</v>
      </c>
      <c r="J210" s="11" t="str">
        <f>LOOKUP(H218,{0,201,401,601,901,1201,1501;"黑色","绿色","蓝色","紫色","红色","橙色","金色"})</f>
        <v>绿色</v>
      </c>
      <c r="L210" s="98" t="s">
        <v>289</v>
      </c>
      <c r="M210" s="99" t="s">
        <v>122</v>
      </c>
      <c r="N210" s="2" t="s">
        <v>290</v>
      </c>
      <c r="O210" s="11" t="str">
        <f>LOOKUP(M218,{0,201,401,601,901,1201,1501;"黑色","绿色","蓝色","紫色","红色","橙色","金色"})</f>
        <v>黑色</v>
      </c>
      <c r="Q210" s="98" t="s">
        <v>289</v>
      </c>
      <c r="R210" s="99" t="s">
        <v>126</v>
      </c>
      <c r="S210" s="2" t="s">
        <v>290</v>
      </c>
      <c r="T210" s="11" t="str">
        <f>LOOKUP(R218,{0,201,401,601,901,1201,1501;"黑色","绿色","蓝色","紫色","红色","橙色","金色"})</f>
        <v>黑色</v>
      </c>
    </row>
    <row r="211" spans="2:20" ht="12" customHeight="1" x14ac:dyDescent="0.15">
      <c r="B211" s="253" t="s">
        <v>506</v>
      </c>
      <c r="C211" s="254"/>
      <c r="D211" s="100" t="s">
        <v>292</v>
      </c>
      <c r="E211" s="25">
        <v>1</v>
      </c>
      <c r="G211" s="253" t="s">
        <v>507</v>
      </c>
      <c r="H211" s="254"/>
      <c r="I211" s="100" t="s">
        <v>292</v>
      </c>
      <c r="J211" s="25">
        <v>1</v>
      </c>
      <c r="L211" s="253" t="s">
        <v>508</v>
      </c>
      <c r="M211" s="254"/>
      <c r="N211" s="100" t="s">
        <v>292</v>
      </c>
      <c r="O211" s="25">
        <v>1</v>
      </c>
      <c r="Q211" s="253" t="s">
        <v>509</v>
      </c>
      <c r="R211" s="254"/>
      <c r="S211" s="100" t="s">
        <v>292</v>
      </c>
      <c r="T211" s="25">
        <v>2</v>
      </c>
    </row>
    <row r="212" spans="2:20" ht="12" customHeight="1" x14ac:dyDescent="0.15">
      <c r="B212" s="255"/>
      <c r="C212" s="256"/>
      <c r="D212" s="100" t="s">
        <v>296</v>
      </c>
      <c r="E212" s="25">
        <v>1</v>
      </c>
      <c r="G212" s="255"/>
      <c r="H212" s="256"/>
      <c r="I212" s="100" t="s">
        <v>296</v>
      </c>
      <c r="J212" s="25">
        <v>1</v>
      </c>
      <c r="L212" s="255"/>
      <c r="M212" s="256"/>
      <c r="N212" s="100" t="s">
        <v>296</v>
      </c>
      <c r="O212" s="25">
        <v>1</v>
      </c>
      <c r="Q212" s="255"/>
      <c r="R212" s="256"/>
      <c r="S212" s="100" t="s">
        <v>296</v>
      </c>
      <c r="T212" s="25">
        <v>1</v>
      </c>
    </row>
    <row r="213" spans="2:20" ht="12" customHeight="1" x14ac:dyDescent="0.15">
      <c r="B213" s="255"/>
      <c r="C213" s="256"/>
      <c r="D213" s="262" t="s">
        <v>510</v>
      </c>
      <c r="E213" s="260"/>
      <c r="G213" s="255"/>
      <c r="H213" s="256"/>
      <c r="I213" s="262" t="s">
        <v>511</v>
      </c>
      <c r="J213" s="260"/>
      <c r="L213" s="255"/>
      <c r="M213" s="256"/>
      <c r="N213" s="262" t="s">
        <v>512</v>
      </c>
      <c r="O213" s="260"/>
      <c r="Q213" s="255"/>
      <c r="R213" s="256"/>
      <c r="S213" s="262" t="s">
        <v>513</v>
      </c>
      <c r="T213" s="260"/>
    </row>
    <row r="214" spans="2:20" ht="12" customHeight="1" x14ac:dyDescent="0.15">
      <c r="B214" s="255"/>
      <c r="C214" s="256"/>
      <c r="D214" s="262"/>
      <c r="E214" s="260"/>
      <c r="G214" s="255"/>
      <c r="H214" s="256"/>
      <c r="I214" s="262"/>
      <c r="J214" s="260"/>
      <c r="L214" s="255"/>
      <c r="M214" s="256"/>
      <c r="N214" s="262"/>
      <c r="O214" s="260"/>
      <c r="Q214" s="255"/>
      <c r="R214" s="256"/>
      <c r="S214" s="262"/>
      <c r="T214" s="260"/>
    </row>
    <row r="215" spans="2:20" ht="12" customHeight="1" x14ac:dyDescent="0.15">
      <c r="B215" s="255"/>
      <c r="C215" s="256"/>
      <c r="D215" s="262"/>
      <c r="E215" s="260"/>
      <c r="G215" s="255"/>
      <c r="H215" s="256"/>
      <c r="I215" s="262"/>
      <c r="J215" s="260"/>
      <c r="L215" s="255"/>
      <c r="M215" s="256"/>
      <c r="N215" s="262"/>
      <c r="O215" s="260"/>
      <c r="Q215" s="255"/>
      <c r="R215" s="256"/>
      <c r="S215" s="262"/>
      <c r="T215" s="260"/>
    </row>
    <row r="216" spans="2:20" ht="12" customHeight="1" x14ac:dyDescent="0.15">
      <c r="B216" s="255"/>
      <c r="C216" s="256"/>
      <c r="D216" s="262"/>
      <c r="E216" s="260"/>
      <c r="G216" s="255"/>
      <c r="H216" s="256"/>
      <c r="I216" s="262"/>
      <c r="J216" s="260"/>
      <c r="L216" s="255"/>
      <c r="M216" s="256"/>
      <c r="N216" s="262"/>
      <c r="O216" s="260"/>
      <c r="Q216" s="255"/>
      <c r="R216" s="256"/>
      <c r="S216" s="262"/>
      <c r="T216" s="260"/>
    </row>
    <row r="217" spans="2:20" ht="12" customHeight="1" x14ac:dyDescent="0.15">
      <c r="B217" s="257"/>
      <c r="C217" s="258"/>
      <c r="D217" s="262"/>
      <c r="E217" s="260"/>
      <c r="G217" s="257"/>
      <c r="H217" s="258"/>
      <c r="I217" s="262"/>
      <c r="J217" s="260"/>
      <c r="L217" s="257"/>
      <c r="M217" s="258"/>
      <c r="N217" s="262"/>
      <c r="O217" s="260"/>
      <c r="Q217" s="257"/>
      <c r="R217" s="258"/>
      <c r="S217" s="262"/>
      <c r="T217" s="260"/>
    </row>
    <row r="218" spans="2:20" ht="12" customHeight="1" x14ac:dyDescent="0.15">
      <c r="B218" s="98" t="s">
        <v>301</v>
      </c>
      <c r="C218" s="101">
        <v>300</v>
      </c>
      <c r="D218" s="261"/>
      <c r="E218" s="260"/>
      <c r="G218" s="98" t="s">
        <v>301</v>
      </c>
      <c r="H218" s="101">
        <v>400</v>
      </c>
      <c r="I218" s="261"/>
      <c r="J218" s="260"/>
      <c r="L218" s="98" t="s">
        <v>301</v>
      </c>
      <c r="M218" s="101">
        <v>100</v>
      </c>
      <c r="N218" s="261"/>
      <c r="O218" s="260"/>
      <c r="Q218" s="98" t="s">
        <v>301</v>
      </c>
      <c r="R218" s="101">
        <v>100</v>
      </c>
      <c r="S218" s="261"/>
      <c r="T218" s="260"/>
    </row>
    <row r="219" spans="2:20" ht="12" customHeight="1" x14ac:dyDescent="0.15">
      <c r="B219" s="12" t="s">
        <v>302</v>
      </c>
      <c r="C219" s="241">
        <f>C218*20</f>
        <v>6000</v>
      </c>
      <c r="D219" s="242"/>
      <c r="E219" s="243"/>
      <c r="G219" s="12" t="s">
        <v>302</v>
      </c>
      <c r="H219" s="241">
        <f>H218*20</f>
        <v>8000</v>
      </c>
      <c r="I219" s="242"/>
      <c r="J219" s="243"/>
      <c r="L219" s="12" t="s">
        <v>302</v>
      </c>
      <c r="M219" s="241">
        <f>M218*20</f>
        <v>2000</v>
      </c>
      <c r="N219" s="242"/>
      <c r="O219" s="243"/>
      <c r="Q219" s="12" t="s">
        <v>302</v>
      </c>
      <c r="R219" s="241">
        <f>R218*20</f>
        <v>2000</v>
      </c>
      <c r="S219" s="242"/>
      <c r="T219" s="243"/>
    </row>
    <row r="220" spans="2:20" ht="12" customHeight="1" x14ac:dyDescent="0.15">
      <c r="B220" s="247" t="s">
        <v>514</v>
      </c>
      <c r="C220" s="248"/>
      <c r="D220" s="248"/>
      <c r="E220" s="249"/>
      <c r="G220" s="247" t="s">
        <v>515</v>
      </c>
      <c r="H220" s="248"/>
      <c r="I220" s="248"/>
      <c r="J220" s="249"/>
      <c r="L220" s="247" t="s">
        <v>516</v>
      </c>
      <c r="M220" s="248"/>
      <c r="N220" s="248"/>
      <c r="O220" s="249"/>
      <c r="Q220" s="247" t="s">
        <v>517</v>
      </c>
      <c r="R220" s="248"/>
      <c r="S220" s="248"/>
      <c r="T220" s="249"/>
    </row>
    <row r="221" spans="2:20" ht="12" customHeight="1" x14ac:dyDescent="0.15">
      <c r="B221" s="247"/>
      <c r="C221" s="248"/>
      <c r="D221" s="248"/>
      <c r="E221" s="249"/>
      <c r="G221" s="247"/>
      <c r="H221" s="248"/>
      <c r="I221" s="248"/>
      <c r="J221" s="249"/>
      <c r="L221" s="247"/>
      <c r="M221" s="248"/>
      <c r="N221" s="248"/>
      <c r="O221" s="249"/>
      <c r="Q221" s="247"/>
      <c r="R221" s="248"/>
      <c r="S221" s="248"/>
      <c r="T221" s="249"/>
    </row>
    <row r="222" spans="2:20" ht="12" customHeight="1" x14ac:dyDescent="0.15">
      <c r="B222" s="247"/>
      <c r="C222" s="248"/>
      <c r="D222" s="248"/>
      <c r="E222" s="249"/>
      <c r="G222" s="247"/>
      <c r="H222" s="248"/>
      <c r="I222" s="248"/>
      <c r="J222" s="249"/>
      <c r="L222" s="247"/>
      <c r="M222" s="248"/>
      <c r="N222" s="248"/>
      <c r="O222" s="249"/>
      <c r="Q222" s="247"/>
      <c r="R222" s="248"/>
      <c r="S222" s="248"/>
      <c r="T222" s="249"/>
    </row>
    <row r="223" spans="2:20" ht="12" customHeight="1" x14ac:dyDescent="0.15">
      <c r="B223" s="247"/>
      <c r="C223" s="248"/>
      <c r="D223" s="248"/>
      <c r="E223" s="249"/>
      <c r="G223" s="247"/>
      <c r="H223" s="248"/>
      <c r="I223" s="248"/>
      <c r="J223" s="249"/>
      <c r="L223" s="247"/>
      <c r="M223" s="248"/>
      <c r="N223" s="248"/>
      <c r="O223" s="249"/>
      <c r="Q223" s="247"/>
      <c r="R223" s="248"/>
      <c r="S223" s="248"/>
      <c r="T223" s="249"/>
    </row>
    <row r="224" spans="2:20" ht="12" customHeight="1" x14ac:dyDescent="0.15">
      <c r="B224" s="247"/>
      <c r="C224" s="248"/>
      <c r="D224" s="248"/>
      <c r="E224" s="249"/>
      <c r="G224" s="247"/>
      <c r="H224" s="248"/>
      <c r="I224" s="248"/>
      <c r="J224" s="249"/>
      <c r="L224" s="247"/>
      <c r="M224" s="248"/>
      <c r="N224" s="248"/>
      <c r="O224" s="249"/>
      <c r="Q224" s="247"/>
      <c r="R224" s="248"/>
      <c r="S224" s="248"/>
      <c r="T224" s="249"/>
    </row>
    <row r="225" spans="2:20" ht="12" customHeight="1" x14ac:dyDescent="0.15">
      <c r="B225" s="247"/>
      <c r="C225" s="248"/>
      <c r="D225" s="248"/>
      <c r="E225" s="249"/>
      <c r="G225" s="247"/>
      <c r="H225" s="248"/>
      <c r="I225" s="248"/>
      <c r="J225" s="249"/>
      <c r="L225" s="247"/>
      <c r="M225" s="248"/>
      <c r="N225" s="248"/>
      <c r="O225" s="249"/>
      <c r="Q225" s="247"/>
      <c r="R225" s="248"/>
      <c r="S225" s="248"/>
      <c r="T225" s="249"/>
    </row>
    <row r="226" spans="2:20" ht="12" customHeight="1" x14ac:dyDescent="0.15">
      <c r="B226" s="247"/>
      <c r="C226" s="248"/>
      <c r="D226" s="248"/>
      <c r="E226" s="249"/>
      <c r="G226" s="247"/>
      <c r="H226" s="248"/>
      <c r="I226" s="248"/>
      <c r="J226" s="249"/>
      <c r="L226" s="247"/>
      <c r="M226" s="248"/>
      <c r="N226" s="248"/>
      <c r="O226" s="249"/>
      <c r="Q226" s="247"/>
      <c r="R226" s="248"/>
      <c r="S226" s="248"/>
      <c r="T226" s="249"/>
    </row>
    <row r="227" spans="2:20" ht="12" customHeight="1" x14ac:dyDescent="0.15">
      <c r="B227" s="247"/>
      <c r="C227" s="248"/>
      <c r="D227" s="248"/>
      <c r="E227" s="249"/>
      <c r="G227" s="247"/>
      <c r="H227" s="248"/>
      <c r="I227" s="248"/>
      <c r="J227" s="249"/>
      <c r="L227" s="247"/>
      <c r="M227" s="248"/>
      <c r="N227" s="248"/>
      <c r="O227" s="249"/>
      <c r="Q227" s="247"/>
      <c r="R227" s="248"/>
      <c r="S227" s="248"/>
      <c r="T227" s="249"/>
    </row>
    <row r="228" spans="2:20" ht="12" customHeight="1" x14ac:dyDescent="0.15">
      <c r="B228" s="247"/>
      <c r="C228" s="248"/>
      <c r="D228" s="248"/>
      <c r="E228" s="249"/>
      <c r="G228" s="247"/>
      <c r="H228" s="248"/>
      <c r="I228" s="248"/>
      <c r="J228" s="249"/>
      <c r="L228" s="247"/>
      <c r="M228" s="248"/>
      <c r="N228" s="248"/>
      <c r="O228" s="249"/>
      <c r="Q228" s="247"/>
      <c r="R228" s="248"/>
      <c r="S228" s="248"/>
      <c r="T228" s="249"/>
    </row>
    <row r="229" spans="2:20" ht="12" customHeight="1" x14ac:dyDescent="0.15">
      <c r="B229" s="247"/>
      <c r="C229" s="248"/>
      <c r="D229" s="248"/>
      <c r="E229" s="249"/>
      <c r="G229" s="247"/>
      <c r="H229" s="248"/>
      <c r="I229" s="248"/>
      <c r="J229" s="249"/>
      <c r="L229" s="247"/>
      <c r="M229" s="248"/>
      <c r="N229" s="248"/>
      <c r="O229" s="249"/>
      <c r="Q229" s="247"/>
      <c r="R229" s="248"/>
      <c r="S229" s="248"/>
      <c r="T229" s="249"/>
    </row>
    <row r="230" spans="2:20" ht="12" customHeight="1" x14ac:dyDescent="0.15">
      <c r="B230" s="247"/>
      <c r="C230" s="248"/>
      <c r="D230" s="248"/>
      <c r="E230" s="249"/>
      <c r="G230" s="247"/>
      <c r="H230" s="248"/>
      <c r="I230" s="248"/>
      <c r="J230" s="249"/>
      <c r="L230" s="247"/>
      <c r="M230" s="248"/>
      <c r="N230" s="248"/>
      <c r="O230" s="249"/>
      <c r="Q230" s="247"/>
      <c r="R230" s="248"/>
      <c r="S230" s="248"/>
      <c r="T230" s="249"/>
    </row>
    <row r="231" spans="2:20" ht="12" customHeight="1" x14ac:dyDescent="0.15">
      <c r="B231" s="247"/>
      <c r="C231" s="248"/>
      <c r="D231" s="248"/>
      <c r="E231" s="249"/>
      <c r="G231" s="247"/>
      <c r="H231" s="248"/>
      <c r="I231" s="248"/>
      <c r="J231" s="249"/>
      <c r="L231" s="247"/>
      <c r="M231" s="248"/>
      <c r="N231" s="248"/>
      <c r="O231" s="249"/>
      <c r="Q231" s="247"/>
      <c r="R231" s="248"/>
      <c r="S231" s="248"/>
      <c r="T231" s="249"/>
    </row>
    <row r="232" spans="2:20" ht="12" customHeight="1" x14ac:dyDescent="0.15">
      <c r="B232" s="250"/>
      <c r="C232" s="251"/>
      <c r="D232" s="251"/>
      <c r="E232" s="252"/>
      <c r="G232" s="250"/>
      <c r="H232" s="251"/>
      <c r="I232" s="251"/>
      <c r="J232" s="252"/>
      <c r="L232" s="250"/>
      <c r="M232" s="251"/>
      <c r="N232" s="251"/>
      <c r="O232" s="252"/>
      <c r="Q232" s="250"/>
      <c r="R232" s="251"/>
      <c r="S232" s="251"/>
      <c r="T232" s="252"/>
    </row>
    <row r="233" spans="2:20" ht="12" customHeight="1" x14ac:dyDescent="0.15">
      <c r="B233" s="244" t="s">
        <v>505</v>
      </c>
      <c r="C233" s="245"/>
      <c r="D233" s="245"/>
      <c r="E233" s="246"/>
      <c r="G233" s="244" t="s">
        <v>518</v>
      </c>
      <c r="H233" s="245"/>
      <c r="I233" s="245"/>
      <c r="J233" s="246"/>
      <c r="L233" s="244" t="s">
        <v>519</v>
      </c>
      <c r="M233" s="245"/>
      <c r="N233" s="245"/>
      <c r="O233" s="246"/>
      <c r="Q233" s="244" t="s">
        <v>520</v>
      </c>
      <c r="R233" s="245"/>
      <c r="S233" s="245"/>
      <c r="T233" s="246"/>
    </row>
    <row r="236" spans="2:20" ht="12" customHeight="1" x14ac:dyDescent="0.15">
      <c r="B236" s="98" t="s">
        <v>289</v>
      </c>
      <c r="C236" s="99" t="s">
        <v>130</v>
      </c>
      <c r="D236" s="2" t="s">
        <v>290</v>
      </c>
      <c r="E236" s="11" t="str">
        <f>LOOKUP(C244,{0,201,401,601,901,1201,1501;"黑色","绿色","蓝色","紫色","红色","橙色","金色"})</f>
        <v>黑色</v>
      </c>
      <c r="G236" s="98" t="s">
        <v>289</v>
      </c>
      <c r="H236" s="99" t="s">
        <v>134</v>
      </c>
      <c r="I236" s="2" t="s">
        <v>290</v>
      </c>
      <c r="J236" s="11" t="str">
        <f>LOOKUP(H244,{0,201,401,601,901,1201,1501;"黑色","绿色","蓝色","紫色","红色","橙色","金色"})</f>
        <v>黑色</v>
      </c>
      <c r="L236" s="98" t="s">
        <v>289</v>
      </c>
      <c r="M236" s="99" t="s">
        <v>205</v>
      </c>
      <c r="N236" s="2" t="s">
        <v>290</v>
      </c>
      <c r="O236" s="11" t="str">
        <f>LOOKUP(M244,{0,201,401,601,901,1201,1501;"黑色","绿色","蓝色","紫色","红色","橙色","金色"})</f>
        <v>绿色</v>
      </c>
      <c r="Q236" s="98" t="s">
        <v>289</v>
      </c>
      <c r="R236" s="99" t="s">
        <v>33</v>
      </c>
      <c r="S236" s="2" t="s">
        <v>290</v>
      </c>
      <c r="T236" s="11" t="str">
        <f>LOOKUP(R244,{0,201,401,601,901,1201,1501;"黑色","绿色","蓝色","紫色","红色","橙色","金色"})</f>
        <v>黑色</v>
      </c>
    </row>
    <row r="237" spans="2:20" ht="12" customHeight="1" x14ac:dyDescent="0.15">
      <c r="B237" s="253" t="s">
        <v>521</v>
      </c>
      <c r="C237" s="254"/>
      <c r="D237" s="100" t="s">
        <v>292</v>
      </c>
      <c r="E237" s="25">
        <v>2</v>
      </c>
      <c r="G237" s="253" t="s">
        <v>522</v>
      </c>
      <c r="H237" s="254"/>
      <c r="I237" s="100" t="s">
        <v>292</v>
      </c>
      <c r="J237" s="25">
        <v>1</v>
      </c>
      <c r="L237" s="253" t="s">
        <v>523</v>
      </c>
      <c r="M237" s="254"/>
      <c r="N237" s="100" t="s">
        <v>292</v>
      </c>
      <c r="O237" s="25">
        <v>1</v>
      </c>
      <c r="Q237" s="253" t="s">
        <v>524</v>
      </c>
      <c r="R237" s="254"/>
      <c r="S237" s="100" t="s">
        <v>292</v>
      </c>
      <c r="T237" s="25">
        <v>1</v>
      </c>
    </row>
    <row r="238" spans="2:20" ht="12" customHeight="1" x14ac:dyDescent="0.15">
      <c r="B238" s="255"/>
      <c r="C238" s="256"/>
      <c r="D238" s="100" t="s">
        <v>296</v>
      </c>
      <c r="E238" s="25">
        <v>1</v>
      </c>
      <c r="G238" s="255"/>
      <c r="H238" s="256"/>
      <c r="I238" s="100" t="s">
        <v>296</v>
      </c>
      <c r="J238" s="25">
        <v>1</v>
      </c>
      <c r="L238" s="255"/>
      <c r="M238" s="256"/>
      <c r="N238" s="100" t="s">
        <v>296</v>
      </c>
      <c r="O238" s="25">
        <v>1</v>
      </c>
      <c r="Q238" s="255"/>
      <c r="R238" s="256"/>
      <c r="S238" s="100" t="s">
        <v>296</v>
      </c>
      <c r="T238" s="25">
        <v>1</v>
      </c>
    </row>
    <row r="239" spans="2:20" ht="12" customHeight="1" x14ac:dyDescent="0.15">
      <c r="B239" s="255"/>
      <c r="C239" s="256"/>
      <c r="D239" s="262" t="s">
        <v>525</v>
      </c>
      <c r="E239" s="260"/>
      <c r="G239" s="255"/>
      <c r="H239" s="256"/>
      <c r="I239" s="262" t="s">
        <v>526</v>
      </c>
      <c r="J239" s="260"/>
      <c r="L239" s="255"/>
      <c r="M239" s="256"/>
      <c r="N239" s="262" t="s">
        <v>527</v>
      </c>
      <c r="O239" s="260"/>
      <c r="Q239" s="255"/>
      <c r="R239" s="256"/>
      <c r="S239" s="262" t="s">
        <v>528</v>
      </c>
      <c r="T239" s="260"/>
    </row>
    <row r="240" spans="2:20" ht="12" customHeight="1" x14ac:dyDescent="0.15">
      <c r="B240" s="255"/>
      <c r="C240" s="256"/>
      <c r="D240" s="262"/>
      <c r="E240" s="260"/>
      <c r="G240" s="255"/>
      <c r="H240" s="256"/>
      <c r="I240" s="262"/>
      <c r="J240" s="260"/>
      <c r="L240" s="255"/>
      <c r="M240" s="256"/>
      <c r="N240" s="262"/>
      <c r="O240" s="260"/>
      <c r="Q240" s="255"/>
      <c r="R240" s="256"/>
      <c r="S240" s="262"/>
      <c r="T240" s="260"/>
    </row>
    <row r="241" spans="2:20" ht="12" customHeight="1" x14ac:dyDescent="0.15">
      <c r="B241" s="255"/>
      <c r="C241" s="256"/>
      <c r="D241" s="262"/>
      <c r="E241" s="260"/>
      <c r="G241" s="255"/>
      <c r="H241" s="256"/>
      <c r="I241" s="262"/>
      <c r="J241" s="260"/>
      <c r="L241" s="255"/>
      <c r="M241" s="256"/>
      <c r="N241" s="262"/>
      <c r="O241" s="260"/>
      <c r="Q241" s="255"/>
      <c r="R241" s="256"/>
      <c r="S241" s="262"/>
      <c r="T241" s="260"/>
    </row>
    <row r="242" spans="2:20" ht="12" customHeight="1" x14ac:dyDescent="0.15">
      <c r="B242" s="255"/>
      <c r="C242" s="256"/>
      <c r="D242" s="262"/>
      <c r="E242" s="260"/>
      <c r="G242" s="255"/>
      <c r="H242" s="256"/>
      <c r="I242" s="262"/>
      <c r="J242" s="260"/>
      <c r="L242" s="255"/>
      <c r="M242" s="256"/>
      <c r="N242" s="262"/>
      <c r="O242" s="260"/>
      <c r="Q242" s="255"/>
      <c r="R242" s="256"/>
      <c r="S242" s="262"/>
      <c r="T242" s="260"/>
    </row>
    <row r="243" spans="2:20" ht="12" customHeight="1" x14ac:dyDescent="0.15">
      <c r="B243" s="257"/>
      <c r="C243" s="258"/>
      <c r="D243" s="262"/>
      <c r="E243" s="260"/>
      <c r="G243" s="257"/>
      <c r="H243" s="258"/>
      <c r="I243" s="262"/>
      <c r="J243" s="260"/>
      <c r="L243" s="257"/>
      <c r="M243" s="258"/>
      <c r="N243" s="262"/>
      <c r="O243" s="260"/>
      <c r="Q243" s="257"/>
      <c r="R243" s="258"/>
      <c r="S243" s="262"/>
      <c r="T243" s="260"/>
    </row>
    <row r="244" spans="2:20" ht="12" customHeight="1" x14ac:dyDescent="0.15">
      <c r="B244" s="98" t="s">
        <v>301</v>
      </c>
      <c r="C244" s="101">
        <v>100</v>
      </c>
      <c r="D244" s="261"/>
      <c r="E244" s="260"/>
      <c r="G244" s="98" t="s">
        <v>301</v>
      </c>
      <c r="H244" s="101">
        <v>100</v>
      </c>
      <c r="I244" s="261"/>
      <c r="J244" s="260"/>
      <c r="L244" s="98" t="s">
        <v>301</v>
      </c>
      <c r="M244" s="101">
        <v>300</v>
      </c>
      <c r="N244" s="261"/>
      <c r="O244" s="260"/>
      <c r="Q244" s="98" t="s">
        <v>301</v>
      </c>
      <c r="R244" s="101">
        <v>30</v>
      </c>
      <c r="S244" s="261"/>
      <c r="T244" s="260"/>
    </row>
    <row r="245" spans="2:20" ht="12" customHeight="1" x14ac:dyDescent="0.15">
      <c r="B245" s="12" t="s">
        <v>302</v>
      </c>
      <c r="C245" s="241">
        <f>C244*20</f>
        <v>2000</v>
      </c>
      <c r="D245" s="242"/>
      <c r="E245" s="243"/>
      <c r="G245" s="12" t="s">
        <v>302</v>
      </c>
      <c r="H245" s="241">
        <f>H244*20</f>
        <v>2000</v>
      </c>
      <c r="I245" s="242"/>
      <c r="J245" s="243"/>
      <c r="L245" s="12" t="s">
        <v>302</v>
      </c>
      <c r="M245" s="241">
        <f>M244*20</f>
        <v>6000</v>
      </c>
      <c r="N245" s="242"/>
      <c r="O245" s="243"/>
      <c r="Q245" s="12" t="s">
        <v>302</v>
      </c>
      <c r="R245" s="241">
        <f>R244*20</f>
        <v>600</v>
      </c>
      <c r="S245" s="242"/>
      <c r="T245" s="243"/>
    </row>
    <row r="246" spans="2:20" ht="12" customHeight="1" x14ac:dyDescent="0.15">
      <c r="B246" s="247" t="s">
        <v>529</v>
      </c>
      <c r="C246" s="248"/>
      <c r="D246" s="248"/>
      <c r="E246" s="249"/>
      <c r="G246" s="247" t="s">
        <v>530</v>
      </c>
      <c r="H246" s="248"/>
      <c r="I246" s="248"/>
      <c r="J246" s="249"/>
      <c r="L246" s="247" t="s">
        <v>531</v>
      </c>
      <c r="M246" s="248"/>
      <c r="N246" s="248"/>
      <c r="O246" s="249"/>
      <c r="Q246" s="247" t="s">
        <v>532</v>
      </c>
      <c r="R246" s="248"/>
      <c r="S246" s="248"/>
      <c r="T246" s="249"/>
    </row>
    <row r="247" spans="2:20" ht="12" customHeight="1" x14ac:dyDescent="0.15">
      <c r="B247" s="247"/>
      <c r="C247" s="248"/>
      <c r="D247" s="248"/>
      <c r="E247" s="249"/>
      <c r="G247" s="247"/>
      <c r="H247" s="248"/>
      <c r="I247" s="248"/>
      <c r="J247" s="249"/>
      <c r="L247" s="247"/>
      <c r="M247" s="248"/>
      <c r="N247" s="248"/>
      <c r="O247" s="249"/>
      <c r="Q247" s="247"/>
      <c r="R247" s="248"/>
      <c r="S247" s="248"/>
      <c r="T247" s="249"/>
    </row>
    <row r="248" spans="2:20" ht="12" customHeight="1" x14ac:dyDescent="0.15">
      <c r="B248" s="247"/>
      <c r="C248" s="248"/>
      <c r="D248" s="248"/>
      <c r="E248" s="249"/>
      <c r="G248" s="247"/>
      <c r="H248" s="248"/>
      <c r="I248" s="248"/>
      <c r="J248" s="249"/>
      <c r="L248" s="247"/>
      <c r="M248" s="248"/>
      <c r="N248" s="248"/>
      <c r="O248" s="249"/>
      <c r="Q248" s="247"/>
      <c r="R248" s="248"/>
      <c r="S248" s="248"/>
      <c r="T248" s="249"/>
    </row>
    <row r="249" spans="2:20" ht="12" customHeight="1" x14ac:dyDescent="0.15">
      <c r="B249" s="247"/>
      <c r="C249" s="248"/>
      <c r="D249" s="248"/>
      <c r="E249" s="249"/>
      <c r="G249" s="247"/>
      <c r="H249" s="248"/>
      <c r="I249" s="248"/>
      <c r="J249" s="249"/>
      <c r="L249" s="247"/>
      <c r="M249" s="248"/>
      <c r="N249" s="248"/>
      <c r="O249" s="249"/>
      <c r="Q249" s="247"/>
      <c r="R249" s="248"/>
      <c r="S249" s="248"/>
      <c r="T249" s="249"/>
    </row>
    <row r="250" spans="2:20" ht="12" customHeight="1" x14ac:dyDescent="0.15">
      <c r="B250" s="247"/>
      <c r="C250" s="248"/>
      <c r="D250" s="248"/>
      <c r="E250" s="249"/>
      <c r="G250" s="247"/>
      <c r="H250" s="248"/>
      <c r="I250" s="248"/>
      <c r="J250" s="249"/>
      <c r="L250" s="247"/>
      <c r="M250" s="248"/>
      <c r="N250" s="248"/>
      <c r="O250" s="249"/>
      <c r="Q250" s="247"/>
      <c r="R250" s="248"/>
      <c r="S250" s="248"/>
      <c r="T250" s="249"/>
    </row>
    <row r="251" spans="2:20" ht="12" customHeight="1" x14ac:dyDescent="0.15">
      <c r="B251" s="247"/>
      <c r="C251" s="248"/>
      <c r="D251" s="248"/>
      <c r="E251" s="249"/>
      <c r="G251" s="247"/>
      <c r="H251" s="248"/>
      <c r="I251" s="248"/>
      <c r="J251" s="249"/>
      <c r="L251" s="247"/>
      <c r="M251" s="248"/>
      <c r="N251" s="248"/>
      <c r="O251" s="249"/>
      <c r="Q251" s="247"/>
      <c r="R251" s="248"/>
      <c r="S251" s="248"/>
      <c r="T251" s="249"/>
    </row>
    <row r="252" spans="2:20" ht="12" customHeight="1" x14ac:dyDescent="0.15">
      <c r="B252" s="247"/>
      <c r="C252" s="248"/>
      <c r="D252" s="248"/>
      <c r="E252" s="249"/>
      <c r="G252" s="247"/>
      <c r="H252" s="248"/>
      <c r="I252" s="248"/>
      <c r="J252" s="249"/>
      <c r="L252" s="247"/>
      <c r="M252" s="248"/>
      <c r="N252" s="248"/>
      <c r="O252" s="249"/>
      <c r="Q252" s="247"/>
      <c r="R252" s="248"/>
      <c r="S252" s="248"/>
      <c r="T252" s="249"/>
    </row>
    <row r="253" spans="2:20" ht="12" customHeight="1" x14ac:dyDescent="0.15">
      <c r="B253" s="247"/>
      <c r="C253" s="248"/>
      <c r="D253" s="248"/>
      <c r="E253" s="249"/>
      <c r="G253" s="247"/>
      <c r="H253" s="248"/>
      <c r="I253" s="248"/>
      <c r="J253" s="249"/>
      <c r="L253" s="247"/>
      <c r="M253" s="248"/>
      <c r="N253" s="248"/>
      <c r="O253" s="249"/>
      <c r="Q253" s="247"/>
      <c r="R253" s="248"/>
      <c r="S253" s="248"/>
      <c r="T253" s="249"/>
    </row>
    <row r="254" spans="2:20" ht="12" customHeight="1" x14ac:dyDescent="0.15">
      <c r="B254" s="247"/>
      <c r="C254" s="248"/>
      <c r="D254" s="248"/>
      <c r="E254" s="249"/>
      <c r="G254" s="247"/>
      <c r="H254" s="248"/>
      <c r="I254" s="248"/>
      <c r="J254" s="249"/>
      <c r="L254" s="247"/>
      <c r="M254" s="248"/>
      <c r="N254" s="248"/>
      <c r="O254" s="249"/>
      <c r="Q254" s="247"/>
      <c r="R254" s="248"/>
      <c r="S254" s="248"/>
      <c r="T254" s="249"/>
    </row>
    <row r="255" spans="2:20" ht="12" customHeight="1" x14ac:dyDescent="0.15">
      <c r="B255" s="247"/>
      <c r="C255" s="248"/>
      <c r="D255" s="248"/>
      <c r="E255" s="249"/>
      <c r="G255" s="247"/>
      <c r="H255" s="248"/>
      <c r="I255" s="248"/>
      <c r="J255" s="249"/>
      <c r="L255" s="247"/>
      <c r="M255" s="248"/>
      <c r="N255" s="248"/>
      <c r="O255" s="249"/>
      <c r="Q255" s="247"/>
      <c r="R255" s="248"/>
      <c r="S255" s="248"/>
      <c r="T255" s="249"/>
    </row>
    <row r="256" spans="2:20" ht="12" customHeight="1" x14ac:dyDescent="0.15">
      <c r="B256" s="247"/>
      <c r="C256" s="248"/>
      <c r="D256" s="248"/>
      <c r="E256" s="249"/>
      <c r="G256" s="247"/>
      <c r="H256" s="248"/>
      <c r="I256" s="248"/>
      <c r="J256" s="249"/>
      <c r="L256" s="247"/>
      <c r="M256" s="248"/>
      <c r="N256" s="248"/>
      <c r="O256" s="249"/>
      <c r="Q256" s="247"/>
      <c r="R256" s="248"/>
      <c r="S256" s="248"/>
      <c r="T256" s="249"/>
    </row>
    <row r="257" spans="2:20" ht="12" customHeight="1" x14ac:dyDescent="0.15">
      <c r="B257" s="247"/>
      <c r="C257" s="248"/>
      <c r="D257" s="248"/>
      <c r="E257" s="249"/>
      <c r="G257" s="247"/>
      <c r="H257" s="248"/>
      <c r="I257" s="248"/>
      <c r="J257" s="249"/>
      <c r="L257" s="247"/>
      <c r="M257" s="248"/>
      <c r="N257" s="248"/>
      <c r="O257" s="249"/>
      <c r="Q257" s="247"/>
      <c r="R257" s="248"/>
      <c r="S257" s="248"/>
      <c r="T257" s="249"/>
    </row>
    <row r="258" spans="2:20" ht="12" customHeight="1" x14ac:dyDescent="0.15">
      <c r="B258" s="250"/>
      <c r="C258" s="251"/>
      <c r="D258" s="251"/>
      <c r="E258" s="252"/>
      <c r="G258" s="250"/>
      <c r="H258" s="251"/>
      <c r="I258" s="251"/>
      <c r="J258" s="252"/>
      <c r="L258" s="250"/>
      <c r="M258" s="251"/>
      <c r="N258" s="251"/>
      <c r="O258" s="252"/>
      <c r="Q258" s="250"/>
      <c r="R258" s="251"/>
      <c r="S258" s="251"/>
      <c r="T258" s="252"/>
    </row>
    <row r="259" spans="2:20" ht="12" customHeight="1" x14ac:dyDescent="0.15">
      <c r="B259" s="244" t="s">
        <v>533</v>
      </c>
      <c r="C259" s="245"/>
      <c r="D259" s="245"/>
      <c r="E259" s="246"/>
      <c r="G259" s="244" t="s">
        <v>520</v>
      </c>
      <c r="H259" s="245"/>
      <c r="I259" s="245"/>
      <c r="J259" s="246"/>
      <c r="L259" s="244" t="s">
        <v>534</v>
      </c>
      <c r="M259" s="245"/>
      <c r="N259" s="245"/>
      <c r="O259" s="246"/>
      <c r="Q259" s="244" t="s">
        <v>520</v>
      </c>
      <c r="R259" s="245"/>
      <c r="S259" s="245"/>
      <c r="T259" s="246"/>
    </row>
    <row r="262" spans="2:20" ht="12" customHeight="1" x14ac:dyDescent="0.15">
      <c r="B262" s="98" t="s">
        <v>289</v>
      </c>
      <c r="C262" s="99" t="s">
        <v>138</v>
      </c>
      <c r="D262" s="2" t="s">
        <v>290</v>
      </c>
      <c r="E262" s="11" t="str">
        <f>LOOKUP(C270,{0,201,401,601,901,1201,1501;"黑色","绿色","蓝色","紫色","红色","橙色","金色"})</f>
        <v>黑色</v>
      </c>
      <c r="G262" s="98" t="s">
        <v>289</v>
      </c>
      <c r="H262" s="99" t="s">
        <v>177</v>
      </c>
      <c r="I262" s="2" t="s">
        <v>290</v>
      </c>
      <c r="J262" s="11" t="str">
        <f>LOOKUP(H270,{0,201,401,601,901,1201,1501;"黑色","绿色","蓝色","紫色","红色","橙色","金色"})</f>
        <v>黑色</v>
      </c>
      <c r="L262" s="98" t="s">
        <v>289</v>
      </c>
      <c r="M262" s="99" t="s">
        <v>142</v>
      </c>
      <c r="N262" s="2" t="s">
        <v>290</v>
      </c>
      <c r="O262" s="11" t="str">
        <f>LOOKUP(M270,{0,201,401,601,901,1201,1501;"黑色","绿色","蓝色","紫色","红色","橙色","金色"})</f>
        <v>黑色</v>
      </c>
      <c r="Q262" s="98" t="s">
        <v>289</v>
      </c>
      <c r="R262" s="99" t="s">
        <v>181</v>
      </c>
      <c r="S262" s="2" t="s">
        <v>290</v>
      </c>
      <c r="T262" s="11" t="str">
        <f>LOOKUP(R270,{0,201,401,601,901,1201,1501;"黑色","绿色","蓝色","紫色","红色","橙色","金色"})</f>
        <v>黑色</v>
      </c>
    </row>
    <row r="263" spans="2:20" ht="12" customHeight="1" x14ac:dyDescent="0.15">
      <c r="B263" s="253" t="s">
        <v>535</v>
      </c>
      <c r="C263" s="254"/>
      <c r="D263" s="100" t="s">
        <v>292</v>
      </c>
      <c r="E263" s="25">
        <v>3</v>
      </c>
      <c r="G263" s="253" t="s">
        <v>536</v>
      </c>
      <c r="H263" s="254"/>
      <c r="I263" s="100" t="s">
        <v>292</v>
      </c>
      <c r="J263" s="25">
        <v>1</v>
      </c>
      <c r="L263" s="253" t="s">
        <v>537</v>
      </c>
      <c r="M263" s="254"/>
      <c r="N263" s="100" t="s">
        <v>292</v>
      </c>
      <c r="O263" s="25">
        <v>3</v>
      </c>
      <c r="Q263" s="253" t="s">
        <v>538</v>
      </c>
      <c r="R263" s="254"/>
      <c r="S263" s="100" t="s">
        <v>292</v>
      </c>
      <c r="T263" s="25">
        <v>5</v>
      </c>
    </row>
    <row r="264" spans="2:20" ht="12" customHeight="1" x14ac:dyDescent="0.15">
      <c r="B264" s="255"/>
      <c r="C264" s="256"/>
      <c r="D264" s="100" t="s">
        <v>296</v>
      </c>
      <c r="E264" s="25">
        <v>2</v>
      </c>
      <c r="G264" s="255"/>
      <c r="H264" s="256"/>
      <c r="I264" s="100" t="s">
        <v>296</v>
      </c>
      <c r="J264" s="25">
        <v>1</v>
      </c>
      <c r="L264" s="255"/>
      <c r="M264" s="256"/>
      <c r="N264" s="100" t="s">
        <v>296</v>
      </c>
      <c r="O264" s="25">
        <v>2</v>
      </c>
      <c r="Q264" s="255"/>
      <c r="R264" s="256"/>
      <c r="S264" s="100" t="s">
        <v>296</v>
      </c>
      <c r="T264" s="25">
        <v>2</v>
      </c>
    </row>
    <row r="265" spans="2:20" ht="12" customHeight="1" x14ac:dyDescent="0.15">
      <c r="B265" s="255"/>
      <c r="C265" s="256"/>
      <c r="D265" s="262" t="s">
        <v>539</v>
      </c>
      <c r="E265" s="260"/>
      <c r="G265" s="255"/>
      <c r="H265" s="256"/>
      <c r="I265" s="262" t="s">
        <v>540</v>
      </c>
      <c r="J265" s="260"/>
      <c r="L265" s="255"/>
      <c r="M265" s="256"/>
      <c r="N265" s="262" t="s">
        <v>541</v>
      </c>
      <c r="O265" s="260"/>
      <c r="Q265" s="255"/>
      <c r="R265" s="256"/>
      <c r="S265" s="262" t="s">
        <v>542</v>
      </c>
      <c r="T265" s="260"/>
    </row>
    <row r="266" spans="2:20" ht="12" customHeight="1" x14ac:dyDescent="0.15">
      <c r="B266" s="255"/>
      <c r="C266" s="256"/>
      <c r="D266" s="262"/>
      <c r="E266" s="260"/>
      <c r="G266" s="255"/>
      <c r="H266" s="256"/>
      <c r="I266" s="262"/>
      <c r="J266" s="260"/>
      <c r="L266" s="255"/>
      <c r="M266" s="256"/>
      <c r="N266" s="262"/>
      <c r="O266" s="260"/>
      <c r="Q266" s="255"/>
      <c r="R266" s="256"/>
      <c r="S266" s="262"/>
      <c r="T266" s="260"/>
    </row>
    <row r="267" spans="2:20" ht="12" customHeight="1" x14ac:dyDescent="0.15">
      <c r="B267" s="255"/>
      <c r="C267" s="256"/>
      <c r="D267" s="262"/>
      <c r="E267" s="260"/>
      <c r="G267" s="255"/>
      <c r="H267" s="256"/>
      <c r="I267" s="262"/>
      <c r="J267" s="260"/>
      <c r="L267" s="255"/>
      <c r="M267" s="256"/>
      <c r="N267" s="262"/>
      <c r="O267" s="260"/>
      <c r="Q267" s="255"/>
      <c r="R267" s="256"/>
      <c r="S267" s="262"/>
      <c r="T267" s="260"/>
    </row>
    <row r="268" spans="2:20" ht="12" customHeight="1" x14ac:dyDescent="0.15">
      <c r="B268" s="255"/>
      <c r="C268" s="256"/>
      <c r="D268" s="262"/>
      <c r="E268" s="260"/>
      <c r="G268" s="255"/>
      <c r="H268" s="256"/>
      <c r="I268" s="262"/>
      <c r="J268" s="260"/>
      <c r="L268" s="255"/>
      <c r="M268" s="256"/>
      <c r="N268" s="262"/>
      <c r="O268" s="260"/>
      <c r="Q268" s="255"/>
      <c r="R268" s="256"/>
      <c r="S268" s="262"/>
      <c r="T268" s="260"/>
    </row>
    <row r="269" spans="2:20" ht="12" customHeight="1" x14ac:dyDescent="0.15">
      <c r="B269" s="257"/>
      <c r="C269" s="258"/>
      <c r="D269" s="262"/>
      <c r="E269" s="260"/>
      <c r="G269" s="257"/>
      <c r="H269" s="258"/>
      <c r="I269" s="262"/>
      <c r="J269" s="260"/>
      <c r="L269" s="257"/>
      <c r="M269" s="258"/>
      <c r="N269" s="262"/>
      <c r="O269" s="260"/>
      <c r="Q269" s="257"/>
      <c r="R269" s="258"/>
      <c r="S269" s="262"/>
      <c r="T269" s="260"/>
    </row>
    <row r="270" spans="2:20" ht="12" customHeight="1" x14ac:dyDescent="0.15">
      <c r="B270" s="98" t="s">
        <v>301</v>
      </c>
      <c r="C270" s="101">
        <v>100</v>
      </c>
      <c r="D270" s="261"/>
      <c r="E270" s="260"/>
      <c r="G270" s="98" t="s">
        <v>301</v>
      </c>
      <c r="H270" s="101">
        <v>200</v>
      </c>
      <c r="I270" s="261"/>
      <c r="J270" s="260"/>
      <c r="L270" s="98" t="s">
        <v>301</v>
      </c>
      <c r="M270" s="101">
        <v>100</v>
      </c>
      <c r="N270" s="261"/>
      <c r="O270" s="260"/>
      <c r="Q270" s="98" t="s">
        <v>301</v>
      </c>
      <c r="R270" s="101">
        <v>200</v>
      </c>
      <c r="S270" s="261"/>
      <c r="T270" s="260"/>
    </row>
    <row r="271" spans="2:20" ht="12" customHeight="1" x14ac:dyDescent="0.15">
      <c r="B271" s="12" t="s">
        <v>302</v>
      </c>
      <c r="C271" s="241">
        <f>C270*20</f>
        <v>2000</v>
      </c>
      <c r="D271" s="242"/>
      <c r="E271" s="243"/>
      <c r="G271" s="12" t="s">
        <v>302</v>
      </c>
      <c r="H271" s="241">
        <f>H270*20</f>
        <v>4000</v>
      </c>
      <c r="I271" s="242"/>
      <c r="J271" s="243"/>
      <c r="L271" s="12" t="s">
        <v>302</v>
      </c>
      <c r="M271" s="241">
        <f>M270*20</f>
        <v>2000</v>
      </c>
      <c r="N271" s="242"/>
      <c r="O271" s="243"/>
      <c r="Q271" s="12" t="s">
        <v>302</v>
      </c>
      <c r="R271" s="241">
        <f>R270*20</f>
        <v>4000</v>
      </c>
      <c r="S271" s="242"/>
      <c r="T271" s="243"/>
    </row>
    <row r="272" spans="2:20" ht="12" customHeight="1" x14ac:dyDescent="0.15">
      <c r="B272" s="247" t="s">
        <v>543</v>
      </c>
      <c r="C272" s="248"/>
      <c r="D272" s="248"/>
      <c r="E272" s="249"/>
      <c r="G272" s="247" t="s">
        <v>544</v>
      </c>
      <c r="H272" s="248"/>
      <c r="I272" s="248"/>
      <c r="J272" s="249"/>
      <c r="L272" s="247" t="s">
        <v>545</v>
      </c>
      <c r="M272" s="248"/>
      <c r="N272" s="248"/>
      <c r="O272" s="249"/>
      <c r="Q272" s="247" t="s">
        <v>546</v>
      </c>
      <c r="R272" s="248"/>
      <c r="S272" s="248"/>
      <c r="T272" s="249"/>
    </row>
    <row r="273" spans="2:20" ht="12" customHeight="1" x14ac:dyDescent="0.15">
      <c r="B273" s="247"/>
      <c r="C273" s="248"/>
      <c r="D273" s="248"/>
      <c r="E273" s="249"/>
      <c r="G273" s="247"/>
      <c r="H273" s="248"/>
      <c r="I273" s="248"/>
      <c r="J273" s="249"/>
      <c r="L273" s="247"/>
      <c r="M273" s="248"/>
      <c r="N273" s="248"/>
      <c r="O273" s="249"/>
      <c r="Q273" s="247"/>
      <c r="R273" s="248"/>
      <c r="S273" s="248"/>
      <c r="T273" s="249"/>
    </row>
    <row r="274" spans="2:20" ht="12" customHeight="1" x14ac:dyDescent="0.15">
      <c r="B274" s="247"/>
      <c r="C274" s="248"/>
      <c r="D274" s="248"/>
      <c r="E274" s="249"/>
      <c r="G274" s="247"/>
      <c r="H274" s="248"/>
      <c r="I274" s="248"/>
      <c r="J274" s="249"/>
      <c r="L274" s="247"/>
      <c r="M274" s="248"/>
      <c r="N274" s="248"/>
      <c r="O274" s="249"/>
      <c r="Q274" s="247"/>
      <c r="R274" s="248"/>
      <c r="S274" s="248"/>
      <c r="T274" s="249"/>
    </row>
    <row r="275" spans="2:20" ht="12" customHeight="1" x14ac:dyDescent="0.15">
      <c r="B275" s="247"/>
      <c r="C275" s="248"/>
      <c r="D275" s="248"/>
      <c r="E275" s="249"/>
      <c r="G275" s="247"/>
      <c r="H275" s="248"/>
      <c r="I275" s="248"/>
      <c r="J275" s="249"/>
      <c r="L275" s="247"/>
      <c r="M275" s="248"/>
      <c r="N275" s="248"/>
      <c r="O275" s="249"/>
      <c r="Q275" s="247"/>
      <c r="R275" s="248"/>
      <c r="S275" s="248"/>
      <c r="T275" s="249"/>
    </row>
    <row r="276" spans="2:20" ht="12" customHeight="1" x14ac:dyDescent="0.15">
      <c r="B276" s="247"/>
      <c r="C276" s="248"/>
      <c r="D276" s="248"/>
      <c r="E276" s="249"/>
      <c r="G276" s="247"/>
      <c r="H276" s="248"/>
      <c r="I276" s="248"/>
      <c r="J276" s="249"/>
      <c r="L276" s="247"/>
      <c r="M276" s="248"/>
      <c r="N276" s="248"/>
      <c r="O276" s="249"/>
      <c r="Q276" s="247"/>
      <c r="R276" s="248"/>
      <c r="S276" s="248"/>
      <c r="T276" s="249"/>
    </row>
    <row r="277" spans="2:20" ht="12" customHeight="1" x14ac:dyDescent="0.15">
      <c r="B277" s="247"/>
      <c r="C277" s="248"/>
      <c r="D277" s="248"/>
      <c r="E277" s="249"/>
      <c r="G277" s="247"/>
      <c r="H277" s="248"/>
      <c r="I277" s="248"/>
      <c r="J277" s="249"/>
      <c r="L277" s="247"/>
      <c r="M277" s="248"/>
      <c r="N277" s="248"/>
      <c r="O277" s="249"/>
      <c r="Q277" s="247"/>
      <c r="R277" s="248"/>
      <c r="S277" s="248"/>
      <c r="T277" s="249"/>
    </row>
    <row r="278" spans="2:20" ht="12" customHeight="1" x14ac:dyDescent="0.15">
      <c r="B278" s="247"/>
      <c r="C278" s="248"/>
      <c r="D278" s="248"/>
      <c r="E278" s="249"/>
      <c r="G278" s="247"/>
      <c r="H278" s="248"/>
      <c r="I278" s="248"/>
      <c r="J278" s="249"/>
      <c r="L278" s="247"/>
      <c r="M278" s="248"/>
      <c r="N278" s="248"/>
      <c r="O278" s="249"/>
      <c r="Q278" s="247"/>
      <c r="R278" s="248"/>
      <c r="S278" s="248"/>
      <c r="T278" s="249"/>
    </row>
    <row r="279" spans="2:20" ht="12" customHeight="1" x14ac:dyDescent="0.15">
      <c r="B279" s="247"/>
      <c r="C279" s="248"/>
      <c r="D279" s="248"/>
      <c r="E279" s="249"/>
      <c r="G279" s="247"/>
      <c r="H279" s="248"/>
      <c r="I279" s="248"/>
      <c r="J279" s="249"/>
      <c r="L279" s="247"/>
      <c r="M279" s="248"/>
      <c r="N279" s="248"/>
      <c r="O279" s="249"/>
      <c r="Q279" s="247"/>
      <c r="R279" s="248"/>
      <c r="S279" s="248"/>
      <c r="T279" s="249"/>
    </row>
    <row r="280" spans="2:20" ht="12" customHeight="1" x14ac:dyDescent="0.15">
      <c r="B280" s="247"/>
      <c r="C280" s="248"/>
      <c r="D280" s="248"/>
      <c r="E280" s="249"/>
      <c r="G280" s="247"/>
      <c r="H280" s="248"/>
      <c r="I280" s="248"/>
      <c r="J280" s="249"/>
      <c r="L280" s="247"/>
      <c r="M280" s="248"/>
      <c r="N280" s="248"/>
      <c r="O280" s="249"/>
      <c r="Q280" s="247"/>
      <c r="R280" s="248"/>
      <c r="S280" s="248"/>
      <c r="T280" s="249"/>
    </row>
    <row r="281" spans="2:20" ht="12" customHeight="1" x14ac:dyDescent="0.15">
      <c r="B281" s="247"/>
      <c r="C281" s="248"/>
      <c r="D281" s="248"/>
      <c r="E281" s="249"/>
      <c r="G281" s="247"/>
      <c r="H281" s="248"/>
      <c r="I281" s="248"/>
      <c r="J281" s="249"/>
      <c r="L281" s="247"/>
      <c r="M281" s="248"/>
      <c r="N281" s="248"/>
      <c r="O281" s="249"/>
      <c r="Q281" s="247"/>
      <c r="R281" s="248"/>
      <c r="S281" s="248"/>
      <c r="T281" s="249"/>
    </row>
    <row r="282" spans="2:20" ht="12" customHeight="1" x14ac:dyDescent="0.15">
      <c r="B282" s="247"/>
      <c r="C282" s="248"/>
      <c r="D282" s="248"/>
      <c r="E282" s="249"/>
      <c r="G282" s="247"/>
      <c r="H282" s="248"/>
      <c r="I282" s="248"/>
      <c r="J282" s="249"/>
      <c r="L282" s="247"/>
      <c r="M282" s="248"/>
      <c r="N282" s="248"/>
      <c r="O282" s="249"/>
      <c r="Q282" s="247"/>
      <c r="R282" s="248"/>
      <c r="S282" s="248"/>
      <c r="T282" s="249"/>
    </row>
    <row r="283" spans="2:20" ht="12" customHeight="1" x14ac:dyDescent="0.15">
      <c r="B283" s="247"/>
      <c r="C283" s="248"/>
      <c r="D283" s="248"/>
      <c r="E283" s="249"/>
      <c r="G283" s="247"/>
      <c r="H283" s="248"/>
      <c r="I283" s="248"/>
      <c r="J283" s="249"/>
      <c r="L283" s="247"/>
      <c r="M283" s="248"/>
      <c r="N283" s="248"/>
      <c r="O283" s="249"/>
      <c r="Q283" s="247"/>
      <c r="R283" s="248"/>
      <c r="S283" s="248"/>
      <c r="T283" s="249"/>
    </row>
    <row r="284" spans="2:20" ht="12" customHeight="1" x14ac:dyDescent="0.15">
      <c r="B284" s="250"/>
      <c r="C284" s="251"/>
      <c r="D284" s="251"/>
      <c r="E284" s="252"/>
      <c r="G284" s="250"/>
      <c r="H284" s="251"/>
      <c r="I284" s="251"/>
      <c r="J284" s="252"/>
      <c r="L284" s="250"/>
      <c r="M284" s="251"/>
      <c r="N284" s="251"/>
      <c r="O284" s="252"/>
      <c r="Q284" s="250"/>
      <c r="R284" s="251"/>
      <c r="S284" s="251"/>
      <c r="T284" s="252"/>
    </row>
    <row r="285" spans="2:20" ht="12" customHeight="1" x14ac:dyDescent="0.15">
      <c r="B285" s="244" t="s">
        <v>520</v>
      </c>
      <c r="C285" s="245"/>
      <c r="D285" s="245"/>
      <c r="E285" s="246"/>
      <c r="G285" s="244" t="s">
        <v>520</v>
      </c>
      <c r="H285" s="245"/>
      <c r="I285" s="245"/>
      <c r="J285" s="246"/>
      <c r="L285" s="244" t="s">
        <v>520</v>
      </c>
      <c r="M285" s="245"/>
      <c r="N285" s="245"/>
      <c r="O285" s="246"/>
      <c r="Q285" s="244" t="s">
        <v>547</v>
      </c>
      <c r="R285" s="245"/>
      <c r="S285" s="245"/>
      <c r="T285" s="246"/>
    </row>
    <row r="288" spans="2:20" ht="12" customHeight="1" x14ac:dyDescent="0.15">
      <c r="B288" s="98" t="s">
        <v>289</v>
      </c>
      <c r="C288" s="99" t="s">
        <v>245</v>
      </c>
      <c r="D288" s="2" t="s">
        <v>290</v>
      </c>
      <c r="E288" s="11" t="str">
        <f>LOOKUP(C296,{0,201,401,601,901,1201,1501;"黑色","绿色","蓝色","紫色","红色","橙色","金色"})</f>
        <v>绿色</v>
      </c>
      <c r="G288" s="98" t="s">
        <v>289</v>
      </c>
      <c r="H288" s="99" t="s">
        <v>272</v>
      </c>
      <c r="I288" s="2" t="s">
        <v>290</v>
      </c>
      <c r="J288" s="70" t="str">
        <f>LOOKUP(H296,{0,201,401,601,901,1201,1501;"黑色","绿色","蓝色","紫色","红色","橙色","金色"})</f>
        <v>红色</v>
      </c>
      <c r="L288" s="98" t="s">
        <v>289</v>
      </c>
      <c r="M288" s="99" t="s">
        <v>209</v>
      </c>
      <c r="N288" s="2" t="s">
        <v>290</v>
      </c>
      <c r="O288" s="70" t="str">
        <f>LOOKUP(M296,{0,201,401,601,901,1201,1501;"黑色","绿色","蓝色","紫色","红色","橙色","金色"})</f>
        <v>绿色</v>
      </c>
      <c r="Q288" s="98" t="s">
        <v>289</v>
      </c>
      <c r="R288" s="99" t="s">
        <v>254</v>
      </c>
      <c r="S288" s="2" t="s">
        <v>290</v>
      </c>
      <c r="T288" s="70" t="str">
        <f>LOOKUP(R296,{0,201,401,601,901,1201,1501;"黑色","绿色","蓝色","紫色","红色","橙色","金色"})</f>
        <v>蓝色</v>
      </c>
    </row>
    <row r="289" spans="2:20" ht="12" customHeight="1" x14ac:dyDescent="0.15">
      <c r="B289" s="253" t="s">
        <v>548</v>
      </c>
      <c r="C289" s="254"/>
      <c r="D289" s="100" t="s">
        <v>292</v>
      </c>
      <c r="E289" s="25">
        <v>5</v>
      </c>
      <c r="G289" s="253" t="s">
        <v>549</v>
      </c>
      <c r="H289" s="254"/>
      <c r="I289" s="100" t="s">
        <v>292</v>
      </c>
      <c r="J289" s="25">
        <v>1</v>
      </c>
      <c r="L289" s="253" t="s">
        <v>550</v>
      </c>
      <c r="M289" s="254"/>
      <c r="N289" s="100" t="s">
        <v>292</v>
      </c>
      <c r="O289" s="25">
        <v>3</v>
      </c>
      <c r="Q289" s="253" t="s">
        <v>551</v>
      </c>
      <c r="R289" s="254"/>
      <c r="S289" s="100" t="s">
        <v>292</v>
      </c>
      <c r="T289" s="25">
        <v>3</v>
      </c>
    </row>
    <row r="290" spans="2:20" ht="12" customHeight="1" x14ac:dyDescent="0.15">
      <c r="B290" s="255"/>
      <c r="C290" s="256"/>
      <c r="D290" s="100" t="s">
        <v>296</v>
      </c>
      <c r="E290" s="25">
        <v>2</v>
      </c>
      <c r="G290" s="255"/>
      <c r="H290" s="256"/>
      <c r="I290" s="100" t="s">
        <v>296</v>
      </c>
      <c r="J290" s="25">
        <v>1</v>
      </c>
      <c r="L290" s="255"/>
      <c r="M290" s="256"/>
      <c r="N290" s="100" t="s">
        <v>296</v>
      </c>
      <c r="O290" s="25">
        <v>2</v>
      </c>
      <c r="Q290" s="255"/>
      <c r="R290" s="256"/>
      <c r="S290" s="100" t="s">
        <v>296</v>
      </c>
      <c r="T290" s="25">
        <v>2</v>
      </c>
    </row>
    <row r="291" spans="2:20" ht="12" customHeight="1" x14ac:dyDescent="0.15">
      <c r="B291" s="255"/>
      <c r="C291" s="256"/>
      <c r="D291" s="262" t="s">
        <v>542</v>
      </c>
      <c r="E291" s="260"/>
      <c r="G291" s="255"/>
      <c r="H291" s="256"/>
      <c r="I291" s="262" t="s">
        <v>552</v>
      </c>
      <c r="J291" s="260"/>
      <c r="L291" s="255"/>
      <c r="M291" s="256"/>
      <c r="N291" s="262" t="s">
        <v>553</v>
      </c>
      <c r="O291" s="260"/>
      <c r="Q291" s="255"/>
      <c r="R291" s="256"/>
      <c r="S291" s="262" t="s">
        <v>553</v>
      </c>
      <c r="T291" s="260"/>
    </row>
    <row r="292" spans="2:20" ht="12" customHeight="1" x14ac:dyDescent="0.15">
      <c r="B292" s="255"/>
      <c r="C292" s="256"/>
      <c r="D292" s="262"/>
      <c r="E292" s="260"/>
      <c r="G292" s="255"/>
      <c r="H292" s="256"/>
      <c r="I292" s="262"/>
      <c r="J292" s="260"/>
      <c r="L292" s="255"/>
      <c r="M292" s="256"/>
      <c r="N292" s="262"/>
      <c r="O292" s="260"/>
      <c r="Q292" s="255"/>
      <c r="R292" s="256"/>
      <c r="S292" s="262"/>
      <c r="T292" s="260"/>
    </row>
    <row r="293" spans="2:20" ht="12" customHeight="1" x14ac:dyDescent="0.15">
      <c r="B293" s="255"/>
      <c r="C293" s="256"/>
      <c r="D293" s="262"/>
      <c r="E293" s="260"/>
      <c r="G293" s="255"/>
      <c r="H293" s="256"/>
      <c r="I293" s="262"/>
      <c r="J293" s="260"/>
      <c r="L293" s="255"/>
      <c r="M293" s="256"/>
      <c r="N293" s="262"/>
      <c r="O293" s="260"/>
      <c r="Q293" s="255"/>
      <c r="R293" s="256"/>
      <c r="S293" s="262"/>
      <c r="T293" s="260"/>
    </row>
    <row r="294" spans="2:20" ht="12" customHeight="1" x14ac:dyDescent="0.15">
      <c r="B294" s="255"/>
      <c r="C294" s="256"/>
      <c r="D294" s="262"/>
      <c r="E294" s="260"/>
      <c r="G294" s="255"/>
      <c r="H294" s="256"/>
      <c r="I294" s="262"/>
      <c r="J294" s="260"/>
      <c r="L294" s="255"/>
      <c r="M294" s="256"/>
      <c r="N294" s="262"/>
      <c r="O294" s="260"/>
      <c r="Q294" s="255"/>
      <c r="R294" s="256"/>
      <c r="S294" s="262"/>
      <c r="T294" s="260"/>
    </row>
    <row r="295" spans="2:20" ht="12" customHeight="1" x14ac:dyDescent="0.15">
      <c r="B295" s="257"/>
      <c r="C295" s="258"/>
      <c r="D295" s="262"/>
      <c r="E295" s="260"/>
      <c r="G295" s="257"/>
      <c r="H295" s="258"/>
      <c r="I295" s="262"/>
      <c r="J295" s="260"/>
      <c r="L295" s="257"/>
      <c r="M295" s="258"/>
      <c r="N295" s="262"/>
      <c r="O295" s="260"/>
      <c r="Q295" s="257"/>
      <c r="R295" s="258"/>
      <c r="S295" s="262"/>
      <c r="T295" s="260"/>
    </row>
    <row r="296" spans="2:20" ht="12" customHeight="1" x14ac:dyDescent="0.15">
      <c r="B296" s="98" t="s">
        <v>301</v>
      </c>
      <c r="C296" s="101">
        <v>400</v>
      </c>
      <c r="D296" s="261"/>
      <c r="E296" s="260"/>
      <c r="G296" s="98" t="s">
        <v>301</v>
      </c>
      <c r="H296" s="101">
        <v>1200</v>
      </c>
      <c r="I296" s="261"/>
      <c r="J296" s="260"/>
      <c r="L296" s="98" t="s">
        <v>301</v>
      </c>
      <c r="M296" s="101">
        <v>300</v>
      </c>
      <c r="N296" s="261"/>
      <c r="O296" s="260"/>
      <c r="Q296" s="98" t="s">
        <v>301</v>
      </c>
      <c r="R296" s="101">
        <v>600</v>
      </c>
      <c r="S296" s="261"/>
      <c r="T296" s="260"/>
    </row>
    <row r="297" spans="2:20" ht="12" customHeight="1" x14ac:dyDescent="0.15">
      <c r="B297" s="12" t="s">
        <v>302</v>
      </c>
      <c r="C297" s="241">
        <f>C296*20</f>
        <v>8000</v>
      </c>
      <c r="D297" s="242"/>
      <c r="E297" s="243"/>
      <c r="G297" s="12" t="s">
        <v>302</v>
      </c>
      <c r="H297" s="241">
        <v>24000</v>
      </c>
      <c r="I297" s="242"/>
      <c r="J297" s="243"/>
      <c r="L297" s="12" t="s">
        <v>302</v>
      </c>
      <c r="M297" s="241">
        <v>6000</v>
      </c>
      <c r="N297" s="242"/>
      <c r="O297" s="243"/>
      <c r="Q297" s="12" t="s">
        <v>302</v>
      </c>
      <c r="R297" s="241">
        <v>12000</v>
      </c>
      <c r="S297" s="242"/>
      <c r="T297" s="243"/>
    </row>
    <row r="298" spans="2:20" ht="12" customHeight="1" x14ac:dyDescent="0.15">
      <c r="B298" s="247" t="s">
        <v>546</v>
      </c>
      <c r="C298" s="248"/>
      <c r="D298" s="248"/>
      <c r="E298" s="249"/>
      <c r="G298" s="247" t="s">
        <v>554</v>
      </c>
      <c r="H298" s="248"/>
      <c r="I298" s="248"/>
      <c r="J298" s="249"/>
      <c r="L298" s="247" t="s">
        <v>555</v>
      </c>
      <c r="M298" s="248"/>
      <c r="N298" s="248"/>
      <c r="O298" s="249"/>
      <c r="Q298" s="247" t="s">
        <v>556</v>
      </c>
      <c r="R298" s="248"/>
      <c r="S298" s="248"/>
      <c r="T298" s="249"/>
    </row>
    <row r="299" spans="2:20" ht="12" customHeight="1" x14ac:dyDescent="0.15">
      <c r="B299" s="247"/>
      <c r="C299" s="248"/>
      <c r="D299" s="248"/>
      <c r="E299" s="249"/>
      <c r="G299" s="247"/>
      <c r="H299" s="248"/>
      <c r="I299" s="248"/>
      <c r="J299" s="249"/>
      <c r="L299" s="247"/>
      <c r="M299" s="248"/>
      <c r="N299" s="248"/>
      <c r="O299" s="249"/>
      <c r="Q299" s="247"/>
      <c r="R299" s="248"/>
      <c r="S299" s="248"/>
      <c r="T299" s="249"/>
    </row>
    <row r="300" spans="2:20" ht="12" customHeight="1" x14ac:dyDescent="0.15">
      <c r="B300" s="247"/>
      <c r="C300" s="248"/>
      <c r="D300" s="248"/>
      <c r="E300" s="249"/>
      <c r="G300" s="247"/>
      <c r="H300" s="248"/>
      <c r="I300" s="248"/>
      <c r="J300" s="249"/>
      <c r="L300" s="247"/>
      <c r="M300" s="248"/>
      <c r="N300" s="248"/>
      <c r="O300" s="249"/>
      <c r="Q300" s="247"/>
      <c r="R300" s="248"/>
      <c r="S300" s="248"/>
      <c r="T300" s="249"/>
    </row>
    <row r="301" spans="2:20" ht="12" customHeight="1" x14ac:dyDescent="0.15">
      <c r="B301" s="247"/>
      <c r="C301" s="248"/>
      <c r="D301" s="248"/>
      <c r="E301" s="249"/>
      <c r="G301" s="247"/>
      <c r="H301" s="248"/>
      <c r="I301" s="248"/>
      <c r="J301" s="249"/>
      <c r="L301" s="247"/>
      <c r="M301" s="248"/>
      <c r="N301" s="248"/>
      <c r="O301" s="249"/>
      <c r="Q301" s="247"/>
      <c r="R301" s="248"/>
      <c r="S301" s="248"/>
      <c r="T301" s="249"/>
    </row>
    <row r="302" spans="2:20" ht="12" customHeight="1" x14ac:dyDescent="0.15">
      <c r="B302" s="247"/>
      <c r="C302" s="248"/>
      <c r="D302" s="248"/>
      <c r="E302" s="249"/>
      <c r="G302" s="247"/>
      <c r="H302" s="248"/>
      <c r="I302" s="248"/>
      <c r="J302" s="249"/>
      <c r="L302" s="247"/>
      <c r="M302" s="248"/>
      <c r="N302" s="248"/>
      <c r="O302" s="249"/>
      <c r="Q302" s="247"/>
      <c r="R302" s="248"/>
      <c r="S302" s="248"/>
      <c r="T302" s="249"/>
    </row>
    <row r="303" spans="2:20" ht="12" customHeight="1" x14ac:dyDescent="0.15">
      <c r="B303" s="247"/>
      <c r="C303" s="248"/>
      <c r="D303" s="248"/>
      <c r="E303" s="249"/>
      <c r="G303" s="247"/>
      <c r="H303" s="248"/>
      <c r="I303" s="248"/>
      <c r="J303" s="249"/>
      <c r="L303" s="247"/>
      <c r="M303" s="248"/>
      <c r="N303" s="248"/>
      <c r="O303" s="249"/>
      <c r="Q303" s="247"/>
      <c r="R303" s="248"/>
      <c r="S303" s="248"/>
      <c r="T303" s="249"/>
    </row>
    <row r="304" spans="2:20" ht="12" customHeight="1" x14ac:dyDescent="0.15">
      <c r="B304" s="247"/>
      <c r="C304" s="248"/>
      <c r="D304" s="248"/>
      <c r="E304" s="249"/>
      <c r="G304" s="247"/>
      <c r="H304" s="248"/>
      <c r="I304" s="248"/>
      <c r="J304" s="249"/>
      <c r="L304" s="247"/>
      <c r="M304" s="248"/>
      <c r="N304" s="248"/>
      <c r="O304" s="249"/>
      <c r="Q304" s="247"/>
      <c r="R304" s="248"/>
      <c r="S304" s="248"/>
      <c r="T304" s="249"/>
    </row>
    <row r="305" spans="2:20" ht="12" customHeight="1" x14ac:dyDescent="0.15">
      <c r="B305" s="247"/>
      <c r="C305" s="248"/>
      <c r="D305" s="248"/>
      <c r="E305" s="249"/>
      <c r="G305" s="247"/>
      <c r="H305" s="248"/>
      <c r="I305" s="248"/>
      <c r="J305" s="249"/>
      <c r="L305" s="247"/>
      <c r="M305" s="248"/>
      <c r="N305" s="248"/>
      <c r="O305" s="249"/>
      <c r="Q305" s="247"/>
      <c r="R305" s="248"/>
      <c r="S305" s="248"/>
      <c r="T305" s="249"/>
    </row>
    <row r="306" spans="2:20" ht="12" customHeight="1" x14ac:dyDescent="0.15">
      <c r="B306" s="247"/>
      <c r="C306" s="248"/>
      <c r="D306" s="248"/>
      <c r="E306" s="249"/>
      <c r="G306" s="247"/>
      <c r="H306" s="248"/>
      <c r="I306" s="248"/>
      <c r="J306" s="249"/>
      <c r="L306" s="247"/>
      <c r="M306" s="248"/>
      <c r="N306" s="248"/>
      <c r="O306" s="249"/>
      <c r="Q306" s="247"/>
      <c r="R306" s="248"/>
      <c r="S306" s="248"/>
      <c r="T306" s="249"/>
    </row>
    <row r="307" spans="2:20" ht="12" customHeight="1" x14ac:dyDescent="0.15">
      <c r="B307" s="247"/>
      <c r="C307" s="248"/>
      <c r="D307" s="248"/>
      <c r="E307" s="249"/>
      <c r="G307" s="247"/>
      <c r="H307" s="248"/>
      <c r="I307" s="248"/>
      <c r="J307" s="249"/>
      <c r="L307" s="247"/>
      <c r="M307" s="248"/>
      <c r="N307" s="248"/>
      <c r="O307" s="249"/>
      <c r="Q307" s="247"/>
      <c r="R307" s="248"/>
      <c r="S307" s="248"/>
      <c r="T307" s="249"/>
    </row>
    <row r="308" spans="2:20" ht="12" customHeight="1" x14ac:dyDescent="0.15">
      <c r="B308" s="247"/>
      <c r="C308" s="248"/>
      <c r="D308" s="248"/>
      <c r="E308" s="249"/>
      <c r="G308" s="247"/>
      <c r="H308" s="248"/>
      <c r="I308" s="248"/>
      <c r="J308" s="249"/>
      <c r="L308" s="247"/>
      <c r="M308" s="248"/>
      <c r="N308" s="248"/>
      <c r="O308" s="249"/>
      <c r="Q308" s="247"/>
      <c r="R308" s="248"/>
      <c r="S308" s="248"/>
      <c r="T308" s="249"/>
    </row>
    <row r="309" spans="2:20" ht="12" customHeight="1" x14ac:dyDescent="0.15">
      <c r="B309" s="247"/>
      <c r="C309" s="248"/>
      <c r="D309" s="248"/>
      <c r="E309" s="249"/>
      <c r="G309" s="247"/>
      <c r="H309" s="248"/>
      <c r="I309" s="248"/>
      <c r="J309" s="249"/>
      <c r="L309" s="247"/>
      <c r="M309" s="248"/>
      <c r="N309" s="248"/>
      <c r="O309" s="249"/>
      <c r="Q309" s="247"/>
      <c r="R309" s="248"/>
      <c r="S309" s="248"/>
      <c r="T309" s="249"/>
    </row>
    <row r="310" spans="2:20" ht="12" customHeight="1" x14ac:dyDescent="0.15">
      <c r="B310" s="250"/>
      <c r="C310" s="251"/>
      <c r="D310" s="251"/>
      <c r="E310" s="252"/>
      <c r="G310" s="250"/>
      <c r="H310" s="251"/>
      <c r="I310" s="251"/>
      <c r="J310" s="252"/>
      <c r="L310" s="250"/>
      <c r="M310" s="251"/>
      <c r="N310" s="251"/>
      <c r="O310" s="252"/>
      <c r="Q310" s="250"/>
      <c r="R310" s="251"/>
      <c r="S310" s="251"/>
      <c r="T310" s="252"/>
    </row>
    <row r="311" spans="2:20" ht="12" customHeight="1" x14ac:dyDescent="0.15">
      <c r="B311" s="244" t="s">
        <v>547</v>
      </c>
      <c r="C311" s="245"/>
      <c r="D311" s="245"/>
      <c r="E311" s="246"/>
      <c r="G311" s="244" t="s">
        <v>346</v>
      </c>
      <c r="H311" s="245"/>
      <c r="I311" s="245"/>
      <c r="J311" s="246"/>
      <c r="L311" s="244" t="s">
        <v>547</v>
      </c>
      <c r="M311" s="245"/>
      <c r="N311" s="245"/>
      <c r="O311" s="246"/>
      <c r="Q311" s="244" t="s">
        <v>547</v>
      </c>
      <c r="R311" s="245"/>
      <c r="S311" s="245"/>
      <c r="T311" s="246"/>
    </row>
    <row r="314" spans="2:20" ht="12" customHeight="1" x14ac:dyDescent="0.15">
      <c r="B314" s="114" t="s">
        <v>289</v>
      </c>
      <c r="C314" s="120" t="s">
        <v>146</v>
      </c>
      <c r="D314" s="51" t="s">
        <v>290</v>
      </c>
      <c r="E314" s="70" t="str">
        <f>LOOKUP(C322,{0,201,401,601,901,1201,1501;"黑色","绿色","蓝色","紫色","红色","橙色","金色"})</f>
        <v>黑色</v>
      </c>
      <c r="G314" s="114" t="s">
        <v>289</v>
      </c>
      <c r="H314" s="120" t="s">
        <v>257</v>
      </c>
      <c r="I314" s="51" t="s">
        <v>290</v>
      </c>
      <c r="J314" s="70" t="str">
        <f>LOOKUP(H322,{0,201,401,601,901,1201,1501;"黑色","绿色","蓝色","紫色","红色","橙色","金色"})</f>
        <v>蓝色</v>
      </c>
      <c r="L314" s="114" t="s">
        <v>289</v>
      </c>
      <c r="M314" s="120" t="s">
        <v>282</v>
      </c>
      <c r="N314" s="51" t="s">
        <v>290</v>
      </c>
      <c r="O314" s="70" t="str">
        <f>LOOKUP(M322,{0,201,401,601,901,1201,1501;"黑色","绿色","蓝色","紫色","红色","橙色","金色"})</f>
        <v>金色</v>
      </c>
      <c r="Q314" s="114" t="s">
        <v>289</v>
      </c>
      <c r="R314" s="120" t="s">
        <v>213</v>
      </c>
      <c r="S314" s="51" t="s">
        <v>290</v>
      </c>
      <c r="T314" s="70" t="str">
        <f>LOOKUP(R322,{0,201,401,601,901,1201,1501;"黑色","绿色","蓝色","紫色","红色","橙色","金色"})</f>
        <v>绿色</v>
      </c>
    </row>
    <row r="315" spans="2:20" ht="12" customHeight="1" x14ac:dyDescent="0.15">
      <c r="B315" s="253" t="s">
        <v>557</v>
      </c>
      <c r="C315" s="254"/>
      <c r="D315" s="116" t="s">
        <v>292</v>
      </c>
      <c r="E315" s="59">
        <v>3</v>
      </c>
      <c r="G315" s="253" t="s">
        <v>558</v>
      </c>
      <c r="H315" s="254"/>
      <c r="I315" s="116" t="s">
        <v>292</v>
      </c>
      <c r="J315" s="59">
        <v>1</v>
      </c>
      <c r="L315" s="273" t="s">
        <v>559</v>
      </c>
      <c r="M315" s="274"/>
      <c r="N315" s="116" t="s">
        <v>292</v>
      </c>
      <c r="O315" s="59">
        <v>1</v>
      </c>
      <c r="Q315" s="253" t="s">
        <v>560</v>
      </c>
      <c r="R315" s="254"/>
      <c r="S315" s="116" t="s">
        <v>292</v>
      </c>
      <c r="T315" s="59">
        <v>1</v>
      </c>
    </row>
    <row r="316" spans="2:20" ht="12" customHeight="1" x14ac:dyDescent="0.15">
      <c r="B316" s="255"/>
      <c r="C316" s="256"/>
      <c r="D316" s="116" t="s">
        <v>296</v>
      </c>
      <c r="E316" s="59">
        <v>3</v>
      </c>
      <c r="G316" s="255"/>
      <c r="H316" s="256"/>
      <c r="I316" s="116" t="s">
        <v>296</v>
      </c>
      <c r="J316" s="59">
        <v>1</v>
      </c>
      <c r="L316" s="261"/>
      <c r="M316" s="260"/>
      <c r="N316" s="116" t="s">
        <v>296</v>
      </c>
      <c r="O316" s="59">
        <v>1</v>
      </c>
      <c r="Q316" s="255"/>
      <c r="R316" s="256"/>
      <c r="S316" s="116" t="s">
        <v>296</v>
      </c>
      <c r="T316" s="59">
        <v>1</v>
      </c>
    </row>
    <row r="317" spans="2:20" ht="12" customHeight="1" x14ac:dyDescent="0.15">
      <c r="B317" s="255"/>
      <c r="C317" s="256"/>
      <c r="D317" s="259" t="s">
        <v>561</v>
      </c>
      <c r="E317" s="260"/>
      <c r="G317" s="255"/>
      <c r="H317" s="256"/>
      <c r="I317" s="259" t="s">
        <v>562</v>
      </c>
      <c r="J317" s="260"/>
      <c r="L317" s="261"/>
      <c r="M317" s="260"/>
      <c r="N317" s="265" t="s">
        <v>563</v>
      </c>
      <c r="O317" s="266"/>
      <c r="Q317" s="255"/>
      <c r="R317" s="256"/>
      <c r="S317" s="259" t="s">
        <v>564</v>
      </c>
      <c r="T317" s="260"/>
    </row>
    <row r="318" spans="2:20" ht="12" customHeight="1" x14ac:dyDescent="0.15">
      <c r="B318" s="255"/>
      <c r="C318" s="256"/>
      <c r="D318" s="259"/>
      <c r="E318" s="260"/>
      <c r="G318" s="255"/>
      <c r="H318" s="256"/>
      <c r="I318" s="259"/>
      <c r="J318" s="260"/>
      <c r="L318" s="261"/>
      <c r="M318" s="260"/>
      <c r="N318" s="261"/>
      <c r="O318" s="260"/>
      <c r="Q318" s="255"/>
      <c r="R318" s="256"/>
      <c r="S318" s="259"/>
      <c r="T318" s="260"/>
    </row>
    <row r="319" spans="2:20" ht="12" customHeight="1" x14ac:dyDescent="0.15">
      <c r="B319" s="255"/>
      <c r="C319" s="256"/>
      <c r="D319" s="259"/>
      <c r="E319" s="260"/>
      <c r="G319" s="255"/>
      <c r="H319" s="256"/>
      <c r="I319" s="259"/>
      <c r="J319" s="260"/>
      <c r="L319" s="261"/>
      <c r="M319" s="260"/>
      <c r="N319" s="261"/>
      <c r="O319" s="260"/>
      <c r="Q319" s="255"/>
      <c r="R319" s="256"/>
      <c r="S319" s="259"/>
      <c r="T319" s="260"/>
    </row>
    <row r="320" spans="2:20" ht="12" customHeight="1" x14ac:dyDescent="0.15">
      <c r="B320" s="255"/>
      <c r="C320" s="256"/>
      <c r="D320" s="259"/>
      <c r="E320" s="260"/>
      <c r="G320" s="255"/>
      <c r="H320" s="256"/>
      <c r="I320" s="259"/>
      <c r="J320" s="260"/>
      <c r="L320" s="261"/>
      <c r="M320" s="260"/>
      <c r="N320" s="261"/>
      <c r="O320" s="260"/>
      <c r="Q320" s="255"/>
      <c r="R320" s="256"/>
      <c r="S320" s="259"/>
      <c r="T320" s="260"/>
    </row>
    <row r="321" spans="2:20" ht="12" customHeight="1" x14ac:dyDescent="0.15">
      <c r="B321" s="257"/>
      <c r="C321" s="258"/>
      <c r="D321" s="259"/>
      <c r="E321" s="260"/>
      <c r="G321" s="257"/>
      <c r="H321" s="258"/>
      <c r="I321" s="259"/>
      <c r="J321" s="260"/>
      <c r="L321" s="267"/>
      <c r="M321" s="268"/>
      <c r="N321" s="261"/>
      <c r="O321" s="260"/>
      <c r="Q321" s="257"/>
      <c r="R321" s="258"/>
      <c r="S321" s="259"/>
      <c r="T321" s="260"/>
    </row>
    <row r="322" spans="2:20" ht="12" customHeight="1" x14ac:dyDescent="0.15">
      <c r="B322" s="114" t="s">
        <v>301</v>
      </c>
      <c r="C322" s="117">
        <v>100</v>
      </c>
      <c r="D322" s="261"/>
      <c r="E322" s="260"/>
      <c r="G322" s="114" t="s">
        <v>301</v>
      </c>
      <c r="H322" s="117">
        <v>600</v>
      </c>
      <c r="I322" s="261"/>
      <c r="J322" s="260"/>
      <c r="L322" s="114" t="s">
        <v>301</v>
      </c>
      <c r="M322" s="117">
        <v>3600</v>
      </c>
      <c r="N322" s="267"/>
      <c r="O322" s="268"/>
      <c r="Q322" s="114" t="s">
        <v>301</v>
      </c>
      <c r="R322" s="117">
        <v>300</v>
      </c>
      <c r="S322" s="261"/>
      <c r="T322" s="260"/>
    </row>
    <row r="323" spans="2:20" ht="12" customHeight="1" x14ac:dyDescent="0.15">
      <c r="B323" s="55" t="s">
        <v>302</v>
      </c>
      <c r="C323" s="241">
        <f>C322*20</f>
        <v>2000</v>
      </c>
      <c r="D323" s="242"/>
      <c r="E323" s="243"/>
      <c r="G323" s="55" t="s">
        <v>302</v>
      </c>
      <c r="H323" s="241">
        <f>H322*20</f>
        <v>12000</v>
      </c>
      <c r="I323" s="242"/>
      <c r="J323" s="243"/>
      <c r="L323" s="55" t="s">
        <v>302</v>
      </c>
      <c r="M323" s="241">
        <f>M322*20</f>
        <v>72000</v>
      </c>
      <c r="N323" s="242"/>
      <c r="O323" s="243"/>
      <c r="Q323" s="55" t="s">
        <v>302</v>
      </c>
      <c r="R323" s="241">
        <f>R322*20</f>
        <v>6000</v>
      </c>
      <c r="S323" s="242"/>
      <c r="T323" s="243"/>
    </row>
    <row r="324" spans="2:20" ht="12" customHeight="1" x14ac:dyDescent="0.15">
      <c r="B324" s="247" t="s">
        <v>341</v>
      </c>
      <c r="C324" s="248"/>
      <c r="D324" s="248"/>
      <c r="E324" s="249"/>
      <c r="G324" s="247" t="s">
        <v>565</v>
      </c>
      <c r="H324" s="248"/>
      <c r="I324" s="248"/>
      <c r="J324" s="249"/>
      <c r="L324" s="269" t="s">
        <v>566</v>
      </c>
      <c r="M324" s="270"/>
      <c r="N324" s="270"/>
      <c r="O324" s="271"/>
      <c r="Q324" s="247" t="s">
        <v>341</v>
      </c>
      <c r="R324" s="248"/>
      <c r="S324" s="248"/>
      <c r="T324" s="249"/>
    </row>
    <row r="325" spans="2:20" ht="12" customHeight="1" x14ac:dyDescent="0.15">
      <c r="B325" s="247"/>
      <c r="C325" s="248"/>
      <c r="D325" s="248"/>
      <c r="E325" s="249"/>
      <c r="G325" s="247"/>
      <c r="H325" s="248"/>
      <c r="I325" s="248"/>
      <c r="J325" s="249"/>
      <c r="L325" s="247"/>
      <c r="M325" s="272"/>
      <c r="N325" s="272"/>
      <c r="O325" s="249"/>
      <c r="Q325" s="247"/>
      <c r="R325" s="248"/>
      <c r="S325" s="248"/>
      <c r="T325" s="249"/>
    </row>
    <row r="326" spans="2:20" ht="12" customHeight="1" x14ac:dyDescent="0.15">
      <c r="B326" s="247"/>
      <c r="C326" s="248"/>
      <c r="D326" s="248"/>
      <c r="E326" s="249"/>
      <c r="G326" s="247"/>
      <c r="H326" s="248"/>
      <c r="I326" s="248"/>
      <c r="J326" s="249"/>
      <c r="L326" s="247"/>
      <c r="M326" s="272"/>
      <c r="N326" s="272"/>
      <c r="O326" s="249"/>
      <c r="Q326" s="247"/>
      <c r="R326" s="248"/>
      <c r="S326" s="248"/>
      <c r="T326" s="249"/>
    </row>
    <row r="327" spans="2:20" ht="12" customHeight="1" x14ac:dyDescent="0.15">
      <c r="B327" s="247"/>
      <c r="C327" s="248"/>
      <c r="D327" s="248"/>
      <c r="E327" s="249"/>
      <c r="G327" s="247"/>
      <c r="H327" s="248"/>
      <c r="I327" s="248"/>
      <c r="J327" s="249"/>
      <c r="L327" s="247"/>
      <c r="M327" s="272"/>
      <c r="N327" s="272"/>
      <c r="O327" s="249"/>
      <c r="Q327" s="247"/>
      <c r="R327" s="248"/>
      <c r="S327" s="248"/>
      <c r="T327" s="249"/>
    </row>
    <row r="328" spans="2:20" ht="12" customHeight="1" x14ac:dyDescent="0.15">
      <c r="B328" s="247"/>
      <c r="C328" s="248"/>
      <c r="D328" s="248"/>
      <c r="E328" s="249"/>
      <c r="G328" s="247"/>
      <c r="H328" s="248"/>
      <c r="I328" s="248"/>
      <c r="J328" s="249"/>
      <c r="L328" s="247"/>
      <c r="M328" s="272"/>
      <c r="N328" s="272"/>
      <c r="O328" s="249"/>
      <c r="Q328" s="247"/>
      <c r="R328" s="248"/>
      <c r="S328" s="248"/>
      <c r="T328" s="249"/>
    </row>
    <row r="329" spans="2:20" ht="12" customHeight="1" x14ac:dyDescent="0.15">
      <c r="B329" s="247"/>
      <c r="C329" s="248"/>
      <c r="D329" s="248"/>
      <c r="E329" s="249"/>
      <c r="G329" s="247"/>
      <c r="H329" s="248"/>
      <c r="I329" s="248"/>
      <c r="J329" s="249"/>
      <c r="L329" s="247"/>
      <c r="M329" s="272"/>
      <c r="N329" s="272"/>
      <c r="O329" s="249"/>
      <c r="Q329" s="247"/>
      <c r="R329" s="248"/>
      <c r="S329" s="248"/>
      <c r="T329" s="249"/>
    </row>
    <row r="330" spans="2:20" ht="12" customHeight="1" x14ac:dyDescent="0.15">
      <c r="B330" s="247"/>
      <c r="C330" s="248"/>
      <c r="D330" s="248"/>
      <c r="E330" s="249"/>
      <c r="G330" s="247"/>
      <c r="H330" s="248"/>
      <c r="I330" s="248"/>
      <c r="J330" s="249"/>
      <c r="L330" s="247"/>
      <c r="M330" s="272"/>
      <c r="N330" s="272"/>
      <c r="O330" s="249"/>
      <c r="Q330" s="247"/>
      <c r="R330" s="248"/>
      <c r="S330" s="248"/>
      <c r="T330" s="249"/>
    </row>
    <row r="331" spans="2:20" ht="12" customHeight="1" x14ac:dyDescent="0.15">
      <c r="B331" s="247"/>
      <c r="C331" s="248"/>
      <c r="D331" s="248"/>
      <c r="E331" s="249"/>
      <c r="G331" s="247"/>
      <c r="H331" s="248"/>
      <c r="I331" s="248"/>
      <c r="J331" s="249"/>
      <c r="L331" s="247"/>
      <c r="M331" s="272"/>
      <c r="N331" s="272"/>
      <c r="O331" s="249"/>
      <c r="Q331" s="247"/>
      <c r="R331" s="248"/>
      <c r="S331" s="248"/>
      <c r="T331" s="249"/>
    </row>
    <row r="332" spans="2:20" ht="12" customHeight="1" x14ac:dyDescent="0.15">
      <c r="B332" s="247"/>
      <c r="C332" s="248"/>
      <c r="D332" s="248"/>
      <c r="E332" s="249"/>
      <c r="G332" s="247"/>
      <c r="H332" s="248"/>
      <c r="I332" s="248"/>
      <c r="J332" s="249"/>
      <c r="L332" s="247"/>
      <c r="M332" s="272"/>
      <c r="N332" s="272"/>
      <c r="O332" s="249"/>
      <c r="Q332" s="247"/>
      <c r="R332" s="248"/>
      <c r="S332" s="248"/>
      <c r="T332" s="249"/>
    </row>
    <row r="333" spans="2:20" ht="12" customHeight="1" x14ac:dyDescent="0.15">
      <c r="B333" s="247"/>
      <c r="C333" s="248"/>
      <c r="D333" s="248"/>
      <c r="E333" s="249"/>
      <c r="G333" s="247"/>
      <c r="H333" s="248"/>
      <c r="I333" s="248"/>
      <c r="J333" s="249"/>
      <c r="L333" s="247"/>
      <c r="M333" s="272"/>
      <c r="N333" s="272"/>
      <c r="O333" s="249"/>
      <c r="Q333" s="247"/>
      <c r="R333" s="248"/>
      <c r="S333" s="248"/>
      <c r="T333" s="249"/>
    </row>
    <row r="334" spans="2:20" ht="12" customHeight="1" x14ac:dyDescent="0.15">
      <c r="B334" s="247"/>
      <c r="C334" s="248"/>
      <c r="D334" s="248"/>
      <c r="E334" s="249"/>
      <c r="G334" s="247"/>
      <c r="H334" s="248"/>
      <c r="I334" s="248"/>
      <c r="J334" s="249"/>
      <c r="L334" s="247"/>
      <c r="M334" s="272"/>
      <c r="N334" s="272"/>
      <c r="O334" s="249"/>
      <c r="Q334" s="247"/>
      <c r="R334" s="248"/>
      <c r="S334" s="248"/>
      <c r="T334" s="249"/>
    </row>
    <row r="335" spans="2:20" ht="12" customHeight="1" x14ac:dyDescent="0.15">
      <c r="B335" s="247"/>
      <c r="C335" s="248"/>
      <c r="D335" s="248"/>
      <c r="E335" s="249"/>
      <c r="G335" s="247"/>
      <c r="H335" s="248"/>
      <c r="I335" s="248"/>
      <c r="J335" s="249"/>
      <c r="L335" s="247"/>
      <c r="M335" s="272"/>
      <c r="N335" s="272"/>
      <c r="O335" s="249"/>
      <c r="Q335" s="247"/>
      <c r="R335" s="248"/>
      <c r="S335" s="248"/>
      <c r="T335" s="249"/>
    </row>
    <row r="336" spans="2:20" ht="12" customHeight="1" x14ac:dyDescent="0.15">
      <c r="B336" s="250"/>
      <c r="C336" s="251"/>
      <c r="D336" s="251"/>
      <c r="E336" s="252"/>
      <c r="G336" s="250"/>
      <c r="H336" s="251"/>
      <c r="I336" s="251"/>
      <c r="J336" s="252"/>
      <c r="L336" s="250"/>
      <c r="M336" s="251"/>
      <c r="N336" s="251"/>
      <c r="O336" s="252"/>
      <c r="Q336" s="250"/>
      <c r="R336" s="251"/>
      <c r="S336" s="251"/>
      <c r="T336" s="252"/>
    </row>
    <row r="337" spans="2:20" ht="12" customHeight="1" x14ac:dyDescent="0.15">
      <c r="B337" s="244" t="s">
        <v>567</v>
      </c>
      <c r="C337" s="263"/>
      <c r="D337" s="263"/>
      <c r="E337" s="264"/>
      <c r="G337" s="244" t="s">
        <v>568</v>
      </c>
      <c r="H337" s="245"/>
      <c r="I337" s="245"/>
      <c r="J337" s="246"/>
      <c r="L337" s="244" t="s">
        <v>346</v>
      </c>
      <c r="M337" s="263"/>
      <c r="N337" s="263"/>
      <c r="O337" s="264"/>
      <c r="Q337" s="244" t="s">
        <v>569</v>
      </c>
      <c r="R337" s="245"/>
      <c r="S337" s="245"/>
      <c r="T337" s="246"/>
    </row>
    <row r="340" spans="2:20" ht="12" customHeight="1" x14ac:dyDescent="0.15">
      <c r="B340" s="114" t="s">
        <v>289</v>
      </c>
      <c r="C340" s="120" t="s">
        <v>260</v>
      </c>
      <c r="D340" s="51" t="s">
        <v>290</v>
      </c>
      <c r="E340" s="70" t="str">
        <f>LOOKUP(C348,{0,201,401,601,901,1201,1501;"黑色","绿色","蓝色","紫色","红色","橙色","金色"})</f>
        <v>蓝色</v>
      </c>
      <c r="G340" s="114" t="s">
        <v>289</v>
      </c>
      <c r="H340" s="120" t="s">
        <v>217</v>
      </c>
      <c r="I340" s="51" t="s">
        <v>290</v>
      </c>
      <c r="J340" s="70" t="str">
        <f>LOOKUP(H348,{0,201,401,601,901,1201,1501;"黑色","绿色","蓝色","紫色","红色","橙色","金色"})</f>
        <v>绿色</v>
      </c>
      <c r="L340" s="114" t="s">
        <v>289</v>
      </c>
      <c r="M340" s="120" t="s">
        <v>248</v>
      </c>
      <c r="N340" s="51" t="s">
        <v>290</v>
      </c>
      <c r="O340" s="70" t="str">
        <f>LOOKUP(M348,{0,201,401,601,901,1201,1501;"黑色","绿色","蓝色","紫色","红色","橙色","金色"})</f>
        <v>蓝色</v>
      </c>
      <c r="Q340" s="114" t="s">
        <v>289</v>
      </c>
      <c r="R340" s="120" t="s">
        <v>251</v>
      </c>
      <c r="S340" s="51" t="s">
        <v>290</v>
      </c>
      <c r="T340" s="70" t="str">
        <f>LOOKUP(R348,{0,201,401,601,901,1201,1501;"黑色","绿色","蓝色","紫色","红色","橙色","金色"})</f>
        <v>蓝色</v>
      </c>
    </row>
    <row r="341" spans="2:20" ht="12" customHeight="1" x14ac:dyDescent="0.15">
      <c r="B341" s="253" t="s">
        <v>570</v>
      </c>
      <c r="C341" s="254"/>
      <c r="D341" s="116" t="s">
        <v>292</v>
      </c>
      <c r="E341" s="59">
        <v>1</v>
      </c>
      <c r="G341" s="253" t="s">
        <v>571</v>
      </c>
      <c r="H341" s="254"/>
      <c r="I341" s="116" t="s">
        <v>292</v>
      </c>
      <c r="J341" s="59">
        <v>1</v>
      </c>
      <c r="L341" s="253" t="s">
        <v>572</v>
      </c>
      <c r="M341" s="254"/>
      <c r="N341" s="116" t="s">
        <v>292</v>
      </c>
      <c r="O341" s="59">
        <v>1</v>
      </c>
      <c r="Q341" s="253" t="s">
        <v>573</v>
      </c>
      <c r="R341" s="254"/>
      <c r="S341" s="116" t="s">
        <v>292</v>
      </c>
      <c r="T341" s="59">
        <v>1</v>
      </c>
    </row>
    <row r="342" spans="2:20" ht="12" customHeight="1" x14ac:dyDescent="0.15">
      <c r="B342" s="255"/>
      <c r="C342" s="256"/>
      <c r="D342" s="116" t="s">
        <v>296</v>
      </c>
      <c r="E342" s="59">
        <v>1</v>
      </c>
      <c r="G342" s="255"/>
      <c r="H342" s="256"/>
      <c r="I342" s="116" t="s">
        <v>296</v>
      </c>
      <c r="J342" s="59">
        <v>1</v>
      </c>
      <c r="L342" s="255"/>
      <c r="M342" s="256"/>
      <c r="N342" s="116" t="s">
        <v>296</v>
      </c>
      <c r="O342" s="59">
        <v>1</v>
      </c>
      <c r="Q342" s="255"/>
      <c r="R342" s="256"/>
      <c r="S342" s="116" t="s">
        <v>296</v>
      </c>
      <c r="T342" s="59">
        <v>1</v>
      </c>
    </row>
    <row r="343" spans="2:20" ht="12" customHeight="1" x14ac:dyDescent="0.15">
      <c r="B343" s="255"/>
      <c r="C343" s="256"/>
      <c r="D343" s="259" t="s">
        <v>574</v>
      </c>
      <c r="E343" s="260"/>
      <c r="G343" s="255"/>
      <c r="H343" s="256"/>
      <c r="I343" s="259" t="s">
        <v>575</v>
      </c>
      <c r="J343" s="260"/>
      <c r="L343" s="255"/>
      <c r="M343" s="256"/>
      <c r="N343" s="259" t="s">
        <v>576</v>
      </c>
      <c r="O343" s="260"/>
      <c r="Q343" s="255"/>
      <c r="R343" s="256"/>
      <c r="S343" s="259" t="s">
        <v>577</v>
      </c>
      <c r="T343" s="260"/>
    </row>
    <row r="344" spans="2:20" ht="12" customHeight="1" x14ac:dyDescent="0.15">
      <c r="B344" s="255"/>
      <c r="C344" s="256"/>
      <c r="D344" s="259"/>
      <c r="E344" s="260"/>
      <c r="G344" s="255"/>
      <c r="H344" s="256"/>
      <c r="I344" s="259"/>
      <c r="J344" s="260"/>
      <c r="L344" s="255"/>
      <c r="M344" s="256"/>
      <c r="N344" s="259"/>
      <c r="O344" s="260"/>
      <c r="Q344" s="255"/>
      <c r="R344" s="256"/>
      <c r="S344" s="259"/>
      <c r="T344" s="260"/>
    </row>
    <row r="345" spans="2:20" ht="12" customHeight="1" x14ac:dyDescent="0.15">
      <c r="B345" s="255"/>
      <c r="C345" s="256"/>
      <c r="D345" s="259"/>
      <c r="E345" s="260"/>
      <c r="G345" s="255"/>
      <c r="H345" s="256"/>
      <c r="I345" s="259"/>
      <c r="J345" s="260"/>
      <c r="L345" s="255"/>
      <c r="M345" s="256"/>
      <c r="N345" s="259"/>
      <c r="O345" s="260"/>
      <c r="Q345" s="255"/>
      <c r="R345" s="256"/>
      <c r="S345" s="259"/>
      <c r="T345" s="260"/>
    </row>
    <row r="346" spans="2:20" ht="12" customHeight="1" x14ac:dyDescent="0.15">
      <c r="B346" s="255"/>
      <c r="C346" s="256"/>
      <c r="D346" s="259"/>
      <c r="E346" s="260"/>
      <c r="G346" s="255"/>
      <c r="H346" s="256"/>
      <c r="I346" s="259"/>
      <c r="J346" s="260"/>
      <c r="L346" s="255"/>
      <c r="M346" s="256"/>
      <c r="N346" s="259"/>
      <c r="O346" s="260"/>
      <c r="Q346" s="255"/>
      <c r="R346" s="256"/>
      <c r="S346" s="259"/>
      <c r="T346" s="260"/>
    </row>
    <row r="347" spans="2:20" ht="12" customHeight="1" x14ac:dyDescent="0.15">
      <c r="B347" s="257"/>
      <c r="C347" s="258"/>
      <c r="D347" s="259"/>
      <c r="E347" s="260"/>
      <c r="G347" s="257"/>
      <c r="H347" s="258"/>
      <c r="I347" s="259"/>
      <c r="J347" s="260"/>
      <c r="L347" s="257"/>
      <c r="M347" s="258"/>
      <c r="N347" s="259"/>
      <c r="O347" s="260"/>
      <c r="Q347" s="257"/>
      <c r="R347" s="258"/>
      <c r="S347" s="259"/>
      <c r="T347" s="260"/>
    </row>
    <row r="348" spans="2:20" ht="12" customHeight="1" x14ac:dyDescent="0.15">
      <c r="B348" s="114" t="s">
        <v>301</v>
      </c>
      <c r="C348" s="117">
        <v>600</v>
      </c>
      <c r="D348" s="261"/>
      <c r="E348" s="260"/>
      <c r="G348" s="114" t="s">
        <v>301</v>
      </c>
      <c r="H348" s="117">
        <v>300</v>
      </c>
      <c r="I348" s="261"/>
      <c r="J348" s="260"/>
      <c r="L348" s="114" t="s">
        <v>301</v>
      </c>
      <c r="M348" s="117">
        <v>450</v>
      </c>
      <c r="N348" s="261"/>
      <c r="O348" s="260"/>
      <c r="Q348" s="114" t="s">
        <v>301</v>
      </c>
      <c r="R348" s="117">
        <v>450</v>
      </c>
      <c r="S348" s="261"/>
      <c r="T348" s="260"/>
    </row>
    <row r="349" spans="2:20" ht="12" customHeight="1" x14ac:dyDescent="0.15">
      <c r="B349" s="55" t="s">
        <v>302</v>
      </c>
      <c r="C349" s="241">
        <f>C348*20</f>
        <v>12000</v>
      </c>
      <c r="D349" s="242"/>
      <c r="E349" s="243"/>
      <c r="G349" s="55" t="s">
        <v>302</v>
      </c>
      <c r="H349" s="241">
        <f>H348*20</f>
        <v>6000</v>
      </c>
      <c r="I349" s="242"/>
      <c r="J349" s="243"/>
      <c r="L349" s="55" t="s">
        <v>302</v>
      </c>
      <c r="M349" s="241">
        <f>M348*20</f>
        <v>9000</v>
      </c>
      <c r="N349" s="242"/>
      <c r="O349" s="243"/>
      <c r="Q349" s="55" t="s">
        <v>302</v>
      </c>
      <c r="R349" s="241">
        <f>R348*20</f>
        <v>9000</v>
      </c>
      <c r="S349" s="242"/>
      <c r="T349" s="243"/>
    </row>
    <row r="350" spans="2:20" ht="12" customHeight="1" x14ac:dyDescent="0.15">
      <c r="B350" s="247" t="s">
        <v>578</v>
      </c>
      <c r="C350" s="248"/>
      <c r="D350" s="248"/>
      <c r="E350" s="249"/>
      <c r="G350" s="247" t="s">
        <v>579</v>
      </c>
      <c r="H350" s="248"/>
      <c r="I350" s="248"/>
      <c r="J350" s="249"/>
      <c r="L350" s="247" t="s">
        <v>580</v>
      </c>
      <c r="M350" s="248"/>
      <c r="N350" s="248"/>
      <c r="O350" s="249"/>
      <c r="Q350" s="247" t="s">
        <v>580</v>
      </c>
      <c r="R350" s="248"/>
      <c r="S350" s="248"/>
      <c r="T350" s="249"/>
    </row>
    <row r="351" spans="2:20" ht="12" customHeight="1" x14ac:dyDescent="0.15">
      <c r="B351" s="247"/>
      <c r="C351" s="248"/>
      <c r="D351" s="248"/>
      <c r="E351" s="249"/>
      <c r="G351" s="247"/>
      <c r="H351" s="248"/>
      <c r="I351" s="248"/>
      <c r="J351" s="249"/>
      <c r="L351" s="247"/>
      <c r="M351" s="248"/>
      <c r="N351" s="248"/>
      <c r="O351" s="249"/>
      <c r="Q351" s="247"/>
      <c r="R351" s="248"/>
      <c r="S351" s="248"/>
      <c r="T351" s="249"/>
    </row>
    <row r="352" spans="2:20" ht="12" customHeight="1" x14ac:dyDescent="0.15">
      <c r="B352" s="247"/>
      <c r="C352" s="248"/>
      <c r="D352" s="248"/>
      <c r="E352" s="249"/>
      <c r="G352" s="247"/>
      <c r="H352" s="248"/>
      <c r="I352" s="248"/>
      <c r="J352" s="249"/>
      <c r="L352" s="247"/>
      <c r="M352" s="248"/>
      <c r="N352" s="248"/>
      <c r="O352" s="249"/>
      <c r="Q352" s="247"/>
      <c r="R352" s="248"/>
      <c r="S352" s="248"/>
      <c r="T352" s="249"/>
    </row>
    <row r="353" spans="2:20" ht="12" customHeight="1" x14ac:dyDescent="0.15">
      <c r="B353" s="247"/>
      <c r="C353" s="248"/>
      <c r="D353" s="248"/>
      <c r="E353" s="249"/>
      <c r="G353" s="247"/>
      <c r="H353" s="248"/>
      <c r="I353" s="248"/>
      <c r="J353" s="249"/>
      <c r="L353" s="247"/>
      <c r="M353" s="248"/>
      <c r="N353" s="248"/>
      <c r="O353" s="249"/>
      <c r="Q353" s="247"/>
      <c r="R353" s="248"/>
      <c r="S353" s="248"/>
      <c r="T353" s="249"/>
    </row>
    <row r="354" spans="2:20" ht="12" customHeight="1" x14ac:dyDescent="0.15">
      <c r="B354" s="247"/>
      <c r="C354" s="248"/>
      <c r="D354" s="248"/>
      <c r="E354" s="249"/>
      <c r="G354" s="247"/>
      <c r="H354" s="248"/>
      <c r="I354" s="248"/>
      <c r="J354" s="249"/>
      <c r="L354" s="247"/>
      <c r="M354" s="248"/>
      <c r="N354" s="248"/>
      <c r="O354" s="249"/>
      <c r="Q354" s="247"/>
      <c r="R354" s="248"/>
      <c r="S354" s="248"/>
      <c r="T354" s="249"/>
    </row>
    <row r="355" spans="2:20" ht="12" customHeight="1" x14ac:dyDescent="0.15">
      <c r="B355" s="247"/>
      <c r="C355" s="248"/>
      <c r="D355" s="248"/>
      <c r="E355" s="249"/>
      <c r="G355" s="247"/>
      <c r="H355" s="248"/>
      <c r="I355" s="248"/>
      <c r="J355" s="249"/>
      <c r="L355" s="247"/>
      <c r="M355" s="248"/>
      <c r="N355" s="248"/>
      <c r="O355" s="249"/>
      <c r="Q355" s="247"/>
      <c r="R355" s="248"/>
      <c r="S355" s="248"/>
      <c r="T355" s="249"/>
    </row>
    <row r="356" spans="2:20" ht="12" customHeight="1" x14ac:dyDescent="0.15">
      <c r="B356" s="247"/>
      <c r="C356" s="248"/>
      <c r="D356" s="248"/>
      <c r="E356" s="249"/>
      <c r="G356" s="247"/>
      <c r="H356" s="248"/>
      <c r="I356" s="248"/>
      <c r="J356" s="249"/>
      <c r="L356" s="247"/>
      <c r="M356" s="248"/>
      <c r="N356" s="248"/>
      <c r="O356" s="249"/>
      <c r="Q356" s="247"/>
      <c r="R356" s="248"/>
      <c r="S356" s="248"/>
      <c r="T356" s="249"/>
    </row>
    <row r="357" spans="2:20" ht="12" customHeight="1" x14ac:dyDescent="0.15">
      <c r="B357" s="247"/>
      <c r="C357" s="248"/>
      <c r="D357" s="248"/>
      <c r="E357" s="249"/>
      <c r="G357" s="247"/>
      <c r="H357" s="248"/>
      <c r="I357" s="248"/>
      <c r="J357" s="249"/>
      <c r="L357" s="247"/>
      <c r="M357" s="248"/>
      <c r="N357" s="248"/>
      <c r="O357" s="249"/>
      <c r="Q357" s="247"/>
      <c r="R357" s="248"/>
      <c r="S357" s="248"/>
      <c r="T357" s="249"/>
    </row>
    <row r="358" spans="2:20" ht="12" customHeight="1" x14ac:dyDescent="0.15">
      <c r="B358" s="247"/>
      <c r="C358" s="248"/>
      <c r="D358" s="248"/>
      <c r="E358" s="249"/>
      <c r="G358" s="247"/>
      <c r="H358" s="248"/>
      <c r="I358" s="248"/>
      <c r="J358" s="249"/>
      <c r="L358" s="247"/>
      <c r="M358" s="248"/>
      <c r="N358" s="248"/>
      <c r="O358" s="249"/>
      <c r="Q358" s="247"/>
      <c r="R358" s="248"/>
      <c r="S358" s="248"/>
      <c r="T358" s="249"/>
    </row>
    <row r="359" spans="2:20" ht="12" customHeight="1" x14ac:dyDescent="0.15">
      <c r="B359" s="247"/>
      <c r="C359" s="248"/>
      <c r="D359" s="248"/>
      <c r="E359" s="249"/>
      <c r="G359" s="247"/>
      <c r="H359" s="248"/>
      <c r="I359" s="248"/>
      <c r="J359" s="249"/>
      <c r="L359" s="247"/>
      <c r="M359" s="248"/>
      <c r="N359" s="248"/>
      <c r="O359" s="249"/>
      <c r="Q359" s="247"/>
      <c r="R359" s="248"/>
      <c r="S359" s="248"/>
      <c r="T359" s="249"/>
    </row>
    <row r="360" spans="2:20" ht="12" customHeight="1" x14ac:dyDescent="0.15">
      <c r="B360" s="247"/>
      <c r="C360" s="248"/>
      <c r="D360" s="248"/>
      <c r="E360" s="249"/>
      <c r="G360" s="247"/>
      <c r="H360" s="248"/>
      <c r="I360" s="248"/>
      <c r="J360" s="249"/>
      <c r="L360" s="247"/>
      <c r="M360" s="248"/>
      <c r="N360" s="248"/>
      <c r="O360" s="249"/>
      <c r="Q360" s="247"/>
      <c r="R360" s="248"/>
      <c r="S360" s="248"/>
      <c r="T360" s="249"/>
    </row>
    <row r="361" spans="2:20" ht="12" customHeight="1" x14ac:dyDescent="0.15">
      <c r="B361" s="247"/>
      <c r="C361" s="248"/>
      <c r="D361" s="248"/>
      <c r="E361" s="249"/>
      <c r="G361" s="247"/>
      <c r="H361" s="248"/>
      <c r="I361" s="248"/>
      <c r="J361" s="249"/>
      <c r="L361" s="247"/>
      <c r="M361" s="248"/>
      <c r="N361" s="248"/>
      <c r="O361" s="249"/>
      <c r="Q361" s="247"/>
      <c r="R361" s="248"/>
      <c r="S361" s="248"/>
      <c r="T361" s="249"/>
    </row>
    <row r="362" spans="2:20" ht="12" customHeight="1" x14ac:dyDescent="0.15">
      <c r="B362" s="250"/>
      <c r="C362" s="251"/>
      <c r="D362" s="251"/>
      <c r="E362" s="252"/>
      <c r="G362" s="250"/>
      <c r="H362" s="251"/>
      <c r="I362" s="251"/>
      <c r="J362" s="252"/>
      <c r="L362" s="250"/>
      <c r="M362" s="251"/>
      <c r="N362" s="251"/>
      <c r="O362" s="252"/>
      <c r="Q362" s="250"/>
      <c r="R362" s="251"/>
      <c r="S362" s="251"/>
      <c r="T362" s="252"/>
    </row>
    <row r="363" spans="2:20" ht="12" customHeight="1" x14ac:dyDescent="0.15">
      <c r="B363" s="244" t="s">
        <v>346</v>
      </c>
      <c r="C363" s="245"/>
      <c r="D363" s="245"/>
      <c r="E363" s="246"/>
      <c r="G363" s="244" t="s">
        <v>581</v>
      </c>
      <c r="H363" s="245"/>
      <c r="I363" s="245"/>
      <c r="J363" s="246"/>
      <c r="L363" s="244" t="s">
        <v>346</v>
      </c>
      <c r="M363" s="245"/>
      <c r="N363" s="245"/>
      <c r="O363" s="246"/>
      <c r="Q363" s="244" t="s">
        <v>346</v>
      </c>
      <c r="R363" s="245"/>
      <c r="S363" s="245"/>
      <c r="T363" s="246"/>
    </row>
    <row r="366" spans="2:20" ht="12" customHeight="1" x14ac:dyDescent="0.15">
      <c r="B366" s="114" t="s">
        <v>289</v>
      </c>
      <c r="C366" s="120" t="s">
        <v>221</v>
      </c>
      <c r="D366" s="51" t="s">
        <v>290</v>
      </c>
      <c r="E366" s="70" t="str">
        <f>LOOKUP(C374,{0,201,401,601,901,1201,1501;"黑色","绿色","蓝色","紫色","红色","橙色","金色"})</f>
        <v>绿色</v>
      </c>
      <c r="G366" s="98" t="s">
        <v>289</v>
      </c>
      <c r="H366" s="99" t="s">
        <v>263</v>
      </c>
      <c r="I366" s="2" t="s">
        <v>290</v>
      </c>
      <c r="J366" s="97" t="str">
        <f>LOOKUP(H374,{0,201,401,601,901,1201,1501;"黑色","绿色","蓝色","紫色","红色","橙色","金色"})</f>
        <v>蓝色</v>
      </c>
      <c r="L366" s="98" t="s">
        <v>289</v>
      </c>
      <c r="M366" s="99" t="s">
        <v>185</v>
      </c>
      <c r="N366" s="2" t="s">
        <v>290</v>
      </c>
      <c r="O366" s="97" t="str">
        <f>LOOKUP(M374,{0,201,401,601,901,1201,1501;"黑色","绿色","蓝色","紫色","红色","橙色","金色"})</f>
        <v>黑色</v>
      </c>
      <c r="Q366" s="98" t="s">
        <v>289</v>
      </c>
      <c r="R366" s="99" t="s">
        <v>275</v>
      </c>
      <c r="S366" s="2" t="s">
        <v>290</v>
      </c>
      <c r="T366" s="97" t="str">
        <f>LOOKUP(R374,{0,201,401,601,901,1201,1501;"黑色","绿色","蓝色","紫色","红色","橙色","金色"})</f>
        <v>橙色</v>
      </c>
    </row>
    <row r="367" spans="2:20" ht="12" customHeight="1" x14ac:dyDescent="0.15">
      <c r="B367" s="253" t="s">
        <v>582</v>
      </c>
      <c r="C367" s="254"/>
      <c r="D367" s="116" t="s">
        <v>292</v>
      </c>
      <c r="E367" s="59"/>
      <c r="G367" s="253" t="s">
        <v>583</v>
      </c>
      <c r="H367" s="254"/>
      <c r="I367" s="100" t="s">
        <v>292</v>
      </c>
      <c r="J367" s="25">
        <v>1</v>
      </c>
      <c r="L367" s="253" t="s">
        <v>584</v>
      </c>
      <c r="M367" s="254"/>
      <c r="N367" s="100" t="s">
        <v>292</v>
      </c>
      <c r="O367" s="25">
        <v>1</v>
      </c>
      <c r="Q367" s="253" t="s">
        <v>585</v>
      </c>
      <c r="R367" s="254"/>
      <c r="S367" s="100" t="s">
        <v>292</v>
      </c>
      <c r="T367" s="25">
        <v>1</v>
      </c>
    </row>
    <row r="368" spans="2:20" ht="12" customHeight="1" x14ac:dyDescent="0.15">
      <c r="B368" s="255"/>
      <c r="C368" s="256"/>
      <c r="D368" s="116" t="s">
        <v>296</v>
      </c>
      <c r="E368" s="59"/>
      <c r="G368" s="255"/>
      <c r="H368" s="256"/>
      <c r="I368" s="100" t="s">
        <v>296</v>
      </c>
      <c r="J368" s="25">
        <v>1</v>
      </c>
      <c r="L368" s="255"/>
      <c r="M368" s="256"/>
      <c r="N368" s="100" t="s">
        <v>296</v>
      </c>
      <c r="O368" s="25">
        <v>1</v>
      </c>
      <c r="Q368" s="255"/>
      <c r="R368" s="256"/>
      <c r="S368" s="100" t="s">
        <v>296</v>
      </c>
      <c r="T368" s="25">
        <v>1</v>
      </c>
    </row>
    <row r="369" spans="2:20" ht="12" customHeight="1" x14ac:dyDescent="0.15">
      <c r="B369" s="255"/>
      <c r="C369" s="256"/>
      <c r="D369" s="259" t="s">
        <v>586</v>
      </c>
      <c r="E369" s="260"/>
      <c r="G369" s="255"/>
      <c r="H369" s="256"/>
      <c r="I369" s="262" t="s">
        <v>587</v>
      </c>
      <c r="J369" s="260"/>
      <c r="L369" s="255"/>
      <c r="M369" s="256"/>
      <c r="N369" s="262" t="s">
        <v>588</v>
      </c>
      <c r="O369" s="260"/>
      <c r="Q369" s="255"/>
      <c r="R369" s="256"/>
      <c r="S369" s="262" t="s">
        <v>589</v>
      </c>
      <c r="T369" s="260"/>
    </row>
    <row r="370" spans="2:20" ht="12" customHeight="1" x14ac:dyDescent="0.15">
      <c r="B370" s="255"/>
      <c r="C370" s="256"/>
      <c r="D370" s="259"/>
      <c r="E370" s="260"/>
      <c r="G370" s="255"/>
      <c r="H370" s="256"/>
      <c r="I370" s="262"/>
      <c r="J370" s="260"/>
      <c r="L370" s="255"/>
      <c r="M370" s="256"/>
      <c r="N370" s="262"/>
      <c r="O370" s="260"/>
      <c r="Q370" s="255"/>
      <c r="R370" s="256"/>
      <c r="S370" s="262"/>
      <c r="T370" s="260"/>
    </row>
    <row r="371" spans="2:20" ht="12" customHeight="1" x14ac:dyDescent="0.15">
      <c r="B371" s="255"/>
      <c r="C371" s="256"/>
      <c r="D371" s="259"/>
      <c r="E371" s="260"/>
      <c r="G371" s="255"/>
      <c r="H371" s="256"/>
      <c r="I371" s="262"/>
      <c r="J371" s="260"/>
      <c r="L371" s="255"/>
      <c r="M371" s="256"/>
      <c r="N371" s="262"/>
      <c r="O371" s="260"/>
      <c r="Q371" s="255"/>
      <c r="R371" s="256"/>
      <c r="S371" s="262"/>
      <c r="T371" s="260"/>
    </row>
    <row r="372" spans="2:20" ht="12" customHeight="1" x14ac:dyDescent="0.15">
      <c r="B372" s="255"/>
      <c r="C372" s="256"/>
      <c r="D372" s="259"/>
      <c r="E372" s="260"/>
      <c r="G372" s="255"/>
      <c r="H372" s="256"/>
      <c r="I372" s="262"/>
      <c r="J372" s="260"/>
      <c r="L372" s="255"/>
      <c r="M372" s="256"/>
      <c r="N372" s="262"/>
      <c r="O372" s="260"/>
      <c r="Q372" s="255"/>
      <c r="R372" s="256"/>
      <c r="S372" s="262"/>
      <c r="T372" s="260"/>
    </row>
    <row r="373" spans="2:20" ht="12" customHeight="1" x14ac:dyDescent="0.15">
      <c r="B373" s="257"/>
      <c r="C373" s="258"/>
      <c r="D373" s="259"/>
      <c r="E373" s="260"/>
      <c r="G373" s="257"/>
      <c r="H373" s="258"/>
      <c r="I373" s="262"/>
      <c r="J373" s="260"/>
      <c r="L373" s="257"/>
      <c r="M373" s="258"/>
      <c r="N373" s="262"/>
      <c r="O373" s="260"/>
      <c r="Q373" s="257"/>
      <c r="R373" s="258"/>
      <c r="S373" s="262"/>
      <c r="T373" s="260"/>
    </row>
    <row r="374" spans="2:20" ht="12" customHeight="1" x14ac:dyDescent="0.15">
      <c r="B374" s="114" t="s">
        <v>301</v>
      </c>
      <c r="C374" s="117">
        <v>300</v>
      </c>
      <c r="D374" s="261"/>
      <c r="E374" s="260"/>
      <c r="G374" s="98" t="s">
        <v>301</v>
      </c>
      <c r="H374" s="101">
        <v>600</v>
      </c>
      <c r="I374" s="261"/>
      <c r="J374" s="260"/>
      <c r="L374" s="98" t="s">
        <v>301</v>
      </c>
      <c r="M374" s="101">
        <v>200</v>
      </c>
      <c r="N374" s="261"/>
      <c r="O374" s="260"/>
      <c r="Q374" s="98" t="s">
        <v>301</v>
      </c>
      <c r="R374" s="101">
        <v>1500</v>
      </c>
      <c r="S374" s="261"/>
      <c r="T374" s="260"/>
    </row>
    <row r="375" spans="2:20" ht="12" customHeight="1" x14ac:dyDescent="0.15">
      <c r="B375" s="55" t="s">
        <v>302</v>
      </c>
      <c r="C375" s="241">
        <f>C374*20</f>
        <v>6000</v>
      </c>
      <c r="D375" s="242"/>
      <c r="E375" s="243"/>
      <c r="G375" s="12" t="s">
        <v>302</v>
      </c>
      <c r="H375" s="241">
        <f>H374*20</f>
        <v>12000</v>
      </c>
      <c r="I375" s="242"/>
      <c r="J375" s="243"/>
      <c r="L375" s="12" t="s">
        <v>302</v>
      </c>
      <c r="M375" s="241">
        <f>M374*20</f>
        <v>4000</v>
      </c>
      <c r="N375" s="242"/>
      <c r="O375" s="243"/>
      <c r="Q375" s="12" t="s">
        <v>302</v>
      </c>
      <c r="R375" s="241">
        <f>R374*20</f>
        <v>30000</v>
      </c>
      <c r="S375" s="242"/>
      <c r="T375" s="243"/>
    </row>
    <row r="376" spans="2:20" ht="12" customHeight="1" x14ac:dyDescent="0.15">
      <c r="B376" s="247" t="s">
        <v>590</v>
      </c>
      <c r="C376" s="248"/>
      <c r="D376" s="248"/>
      <c r="E376" s="249"/>
      <c r="G376" s="247" t="s">
        <v>591</v>
      </c>
      <c r="H376" s="248"/>
      <c r="I376" s="248"/>
      <c r="J376" s="249"/>
      <c r="L376" s="247" t="s">
        <v>592</v>
      </c>
      <c r="M376" s="248"/>
      <c r="N376" s="248"/>
      <c r="O376" s="249"/>
      <c r="Q376" s="247" t="s">
        <v>593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581</v>
      </c>
      <c r="C389" s="245"/>
      <c r="D389" s="245"/>
      <c r="E389" s="246"/>
      <c r="G389" s="244" t="s">
        <v>346</v>
      </c>
      <c r="H389" s="245"/>
      <c r="I389" s="245"/>
      <c r="J389" s="246"/>
      <c r="L389" s="244" t="s">
        <v>594</v>
      </c>
      <c r="M389" s="245"/>
      <c r="N389" s="245"/>
      <c r="O389" s="246"/>
      <c r="Q389" s="244" t="s">
        <v>346</v>
      </c>
      <c r="R389" s="245"/>
      <c r="S389" s="245"/>
      <c r="T389" s="246"/>
    </row>
    <row r="392" spans="2:20" ht="12" customHeight="1" x14ac:dyDescent="0.15">
      <c r="B392" s="98" t="s">
        <v>289</v>
      </c>
      <c r="C392" s="99" t="s">
        <v>269</v>
      </c>
      <c r="D392" s="2" t="s">
        <v>290</v>
      </c>
      <c r="E392" s="97" t="str">
        <f>LOOKUP(C400,{0,201,401,601,901,1201,1501;"黑色","绿色","蓝色","紫色","红色","橙色","金色"})</f>
        <v>红色</v>
      </c>
      <c r="G392" s="98" t="s">
        <v>289</v>
      </c>
      <c r="H392" s="99" t="s">
        <v>278</v>
      </c>
      <c r="I392" s="2" t="s">
        <v>290</v>
      </c>
      <c r="J392" s="97" t="str">
        <f>LOOKUP(H400,{0,201,401,601,901,1201,1501;"黑色","绿色","蓝色","紫色","红色","橙色","金色"})</f>
        <v>橙色</v>
      </c>
      <c r="L392" s="98" t="s">
        <v>289</v>
      </c>
      <c r="M392" s="99" t="s">
        <v>280</v>
      </c>
      <c r="N392" s="2" t="s">
        <v>290</v>
      </c>
      <c r="O392" s="97" t="str">
        <f>LOOKUP(M400,{0,201,401,601,901,1201,1501;"黑色","绿色","蓝色","紫色","红色","橙色","金色"})</f>
        <v>橙色</v>
      </c>
      <c r="Q392" s="98" t="s">
        <v>289</v>
      </c>
      <c r="R392" s="99" t="s">
        <v>266</v>
      </c>
      <c r="S392" s="2" t="s">
        <v>290</v>
      </c>
      <c r="T392" s="187" t="str">
        <f>LOOKUP(R400,{0,201,401,601,901,1201,1501;"黑色","绿色","蓝色","紫色","红色","橙色","金色"})</f>
        <v>蓝色</v>
      </c>
    </row>
    <row r="393" spans="2:20" ht="12" customHeight="1" x14ac:dyDescent="0.15">
      <c r="B393" s="253" t="s">
        <v>595</v>
      </c>
      <c r="C393" s="254"/>
      <c r="D393" s="100" t="s">
        <v>292</v>
      </c>
      <c r="E393" s="25">
        <v>1</v>
      </c>
      <c r="G393" s="253" t="s">
        <v>596</v>
      </c>
      <c r="H393" s="254"/>
      <c r="I393" s="100" t="s">
        <v>292</v>
      </c>
      <c r="J393" s="25">
        <v>1</v>
      </c>
      <c r="L393" s="253" t="s">
        <v>597</v>
      </c>
      <c r="M393" s="254"/>
      <c r="N393" s="100" t="s">
        <v>292</v>
      </c>
      <c r="O393" s="25">
        <v>1</v>
      </c>
      <c r="Q393" s="253" t="s">
        <v>598</v>
      </c>
      <c r="R393" s="254"/>
      <c r="S393" s="100" t="s">
        <v>292</v>
      </c>
      <c r="T393" s="25">
        <v>1</v>
      </c>
    </row>
    <row r="394" spans="2:20" ht="12" customHeight="1" x14ac:dyDescent="0.15">
      <c r="B394" s="255"/>
      <c r="C394" s="256"/>
      <c r="D394" s="100" t="s">
        <v>296</v>
      </c>
      <c r="E394" s="25">
        <v>1</v>
      </c>
      <c r="G394" s="255"/>
      <c r="H394" s="256"/>
      <c r="I394" s="100" t="s">
        <v>296</v>
      </c>
      <c r="J394" s="25">
        <v>1</v>
      </c>
      <c r="L394" s="255"/>
      <c r="M394" s="256"/>
      <c r="N394" s="100" t="s">
        <v>296</v>
      </c>
      <c r="O394" s="25">
        <v>1</v>
      </c>
      <c r="Q394" s="255"/>
      <c r="R394" s="256"/>
      <c r="S394" s="100" t="s">
        <v>296</v>
      </c>
      <c r="T394" s="25">
        <v>1</v>
      </c>
    </row>
    <row r="395" spans="2:20" ht="12" customHeight="1" x14ac:dyDescent="0.15">
      <c r="B395" s="255"/>
      <c r="C395" s="256"/>
      <c r="D395" s="262" t="s">
        <v>599</v>
      </c>
      <c r="E395" s="260"/>
      <c r="G395" s="255"/>
      <c r="H395" s="256"/>
      <c r="I395" s="262" t="s">
        <v>600</v>
      </c>
      <c r="J395" s="260"/>
      <c r="L395" s="255"/>
      <c r="M395" s="256"/>
      <c r="N395" s="262" t="s">
        <v>601</v>
      </c>
      <c r="O395" s="260"/>
      <c r="Q395" s="255"/>
      <c r="R395" s="256"/>
      <c r="S395" s="259" t="s">
        <v>602</v>
      </c>
      <c r="T395" s="260"/>
    </row>
    <row r="396" spans="2:20" ht="12" customHeight="1" x14ac:dyDescent="0.15">
      <c r="B396" s="255"/>
      <c r="C396" s="256"/>
      <c r="D396" s="262"/>
      <c r="E396" s="260"/>
      <c r="G396" s="255"/>
      <c r="H396" s="256"/>
      <c r="I396" s="262"/>
      <c r="J396" s="260"/>
      <c r="L396" s="255"/>
      <c r="M396" s="256"/>
      <c r="N396" s="262"/>
      <c r="O396" s="260"/>
      <c r="Q396" s="255"/>
      <c r="R396" s="256"/>
      <c r="S396" s="259"/>
      <c r="T396" s="260"/>
    </row>
    <row r="397" spans="2:20" ht="12" customHeight="1" x14ac:dyDescent="0.15">
      <c r="B397" s="255"/>
      <c r="C397" s="256"/>
      <c r="D397" s="262"/>
      <c r="E397" s="260"/>
      <c r="G397" s="255"/>
      <c r="H397" s="256"/>
      <c r="I397" s="262"/>
      <c r="J397" s="260"/>
      <c r="L397" s="255"/>
      <c r="M397" s="256"/>
      <c r="N397" s="262"/>
      <c r="O397" s="260"/>
      <c r="Q397" s="255"/>
      <c r="R397" s="256"/>
      <c r="S397" s="259"/>
      <c r="T397" s="260"/>
    </row>
    <row r="398" spans="2:20" ht="12" customHeight="1" x14ac:dyDescent="0.15">
      <c r="B398" s="255"/>
      <c r="C398" s="256"/>
      <c r="D398" s="262"/>
      <c r="E398" s="260"/>
      <c r="G398" s="255"/>
      <c r="H398" s="256"/>
      <c r="I398" s="262"/>
      <c r="J398" s="260"/>
      <c r="L398" s="255"/>
      <c r="M398" s="256"/>
      <c r="N398" s="262"/>
      <c r="O398" s="260"/>
      <c r="Q398" s="255"/>
      <c r="R398" s="256"/>
      <c r="S398" s="259"/>
      <c r="T398" s="260"/>
    </row>
    <row r="399" spans="2:20" ht="12" customHeight="1" x14ac:dyDescent="0.15">
      <c r="B399" s="257"/>
      <c r="C399" s="258"/>
      <c r="D399" s="262"/>
      <c r="E399" s="260"/>
      <c r="G399" s="257"/>
      <c r="H399" s="258"/>
      <c r="I399" s="262"/>
      <c r="J399" s="260"/>
      <c r="L399" s="257"/>
      <c r="M399" s="258"/>
      <c r="N399" s="262"/>
      <c r="O399" s="260"/>
      <c r="Q399" s="257"/>
      <c r="R399" s="258"/>
      <c r="S399" s="259"/>
      <c r="T399" s="260"/>
    </row>
    <row r="400" spans="2:20" ht="12" customHeight="1" x14ac:dyDescent="0.15">
      <c r="B400" s="98" t="s">
        <v>301</v>
      </c>
      <c r="C400" s="101">
        <v>1000</v>
      </c>
      <c r="D400" s="261"/>
      <c r="E400" s="260"/>
      <c r="G400" s="98" t="s">
        <v>301</v>
      </c>
      <c r="H400" s="101">
        <v>1500</v>
      </c>
      <c r="I400" s="261"/>
      <c r="J400" s="260"/>
      <c r="L400" s="98" t="s">
        <v>301</v>
      </c>
      <c r="M400" s="101">
        <v>1500</v>
      </c>
      <c r="N400" s="261"/>
      <c r="O400" s="260"/>
      <c r="Q400" s="98" t="s">
        <v>301</v>
      </c>
      <c r="R400" s="101">
        <v>600</v>
      </c>
      <c r="S400" s="261"/>
      <c r="T400" s="260"/>
    </row>
    <row r="401" spans="2:20" ht="12" customHeight="1" x14ac:dyDescent="0.15">
      <c r="B401" s="12" t="s">
        <v>302</v>
      </c>
      <c r="C401" s="241">
        <f>C400*20</f>
        <v>20000</v>
      </c>
      <c r="D401" s="242"/>
      <c r="E401" s="243"/>
      <c r="G401" s="12" t="s">
        <v>302</v>
      </c>
      <c r="H401" s="241">
        <f>H400*20</f>
        <v>30000</v>
      </c>
      <c r="I401" s="242"/>
      <c r="J401" s="243"/>
      <c r="L401" s="12" t="s">
        <v>302</v>
      </c>
      <c r="M401" s="241">
        <f>M400*20</f>
        <v>30000</v>
      </c>
      <c r="N401" s="242"/>
      <c r="O401" s="243"/>
      <c r="Q401" s="12" t="s">
        <v>302</v>
      </c>
      <c r="R401" s="241">
        <f>R400*20</f>
        <v>12000</v>
      </c>
      <c r="S401" s="242"/>
      <c r="T401" s="243"/>
    </row>
    <row r="402" spans="2:20" ht="12" customHeight="1" x14ac:dyDescent="0.15">
      <c r="B402" s="247" t="s">
        <v>603</v>
      </c>
      <c r="C402" s="248"/>
      <c r="D402" s="248"/>
      <c r="E402" s="249"/>
      <c r="G402" s="247" t="s">
        <v>604</v>
      </c>
      <c r="H402" s="248"/>
      <c r="I402" s="248"/>
      <c r="J402" s="249"/>
      <c r="L402" s="247" t="s">
        <v>605</v>
      </c>
      <c r="M402" s="248"/>
      <c r="N402" s="248"/>
      <c r="O402" s="249"/>
      <c r="Q402" s="247" t="s">
        <v>606</v>
      </c>
      <c r="R402" s="248"/>
      <c r="S402" s="248"/>
      <c r="T402" s="249"/>
    </row>
    <row r="403" spans="2:20" ht="12" customHeight="1" x14ac:dyDescent="0.15">
      <c r="B403" s="247"/>
      <c r="C403" s="248"/>
      <c r="D403" s="248"/>
      <c r="E403" s="249"/>
      <c r="G403" s="247"/>
      <c r="H403" s="248"/>
      <c r="I403" s="248"/>
      <c r="J403" s="249"/>
      <c r="L403" s="247"/>
      <c r="M403" s="248"/>
      <c r="N403" s="248"/>
      <c r="O403" s="249"/>
      <c r="Q403" s="247"/>
      <c r="R403" s="248"/>
      <c r="S403" s="248"/>
      <c r="T403" s="249"/>
    </row>
    <row r="404" spans="2:20" ht="12" customHeight="1" x14ac:dyDescent="0.15">
      <c r="B404" s="247"/>
      <c r="C404" s="248"/>
      <c r="D404" s="248"/>
      <c r="E404" s="249"/>
      <c r="G404" s="247"/>
      <c r="H404" s="248"/>
      <c r="I404" s="248"/>
      <c r="J404" s="249"/>
      <c r="L404" s="247"/>
      <c r="M404" s="248"/>
      <c r="N404" s="248"/>
      <c r="O404" s="249"/>
      <c r="Q404" s="247"/>
      <c r="R404" s="248"/>
      <c r="S404" s="248"/>
      <c r="T404" s="249"/>
    </row>
    <row r="405" spans="2:20" ht="12" customHeight="1" x14ac:dyDescent="0.15">
      <c r="B405" s="247"/>
      <c r="C405" s="248"/>
      <c r="D405" s="248"/>
      <c r="E405" s="249"/>
      <c r="G405" s="247"/>
      <c r="H405" s="248"/>
      <c r="I405" s="248"/>
      <c r="J405" s="249"/>
      <c r="L405" s="247"/>
      <c r="M405" s="248"/>
      <c r="N405" s="248"/>
      <c r="O405" s="249"/>
      <c r="Q405" s="247"/>
      <c r="R405" s="248"/>
      <c r="S405" s="248"/>
      <c r="T405" s="249"/>
    </row>
    <row r="406" spans="2:20" ht="12" customHeight="1" x14ac:dyDescent="0.15">
      <c r="B406" s="247"/>
      <c r="C406" s="248"/>
      <c r="D406" s="248"/>
      <c r="E406" s="249"/>
      <c r="G406" s="247"/>
      <c r="H406" s="248"/>
      <c r="I406" s="248"/>
      <c r="J406" s="249"/>
      <c r="L406" s="247"/>
      <c r="M406" s="248"/>
      <c r="N406" s="248"/>
      <c r="O406" s="249"/>
      <c r="Q406" s="247"/>
      <c r="R406" s="248"/>
      <c r="S406" s="248"/>
      <c r="T406" s="249"/>
    </row>
    <row r="407" spans="2:20" ht="12" customHeight="1" x14ac:dyDescent="0.15">
      <c r="B407" s="247"/>
      <c r="C407" s="248"/>
      <c r="D407" s="248"/>
      <c r="E407" s="249"/>
      <c r="G407" s="247"/>
      <c r="H407" s="248"/>
      <c r="I407" s="248"/>
      <c r="J407" s="249"/>
      <c r="L407" s="247"/>
      <c r="M407" s="248"/>
      <c r="N407" s="248"/>
      <c r="O407" s="249"/>
      <c r="Q407" s="247"/>
      <c r="R407" s="248"/>
      <c r="S407" s="248"/>
      <c r="T407" s="249"/>
    </row>
    <row r="408" spans="2:20" ht="12" customHeight="1" x14ac:dyDescent="0.15">
      <c r="B408" s="247"/>
      <c r="C408" s="248"/>
      <c r="D408" s="248"/>
      <c r="E408" s="249"/>
      <c r="G408" s="247"/>
      <c r="H408" s="248"/>
      <c r="I408" s="248"/>
      <c r="J408" s="249"/>
      <c r="L408" s="247"/>
      <c r="M408" s="248"/>
      <c r="N408" s="248"/>
      <c r="O408" s="249"/>
      <c r="Q408" s="247"/>
      <c r="R408" s="248"/>
      <c r="S408" s="248"/>
      <c r="T408" s="249"/>
    </row>
    <row r="409" spans="2:20" ht="12" customHeight="1" x14ac:dyDescent="0.15">
      <c r="B409" s="247"/>
      <c r="C409" s="248"/>
      <c r="D409" s="248"/>
      <c r="E409" s="249"/>
      <c r="G409" s="247"/>
      <c r="H409" s="248"/>
      <c r="I409" s="248"/>
      <c r="J409" s="249"/>
      <c r="L409" s="247"/>
      <c r="M409" s="248"/>
      <c r="N409" s="248"/>
      <c r="O409" s="249"/>
      <c r="Q409" s="247"/>
      <c r="R409" s="248"/>
      <c r="S409" s="248"/>
      <c r="T409" s="249"/>
    </row>
    <row r="410" spans="2:20" ht="12" customHeight="1" x14ac:dyDescent="0.15">
      <c r="B410" s="247"/>
      <c r="C410" s="248"/>
      <c r="D410" s="248"/>
      <c r="E410" s="249"/>
      <c r="G410" s="247"/>
      <c r="H410" s="248"/>
      <c r="I410" s="248"/>
      <c r="J410" s="249"/>
      <c r="L410" s="247"/>
      <c r="M410" s="248"/>
      <c r="N410" s="248"/>
      <c r="O410" s="249"/>
      <c r="Q410" s="247"/>
      <c r="R410" s="248"/>
      <c r="S410" s="248"/>
      <c r="T410" s="249"/>
    </row>
    <row r="411" spans="2:20" ht="12" customHeight="1" x14ac:dyDescent="0.15">
      <c r="B411" s="247"/>
      <c r="C411" s="248"/>
      <c r="D411" s="248"/>
      <c r="E411" s="249"/>
      <c r="G411" s="247"/>
      <c r="H411" s="248"/>
      <c r="I411" s="248"/>
      <c r="J411" s="249"/>
      <c r="L411" s="247"/>
      <c r="M411" s="248"/>
      <c r="N411" s="248"/>
      <c r="O411" s="249"/>
      <c r="Q411" s="247"/>
      <c r="R411" s="248"/>
      <c r="S411" s="248"/>
      <c r="T411" s="249"/>
    </row>
    <row r="412" spans="2:20" ht="12" customHeight="1" x14ac:dyDescent="0.15">
      <c r="B412" s="247"/>
      <c r="C412" s="248"/>
      <c r="D412" s="248"/>
      <c r="E412" s="249"/>
      <c r="G412" s="247"/>
      <c r="H412" s="248"/>
      <c r="I412" s="248"/>
      <c r="J412" s="249"/>
      <c r="L412" s="247"/>
      <c r="M412" s="248"/>
      <c r="N412" s="248"/>
      <c r="O412" s="249"/>
      <c r="Q412" s="247"/>
      <c r="R412" s="248"/>
      <c r="S412" s="248"/>
      <c r="T412" s="249"/>
    </row>
    <row r="413" spans="2:20" ht="12" customHeight="1" x14ac:dyDescent="0.15">
      <c r="B413" s="247"/>
      <c r="C413" s="248"/>
      <c r="D413" s="248"/>
      <c r="E413" s="249"/>
      <c r="G413" s="247"/>
      <c r="H413" s="248"/>
      <c r="I413" s="248"/>
      <c r="J413" s="249"/>
      <c r="L413" s="247"/>
      <c r="M413" s="248"/>
      <c r="N413" s="248"/>
      <c r="O413" s="249"/>
      <c r="Q413" s="247"/>
      <c r="R413" s="248"/>
      <c r="S413" s="248"/>
      <c r="T413" s="249"/>
    </row>
    <row r="414" spans="2:20" ht="12" customHeight="1" x14ac:dyDescent="0.15">
      <c r="B414" s="250"/>
      <c r="C414" s="251"/>
      <c r="D414" s="251"/>
      <c r="E414" s="252"/>
      <c r="G414" s="250"/>
      <c r="H414" s="251"/>
      <c r="I414" s="251"/>
      <c r="J414" s="252"/>
      <c r="L414" s="250"/>
      <c r="M414" s="251"/>
      <c r="N414" s="251"/>
      <c r="O414" s="252"/>
      <c r="Q414" s="250"/>
      <c r="R414" s="251"/>
      <c r="S414" s="251"/>
      <c r="T414" s="252"/>
    </row>
    <row r="415" spans="2:20" ht="12" customHeight="1" x14ac:dyDescent="0.15">
      <c r="B415" s="244" t="s">
        <v>346</v>
      </c>
      <c r="C415" s="245"/>
      <c r="D415" s="245"/>
      <c r="E415" s="246"/>
      <c r="G415" s="244" t="s">
        <v>346</v>
      </c>
      <c r="H415" s="245"/>
      <c r="I415" s="245"/>
      <c r="J415" s="246"/>
      <c r="L415" s="244" t="s">
        <v>346</v>
      </c>
      <c r="M415" s="245"/>
      <c r="N415" s="245"/>
      <c r="O415" s="246"/>
      <c r="Q415" s="244" t="s">
        <v>607</v>
      </c>
      <c r="R415" s="245"/>
      <c r="S415" s="245"/>
      <c r="T415" s="246"/>
    </row>
  </sheetData>
  <mergeCells count="320">
    <mergeCell ref="G315:H321"/>
    <mergeCell ref="Q315:R321"/>
    <mergeCell ref="I317:J322"/>
    <mergeCell ref="S317:T322"/>
    <mergeCell ref="G324:J336"/>
    <mergeCell ref="Q324:T336"/>
    <mergeCell ref="B315:C321"/>
    <mergeCell ref="L315:M321"/>
    <mergeCell ref="C323:E323"/>
    <mergeCell ref="H323:J323"/>
    <mergeCell ref="M323:O323"/>
    <mergeCell ref="R323:T323"/>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G159:H165"/>
    <mergeCell ref="Q159:R165"/>
    <mergeCell ref="I161:J166"/>
    <mergeCell ref="S161:T166"/>
    <mergeCell ref="G168:J180"/>
    <mergeCell ref="L168:O180"/>
    <mergeCell ref="Q168:T180"/>
    <mergeCell ref="B194:E206"/>
    <mergeCell ref="G194:J206"/>
    <mergeCell ref="L194:O206"/>
    <mergeCell ref="Q194:T206"/>
    <mergeCell ref="B159:C165"/>
    <mergeCell ref="L159:M165"/>
    <mergeCell ref="D161:E166"/>
    <mergeCell ref="N161:O166"/>
    <mergeCell ref="B185:C191"/>
    <mergeCell ref="L185:M191"/>
    <mergeCell ref="G185:H191"/>
    <mergeCell ref="Q185:R191"/>
    <mergeCell ref="D187:E192"/>
    <mergeCell ref="N187:O192"/>
    <mergeCell ref="I187:J192"/>
    <mergeCell ref="S187:T192"/>
    <mergeCell ref="B168:E180"/>
    <mergeCell ref="B3:C9"/>
    <mergeCell ref="L3:M9"/>
    <mergeCell ref="D5:E10"/>
    <mergeCell ref="N5:O10"/>
    <mergeCell ref="B12:E24"/>
    <mergeCell ref="G3:H9"/>
    <mergeCell ref="Q3:R9"/>
    <mergeCell ref="I5:J10"/>
    <mergeCell ref="S5:T10"/>
    <mergeCell ref="G12:J24"/>
    <mergeCell ref="L12:O24"/>
    <mergeCell ref="Q12:T24"/>
    <mergeCell ref="C11:E11"/>
    <mergeCell ref="H11:J11"/>
    <mergeCell ref="M11:O11"/>
    <mergeCell ref="R11:T11"/>
    <mergeCell ref="G38:J50"/>
    <mergeCell ref="L38:O50"/>
    <mergeCell ref="Q38:T50"/>
    <mergeCell ref="B55:C61"/>
    <mergeCell ref="L55:M61"/>
    <mergeCell ref="D57:E62"/>
    <mergeCell ref="N57:O62"/>
    <mergeCell ref="B107:C113"/>
    <mergeCell ref="L107:M113"/>
    <mergeCell ref="G107:H113"/>
    <mergeCell ref="Q107:R113"/>
    <mergeCell ref="D109:E114"/>
    <mergeCell ref="N109:O114"/>
    <mergeCell ref="I109:J114"/>
    <mergeCell ref="S109:T114"/>
    <mergeCell ref="B38:E50"/>
    <mergeCell ref="B64:E76"/>
    <mergeCell ref="B90:E102"/>
    <mergeCell ref="G90:J102"/>
    <mergeCell ref="L90:O102"/>
    <mergeCell ref="Q90:T102"/>
    <mergeCell ref="G55:H61"/>
    <mergeCell ref="Q55:R61"/>
    <mergeCell ref="I57:J62"/>
    <mergeCell ref="B81:C87"/>
    <mergeCell ref="L81:M87"/>
    <mergeCell ref="G81:H87"/>
    <mergeCell ref="Q81:R87"/>
    <mergeCell ref="D83:E88"/>
    <mergeCell ref="N83:O88"/>
    <mergeCell ref="I83:J88"/>
    <mergeCell ref="S83:T88"/>
    <mergeCell ref="B211:C217"/>
    <mergeCell ref="L211:M217"/>
    <mergeCell ref="G211:H217"/>
    <mergeCell ref="Q211:R217"/>
    <mergeCell ref="D213:E218"/>
    <mergeCell ref="N213:O218"/>
    <mergeCell ref="I213:J218"/>
    <mergeCell ref="S213:T218"/>
    <mergeCell ref="B116:E128"/>
    <mergeCell ref="G116:J128"/>
    <mergeCell ref="L116:O128"/>
    <mergeCell ref="L142:O154"/>
    <mergeCell ref="Q142:T154"/>
    <mergeCell ref="B142:E154"/>
    <mergeCell ref="G142:J154"/>
    <mergeCell ref="Q116:T128"/>
    <mergeCell ref="B272:E284"/>
    <mergeCell ref="G263:H269"/>
    <mergeCell ref="Q263:R269"/>
    <mergeCell ref="D291:E296"/>
    <mergeCell ref="N291:O296"/>
    <mergeCell ref="I291:J296"/>
    <mergeCell ref="S291:T296"/>
    <mergeCell ref="B298:E310"/>
    <mergeCell ref="G298:J310"/>
    <mergeCell ref="L298:O310"/>
    <mergeCell ref="Q298:T310"/>
    <mergeCell ref="G272:J284"/>
    <mergeCell ref="L272:O284"/>
    <mergeCell ref="Q272:T284"/>
    <mergeCell ref="B289:C295"/>
    <mergeCell ref="L289:M295"/>
    <mergeCell ref="G289:H295"/>
    <mergeCell ref="Q289:R295"/>
    <mergeCell ref="B263:C269"/>
    <mergeCell ref="L263:M269"/>
    <mergeCell ref="D265:E270"/>
    <mergeCell ref="N265:O270"/>
    <mergeCell ref="I265:J270"/>
    <mergeCell ref="S265:T270"/>
    <mergeCell ref="B350:E362"/>
    <mergeCell ref="I343:J348"/>
    <mergeCell ref="S343:T348"/>
    <mergeCell ref="L350:O362"/>
    <mergeCell ref="Q350:T362"/>
    <mergeCell ref="B367:C373"/>
    <mergeCell ref="L367:M373"/>
    <mergeCell ref="D369:E374"/>
    <mergeCell ref="N369:O374"/>
    <mergeCell ref="G367:H373"/>
    <mergeCell ref="Q367:R373"/>
    <mergeCell ref="I369:J374"/>
    <mergeCell ref="S369:T374"/>
    <mergeCell ref="G350:J362"/>
    <mergeCell ref="B341:C347"/>
    <mergeCell ref="L341:M347"/>
    <mergeCell ref="G341:H347"/>
    <mergeCell ref="Q341:R347"/>
    <mergeCell ref="D343:E348"/>
    <mergeCell ref="N343:O348"/>
    <mergeCell ref="B363:E363"/>
    <mergeCell ref="G363:J363"/>
    <mergeCell ref="L363:O363"/>
    <mergeCell ref="Q363:T363"/>
    <mergeCell ref="C401:E401"/>
    <mergeCell ref="H401:J401"/>
    <mergeCell ref="M401:O401"/>
    <mergeCell ref="R401:T401"/>
    <mergeCell ref="B415:E415"/>
    <mergeCell ref="G415:J415"/>
    <mergeCell ref="L415:O415"/>
    <mergeCell ref="Q415:T415"/>
    <mergeCell ref="B393:C399"/>
    <mergeCell ref="L393:M399"/>
    <mergeCell ref="G393:H399"/>
    <mergeCell ref="Q393:R399"/>
    <mergeCell ref="D395:E400"/>
    <mergeCell ref="N395:O400"/>
    <mergeCell ref="I395:J400"/>
    <mergeCell ref="S395:T400"/>
    <mergeCell ref="B402:E414"/>
    <mergeCell ref="G402:J414"/>
    <mergeCell ref="L402:O414"/>
    <mergeCell ref="Q402:T414"/>
    <mergeCell ref="C375:E375"/>
    <mergeCell ref="H375:J375"/>
    <mergeCell ref="M375:O375"/>
    <mergeCell ref="R375:T375"/>
    <mergeCell ref="B389:E389"/>
    <mergeCell ref="G389:J389"/>
    <mergeCell ref="L389:O389"/>
    <mergeCell ref="Q389:T389"/>
    <mergeCell ref="B376:E388"/>
    <mergeCell ref="G376:J388"/>
    <mergeCell ref="L376:O388"/>
    <mergeCell ref="Q376:T388"/>
    <mergeCell ref="B337:E337"/>
    <mergeCell ref="G337:J337"/>
    <mergeCell ref="L337:O337"/>
    <mergeCell ref="Q337:T337"/>
    <mergeCell ref="C349:E349"/>
    <mergeCell ref="H349:J349"/>
    <mergeCell ref="M349:O349"/>
    <mergeCell ref="R349:T349"/>
    <mergeCell ref="B285:E285"/>
    <mergeCell ref="G285:J285"/>
    <mergeCell ref="L285:O285"/>
    <mergeCell ref="Q285:T285"/>
    <mergeCell ref="C297:E297"/>
    <mergeCell ref="H297:J297"/>
    <mergeCell ref="M297:O297"/>
    <mergeCell ref="R297:T297"/>
    <mergeCell ref="B311:E311"/>
    <mergeCell ref="G311:J311"/>
    <mergeCell ref="L311:O311"/>
    <mergeCell ref="Q311:T311"/>
    <mergeCell ref="D317:E322"/>
    <mergeCell ref="N317:O322"/>
    <mergeCell ref="L324:O336"/>
    <mergeCell ref="B324:E336"/>
    <mergeCell ref="B259:E259"/>
    <mergeCell ref="G259:J259"/>
    <mergeCell ref="L259:O259"/>
    <mergeCell ref="Q259:T259"/>
    <mergeCell ref="C271:E271"/>
    <mergeCell ref="H271:J271"/>
    <mergeCell ref="M271:O271"/>
    <mergeCell ref="R271:T271"/>
    <mergeCell ref="B207:E207"/>
    <mergeCell ref="G207:J207"/>
    <mergeCell ref="L207:O207"/>
    <mergeCell ref="Q207:T207"/>
    <mergeCell ref="C219:E219"/>
    <mergeCell ref="H219:J219"/>
    <mergeCell ref="M219:O219"/>
    <mergeCell ref="R219:T219"/>
    <mergeCell ref="B233:E233"/>
    <mergeCell ref="G233:J233"/>
    <mergeCell ref="L233:O233"/>
    <mergeCell ref="Q233:T233"/>
    <mergeCell ref="B220:E232"/>
    <mergeCell ref="G220:J232"/>
    <mergeCell ref="L220:O232"/>
    <mergeCell ref="Q220:T232"/>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C89:E89"/>
    <mergeCell ref="H89:J89"/>
    <mergeCell ref="M89:O89"/>
    <mergeCell ref="R89:T89"/>
    <mergeCell ref="B103:E103"/>
    <mergeCell ref="G103:J103"/>
    <mergeCell ref="L103:O103"/>
    <mergeCell ref="Q103:T103"/>
    <mergeCell ref="C115:E115"/>
    <mergeCell ref="H115:J115"/>
    <mergeCell ref="M115:O115"/>
    <mergeCell ref="R115:T115"/>
    <mergeCell ref="B51:E51"/>
    <mergeCell ref="G51:J51"/>
    <mergeCell ref="L51:O51"/>
    <mergeCell ref="Q51:T51"/>
    <mergeCell ref="C63:E63"/>
    <mergeCell ref="H63:J63"/>
    <mergeCell ref="M63:O63"/>
    <mergeCell ref="R63:T63"/>
    <mergeCell ref="B77:E77"/>
    <mergeCell ref="G77:J77"/>
    <mergeCell ref="L77:O77"/>
    <mergeCell ref="Q77:T77"/>
    <mergeCell ref="S57:T62"/>
    <mergeCell ref="G64:J76"/>
    <mergeCell ref="L64:O76"/>
    <mergeCell ref="Q64:T76"/>
    <mergeCell ref="B25:E25"/>
    <mergeCell ref="G25:J25"/>
    <mergeCell ref="L25:O25"/>
    <mergeCell ref="Q25:T25"/>
    <mergeCell ref="C37:E37"/>
    <mergeCell ref="H37:J37"/>
    <mergeCell ref="M37:O37"/>
    <mergeCell ref="R37:T37"/>
    <mergeCell ref="I31:J36"/>
    <mergeCell ref="S31:T36"/>
    <mergeCell ref="B29:C35"/>
    <mergeCell ref="L29:M35"/>
    <mergeCell ref="D31:E36"/>
    <mergeCell ref="N31:O36"/>
    <mergeCell ref="G29:H35"/>
    <mergeCell ref="Q29:R35"/>
  </mergeCells>
  <phoneticPr fontId="17" type="noConversion"/>
  <conditionalFormatting sqref="E2">
    <cfRule type="cellIs" dxfId="1525" priority="568" operator="equal">
      <formula>"橙色"</formula>
    </cfRule>
    <cfRule type="cellIs" dxfId="1524" priority="569" operator="equal">
      <formula>"橙色"</formula>
    </cfRule>
    <cfRule type="cellIs" dxfId="1523" priority="570" operator="equal">
      <formula>"红色"</formula>
    </cfRule>
    <cfRule type="cellIs" dxfId="1522" priority="571" operator="equal">
      <formula>"紫色"</formula>
    </cfRule>
    <cfRule type="cellIs" dxfId="1521" priority="572" operator="equal">
      <formula>"蓝色"</formula>
    </cfRule>
    <cfRule type="cellIs" dxfId="1520" priority="573" operator="equal">
      <formula>"绿色"</formula>
    </cfRule>
    <cfRule type="cellIs" dxfId="1519" priority="574" operator="equal">
      <formula>"黑色"</formula>
    </cfRule>
  </conditionalFormatting>
  <conditionalFormatting sqref="J2">
    <cfRule type="cellIs" dxfId="1518" priority="561" operator="equal">
      <formula>"橙色"</formula>
    </cfRule>
    <cfRule type="cellIs" dxfId="1517" priority="562" operator="equal">
      <formula>"橙色"</formula>
    </cfRule>
    <cfRule type="cellIs" dxfId="1516" priority="563" operator="equal">
      <formula>"红色"</formula>
    </cfRule>
    <cfRule type="cellIs" dxfId="1515" priority="564" operator="equal">
      <formula>"紫色"</formula>
    </cfRule>
    <cfRule type="cellIs" dxfId="1514" priority="565" operator="equal">
      <formula>"蓝色"</formula>
    </cfRule>
    <cfRule type="cellIs" dxfId="1513" priority="566" operator="equal">
      <formula>"绿色"</formula>
    </cfRule>
    <cfRule type="cellIs" dxfId="1512" priority="567" operator="equal">
      <formula>"黑色"</formula>
    </cfRule>
  </conditionalFormatting>
  <conditionalFormatting sqref="O2">
    <cfRule type="cellIs" dxfId="1511" priority="554" operator="equal">
      <formula>"橙色"</formula>
    </cfRule>
    <cfRule type="cellIs" dxfId="1510" priority="555" operator="equal">
      <formula>"橙色"</formula>
    </cfRule>
    <cfRule type="cellIs" dxfId="1509" priority="556" operator="equal">
      <formula>"红色"</formula>
    </cfRule>
    <cfRule type="cellIs" dxfId="1508" priority="557" operator="equal">
      <formula>"紫色"</formula>
    </cfRule>
    <cfRule type="cellIs" dxfId="1507" priority="558" operator="equal">
      <formula>"蓝色"</formula>
    </cfRule>
    <cfRule type="cellIs" dxfId="1506" priority="559" operator="equal">
      <formula>"绿色"</formula>
    </cfRule>
    <cfRule type="cellIs" dxfId="1505" priority="560" operator="equal">
      <formula>"黑色"</formula>
    </cfRule>
  </conditionalFormatting>
  <conditionalFormatting sqref="T2">
    <cfRule type="cellIs" dxfId="1504" priority="547" operator="equal">
      <formula>"橙色"</formula>
    </cfRule>
    <cfRule type="cellIs" dxfId="1503" priority="548" operator="equal">
      <formula>"橙色"</formula>
    </cfRule>
    <cfRule type="cellIs" dxfId="1502" priority="549" operator="equal">
      <formula>"红色"</formula>
    </cfRule>
    <cfRule type="cellIs" dxfId="1501" priority="550" operator="equal">
      <formula>"紫色"</formula>
    </cfRule>
    <cfRule type="cellIs" dxfId="1500" priority="551" operator="equal">
      <formula>"蓝色"</formula>
    </cfRule>
    <cfRule type="cellIs" dxfId="1499" priority="552" operator="equal">
      <formula>"绿色"</formula>
    </cfRule>
    <cfRule type="cellIs" dxfId="1498" priority="553" operator="equal">
      <formula>"黑色"</formula>
    </cfRule>
  </conditionalFormatting>
  <conditionalFormatting sqref="E28">
    <cfRule type="cellIs" dxfId="1497" priority="540" operator="equal">
      <formula>"橙色"</formula>
    </cfRule>
    <cfRule type="cellIs" dxfId="1496" priority="541" operator="equal">
      <formula>"橙色"</formula>
    </cfRule>
    <cfRule type="cellIs" dxfId="1495" priority="542" operator="equal">
      <formula>"红色"</formula>
    </cfRule>
    <cfRule type="cellIs" dxfId="1494" priority="543" operator="equal">
      <formula>"紫色"</formula>
    </cfRule>
    <cfRule type="cellIs" dxfId="1493" priority="544" operator="equal">
      <formula>"蓝色"</formula>
    </cfRule>
    <cfRule type="cellIs" dxfId="1492" priority="545" operator="equal">
      <formula>"绿色"</formula>
    </cfRule>
    <cfRule type="cellIs" dxfId="1491" priority="546" operator="equal">
      <formula>"黑色"</formula>
    </cfRule>
  </conditionalFormatting>
  <conditionalFormatting sqref="J28">
    <cfRule type="cellIs" dxfId="1490" priority="533" operator="equal">
      <formula>"橙色"</formula>
    </cfRule>
    <cfRule type="cellIs" dxfId="1489" priority="534" operator="equal">
      <formula>"橙色"</formula>
    </cfRule>
    <cfRule type="cellIs" dxfId="1488" priority="535" operator="equal">
      <formula>"红色"</formula>
    </cfRule>
    <cfRule type="cellIs" dxfId="1487" priority="536" operator="equal">
      <formula>"紫色"</formula>
    </cfRule>
    <cfRule type="cellIs" dxfId="1486" priority="537" operator="equal">
      <formula>"蓝色"</formula>
    </cfRule>
    <cfRule type="cellIs" dxfId="1485" priority="538" operator="equal">
      <formula>"绿色"</formula>
    </cfRule>
    <cfRule type="cellIs" dxfId="1484" priority="539" operator="equal">
      <formula>"黑色"</formula>
    </cfRule>
  </conditionalFormatting>
  <conditionalFormatting sqref="O28">
    <cfRule type="cellIs" dxfId="1483" priority="435" operator="equal">
      <formula>"橙色"</formula>
    </cfRule>
    <cfRule type="cellIs" dxfId="1482" priority="436" operator="equal">
      <formula>"橙色"</formula>
    </cfRule>
    <cfRule type="cellIs" dxfId="1481" priority="437" operator="equal">
      <formula>"红色"</formula>
    </cfRule>
    <cfRule type="cellIs" dxfId="1480" priority="438" operator="equal">
      <formula>"紫色"</formula>
    </cfRule>
    <cfRule type="cellIs" dxfId="1479" priority="439" operator="equal">
      <formula>"蓝色"</formula>
    </cfRule>
    <cfRule type="cellIs" dxfId="1478" priority="440" operator="equal">
      <formula>"绿色"</formula>
    </cfRule>
    <cfRule type="cellIs" dxfId="1477" priority="441" operator="equal">
      <formula>"黑色"</formula>
    </cfRule>
  </conditionalFormatting>
  <conditionalFormatting sqref="T28">
    <cfRule type="cellIs" dxfId="1476" priority="519" operator="equal">
      <formula>"橙色"</formula>
    </cfRule>
    <cfRule type="cellIs" dxfId="1475" priority="520" operator="equal">
      <formula>"橙色"</formula>
    </cfRule>
    <cfRule type="cellIs" dxfId="1474" priority="521" operator="equal">
      <formula>"红色"</formula>
    </cfRule>
    <cfRule type="cellIs" dxfId="1473" priority="522" operator="equal">
      <formula>"紫色"</formula>
    </cfRule>
    <cfRule type="cellIs" dxfId="1472" priority="523" operator="equal">
      <formula>"蓝色"</formula>
    </cfRule>
    <cfRule type="cellIs" dxfId="1471" priority="524" operator="equal">
      <formula>"绿色"</formula>
    </cfRule>
    <cfRule type="cellIs" dxfId="1470" priority="525" operator="equal">
      <formula>"黑色"</formula>
    </cfRule>
  </conditionalFormatting>
  <conditionalFormatting sqref="E54">
    <cfRule type="cellIs" dxfId="1469" priority="512" operator="equal">
      <formula>"橙色"</formula>
    </cfRule>
    <cfRule type="cellIs" dxfId="1468" priority="513" operator="equal">
      <formula>"橙色"</formula>
    </cfRule>
    <cfRule type="cellIs" dxfId="1467" priority="514" operator="equal">
      <formula>"红色"</formula>
    </cfRule>
    <cfRule type="cellIs" dxfId="1466" priority="515" operator="equal">
      <formula>"紫色"</formula>
    </cfRule>
    <cfRule type="cellIs" dxfId="1465" priority="516" operator="equal">
      <formula>"蓝色"</formula>
    </cfRule>
    <cfRule type="cellIs" dxfId="1464" priority="517" operator="equal">
      <formula>"绿色"</formula>
    </cfRule>
    <cfRule type="cellIs" dxfId="1463" priority="518" operator="equal">
      <formula>"黑色"</formula>
    </cfRule>
  </conditionalFormatting>
  <conditionalFormatting sqref="J54">
    <cfRule type="cellIs" dxfId="1462" priority="505" operator="equal">
      <formula>"橙色"</formula>
    </cfRule>
    <cfRule type="cellIs" dxfId="1461" priority="506" operator="equal">
      <formula>"橙色"</formula>
    </cfRule>
    <cfRule type="cellIs" dxfId="1460" priority="507" operator="equal">
      <formula>"红色"</formula>
    </cfRule>
    <cfRule type="cellIs" dxfId="1459" priority="508" operator="equal">
      <formula>"紫色"</formula>
    </cfRule>
    <cfRule type="cellIs" dxfId="1458" priority="509" operator="equal">
      <formula>"蓝色"</formula>
    </cfRule>
    <cfRule type="cellIs" dxfId="1457" priority="510" operator="equal">
      <formula>"绿色"</formula>
    </cfRule>
    <cfRule type="cellIs" dxfId="1456" priority="511" operator="equal">
      <formula>"黑色"</formula>
    </cfRule>
  </conditionalFormatting>
  <conditionalFormatting sqref="O54">
    <cfRule type="cellIs" dxfId="1455" priority="498" operator="equal">
      <formula>"橙色"</formula>
    </cfRule>
    <cfRule type="cellIs" dxfId="1454" priority="499" operator="equal">
      <formula>"橙色"</formula>
    </cfRule>
    <cfRule type="cellIs" dxfId="1453" priority="500" operator="equal">
      <formula>"红色"</formula>
    </cfRule>
    <cfRule type="cellIs" dxfId="1452" priority="501" operator="equal">
      <formula>"紫色"</formula>
    </cfRule>
    <cfRule type="cellIs" dxfId="1451" priority="502" operator="equal">
      <formula>"蓝色"</formula>
    </cfRule>
    <cfRule type="cellIs" dxfId="1450" priority="503" operator="equal">
      <formula>"绿色"</formula>
    </cfRule>
    <cfRule type="cellIs" dxfId="1449" priority="504" operator="equal">
      <formula>"黑色"</formula>
    </cfRule>
  </conditionalFormatting>
  <conditionalFormatting sqref="T54">
    <cfRule type="cellIs" dxfId="1448" priority="491" operator="equal">
      <formula>"橙色"</formula>
    </cfRule>
    <cfRule type="cellIs" dxfId="1447" priority="492" operator="equal">
      <formula>"橙色"</formula>
    </cfRule>
    <cfRule type="cellIs" dxfId="1446" priority="493" operator="equal">
      <formula>"红色"</formula>
    </cfRule>
    <cfRule type="cellIs" dxfId="1445" priority="494" operator="equal">
      <formula>"紫色"</formula>
    </cfRule>
    <cfRule type="cellIs" dxfId="1444" priority="495" operator="equal">
      <formula>"蓝色"</formula>
    </cfRule>
    <cfRule type="cellIs" dxfId="1443" priority="496" operator="equal">
      <formula>"绿色"</formula>
    </cfRule>
    <cfRule type="cellIs" dxfId="1442" priority="497" operator="equal">
      <formula>"黑色"</formula>
    </cfRule>
  </conditionalFormatting>
  <conditionalFormatting sqref="E80">
    <cfRule type="cellIs" dxfId="1441" priority="484" operator="equal">
      <formula>"橙色"</formula>
    </cfRule>
    <cfRule type="cellIs" dxfId="1440" priority="485" operator="equal">
      <formula>"橙色"</formula>
    </cfRule>
    <cfRule type="cellIs" dxfId="1439" priority="486" operator="equal">
      <formula>"红色"</formula>
    </cfRule>
    <cfRule type="cellIs" dxfId="1438" priority="487" operator="equal">
      <formula>"紫色"</formula>
    </cfRule>
    <cfRule type="cellIs" dxfId="1437" priority="488" operator="equal">
      <formula>"蓝色"</formula>
    </cfRule>
    <cfRule type="cellIs" dxfId="1436" priority="489" operator="equal">
      <formula>"绿色"</formula>
    </cfRule>
    <cfRule type="cellIs" dxfId="1435" priority="490" operator="equal">
      <formula>"黑色"</formula>
    </cfRule>
  </conditionalFormatting>
  <conditionalFormatting sqref="J80">
    <cfRule type="cellIs" dxfId="1434" priority="477" operator="equal">
      <formula>"橙色"</formula>
    </cfRule>
    <cfRule type="cellIs" dxfId="1433" priority="478" operator="equal">
      <formula>"橙色"</formula>
    </cfRule>
    <cfRule type="cellIs" dxfId="1432" priority="479" operator="equal">
      <formula>"红色"</formula>
    </cfRule>
    <cfRule type="cellIs" dxfId="1431" priority="480" operator="equal">
      <formula>"紫色"</formula>
    </cfRule>
    <cfRule type="cellIs" dxfId="1430" priority="481" operator="equal">
      <formula>"蓝色"</formula>
    </cfRule>
    <cfRule type="cellIs" dxfId="1429" priority="482" operator="equal">
      <formula>"绿色"</formula>
    </cfRule>
    <cfRule type="cellIs" dxfId="1428" priority="483" operator="equal">
      <formula>"黑色"</formula>
    </cfRule>
  </conditionalFormatting>
  <conditionalFormatting sqref="O80">
    <cfRule type="cellIs" dxfId="1427" priority="470" operator="equal">
      <formula>"橙色"</formula>
    </cfRule>
    <cfRule type="cellIs" dxfId="1426" priority="471" operator="equal">
      <formula>"橙色"</formula>
    </cfRule>
    <cfRule type="cellIs" dxfId="1425" priority="472" operator="equal">
      <formula>"红色"</formula>
    </cfRule>
    <cfRule type="cellIs" dxfId="1424" priority="473" operator="equal">
      <formula>"紫色"</formula>
    </cfRule>
    <cfRule type="cellIs" dxfId="1423" priority="474" operator="equal">
      <formula>"蓝色"</formula>
    </cfRule>
    <cfRule type="cellIs" dxfId="1422" priority="475" operator="equal">
      <formula>"绿色"</formula>
    </cfRule>
    <cfRule type="cellIs" dxfId="1421" priority="476" operator="equal">
      <formula>"黑色"</formula>
    </cfRule>
  </conditionalFormatting>
  <conditionalFormatting sqref="T80">
    <cfRule type="cellIs" dxfId="1420" priority="463" operator="equal">
      <formula>"橙色"</formula>
    </cfRule>
    <cfRule type="cellIs" dxfId="1419" priority="464" operator="equal">
      <formula>"橙色"</formula>
    </cfRule>
    <cfRule type="cellIs" dxfId="1418" priority="465" operator="equal">
      <formula>"红色"</formula>
    </cfRule>
    <cfRule type="cellIs" dxfId="1417" priority="466" operator="equal">
      <formula>"紫色"</formula>
    </cfRule>
    <cfRule type="cellIs" dxfId="1416" priority="467" operator="equal">
      <formula>"蓝色"</formula>
    </cfRule>
    <cfRule type="cellIs" dxfId="1415" priority="468" operator="equal">
      <formula>"绿色"</formula>
    </cfRule>
    <cfRule type="cellIs" dxfId="1414" priority="469" operator="equal">
      <formula>"黑色"</formula>
    </cfRule>
  </conditionalFormatting>
  <conditionalFormatting sqref="E106">
    <cfRule type="cellIs" dxfId="1413" priority="456" operator="equal">
      <formula>"橙色"</formula>
    </cfRule>
    <cfRule type="cellIs" dxfId="1412" priority="457" operator="equal">
      <formula>"橙色"</formula>
    </cfRule>
    <cfRule type="cellIs" dxfId="1411" priority="458" operator="equal">
      <formula>"红色"</formula>
    </cfRule>
    <cfRule type="cellIs" dxfId="1410" priority="459" operator="equal">
      <formula>"紫色"</formula>
    </cfRule>
    <cfRule type="cellIs" dxfId="1409" priority="460" operator="equal">
      <formula>"蓝色"</formula>
    </cfRule>
    <cfRule type="cellIs" dxfId="1408" priority="461" operator="equal">
      <formula>"绿色"</formula>
    </cfRule>
    <cfRule type="cellIs" dxfId="1407" priority="462" operator="equal">
      <formula>"黑色"</formula>
    </cfRule>
  </conditionalFormatting>
  <conditionalFormatting sqref="J106">
    <cfRule type="cellIs" dxfId="1406" priority="449" operator="equal">
      <formula>"橙色"</formula>
    </cfRule>
    <cfRule type="cellIs" dxfId="1405" priority="450" operator="equal">
      <formula>"橙色"</formula>
    </cfRule>
    <cfRule type="cellIs" dxfId="1404" priority="451" operator="equal">
      <formula>"红色"</formula>
    </cfRule>
    <cfRule type="cellIs" dxfId="1403" priority="452" operator="equal">
      <formula>"紫色"</formula>
    </cfRule>
    <cfRule type="cellIs" dxfId="1402" priority="453" operator="equal">
      <formula>"蓝色"</formula>
    </cfRule>
    <cfRule type="cellIs" dxfId="1401" priority="454" operator="equal">
      <formula>"绿色"</formula>
    </cfRule>
    <cfRule type="cellIs" dxfId="1400" priority="455" operator="equal">
      <formula>"黑色"</formula>
    </cfRule>
  </conditionalFormatting>
  <conditionalFormatting sqref="O106">
    <cfRule type="cellIs" dxfId="1399" priority="442" operator="equal">
      <formula>"橙色"</formula>
    </cfRule>
    <cfRule type="cellIs" dxfId="1398" priority="443" operator="equal">
      <formula>"橙色"</formula>
    </cfRule>
    <cfRule type="cellIs" dxfId="1397" priority="444" operator="equal">
      <formula>"红色"</formula>
    </cfRule>
    <cfRule type="cellIs" dxfId="1396" priority="445" operator="equal">
      <formula>"紫色"</formula>
    </cfRule>
    <cfRule type="cellIs" dxfId="1395" priority="446" operator="equal">
      <formula>"蓝色"</formula>
    </cfRule>
    <cfRule type="cellIs" dxfId="1394" priority="447" operator="equal">
      <formula>"绿色"</formula>
    </cfRule>
    <cfRule type="cellIs" dxfId="1393" priority="448" operator="equal">
      <formula>"黑色"</formula>
    </cfRule>
  </conditionalFormatting>
  <conditionalFormatting sqref="T106">
    <cfRule type="cellIs" dxfId="1392" priority="526" operator="equal">
      <formula>"橙色"</formula>
    </cfRule>
    <cfRule type="cellIs" dxfId="1391" priority="527" operator="equal">
      <formula>"橙色"</formula>
    </cfRule>
    <cfRule type="cellIs" dxfId="1390" priority="528" operator="equal">
      <formula>"红色"</formula>
    </cfRule>
    <cfRule type="cellIs" dxfId="1389" priority="529" operator="equal">
      <formula>"紫色"</formula>
    </cfRule>
    <cfRule type="cellIs" dxfId="1388" priority="530" operator="equal">
      <formula>"蓝色"</formula>
    </cfRule>
    <cfRule type="cellIs" dxfId="1387" priority="531" operator="equal">
      <formula>"绿色"</formula>
    </cfRule>
    <cfRule type="cellIs" dxfId="1386" priority="532" operator="equal">
      <formula>"黑色"</formula>
    </cfRule>
  </conditionalFormatting>
  <conditionalFormatting sqref="E132">
    <cfRule type="cellIs" dxfId="1385" priority="428" operator="equal">
      <formula>"橙色"</formula>
    </cfRule>
    <cfRule type="cellIs" dxfId="1384" priority="429" operator="equal">
      <formula>"橙色"</formula>
    </cfRule>
    <cfRule type="cellIs" dxfId="1383" priority="430" operator="equal">
      <formula>"红色"</formula>
    </cfRule>
    <cfRule type="cellIs" dxfId="1382" priority="431" operator="equal">
      <formula>"紫色"</formula>
    </cfRule>
    <cfRule type="cellIs" dxfId="1381" priority="432" operator="equal">
      <formula>"蓝色"</formula>
    </cfRule>
    <cfRule type="cellIs" dxfId="1380" priority="433" operator="equal">
      <formula>"绿色"</formula>
    </cfRule>
    <cfRule type="cellIs" dxfId="1379" priority="434" operator="equal">
      <formula>"黑色"</formula>
    </cfRule>
  </conditionalFormatting>
  <conditionalFormatting sqref="J132">
    <cfRule type="cellIs" dxfId="1378" priority="421" operator="equal">
      <formula>"橙色"</formula>
    </cfRule>
    <cfRule type="cellIs" dxfId="1377" priority="422" operator="equal">
      <formula>"橙色"</formula>
    </cfRule>
    <cfRule type="cellIs" dxfId="1376" priority="423" operator="equal">
      <formula>"红色"</formula>
    </cfRule>
    <cfRule type="cellIs" dxfId="1375" priority="424" operator="equal">
      <formula>"紫色"</formula>
    </cfRule>
    <cfRule type="cellIs" dxfId="1374" priority="425" operator="equal">
      <formula>"蓝色"</formula>
    </cfRule>
    <cfRule type="cellIs" dxfId="1373" priority="426" operator="equal">
      <formula>"绿色"</formula>
    </cfRule>
    <cfRule type="cellIs" dxfId="1372" priority="427" operator="equal">
      <formula>"黑色"</formula>
    </cfRule>
  </conditionalFormatting>
  <conditionalFormatting sqref="O132">
    <cfRule type="cellIs" dxfId="1371" priority="414" operator="equal">
      <formula>"橙色"</formula>
    </cfRule>
    <cfRule type="cellIs" dxfId="1370" priority="415" operator="equal">
      <formula>"橙色"</formula>
    </cfRule>
    <cfRule type="cellIs" dxfId="1369" priority="416" operator="equal">
      <formula>"红色"</formula>
    </cfRule>
    <cfRule type="cellIs" dxfId="1368" priority="417" operator="equal">
      <formula>"紫色"</formula>
    </cfRule>
    <cfRule type="cellIs" dxfId="1367" priority="418" operator="equal">
      <formula>"蓝色"</formula>
    </cfRule>
    <cfRule type="cellIs" dxfId="1366" priority="419" operator="equal">
      <formula>"绿色"</formula>
    </cfRule>
    <cfRule type="cellIs" dxfId="1365" priority="420" operator="equal">
      <formula>"黑色"</formula>
    </cfRule>
  </conditionalFormatting>
  <conditionalFormatting sqref="T132">
    <cfRule type="cellIs" dxfId="1364" priority="407" operator="equal">
      <formula>"橙色"</formula>
    </cfRule>
    <cfRule type="cellIs" dxfId="1363" priority="408" operator="equal">
      <formula>"橙色"</formula>
    </cfRule>
    <cfRule type="cellIs" dxfId="1362" priority="409" operator="equal">
      <formula>"红色"</formula>
    </cfRule>
    <cfRule type="cellIs" dxfId="1361" priority="410" operator="equal">
      <formula>"紫色"</formula>
    </cfRule>
    <cfRule type="cellIs" dxfId="1360" priority="411" operator="equal">
      <formula>"蓝色"</formula>
    </cfRule>
    <cfRule type="cellIs" dxfId="1359" priority="412" operator="equal">
      <formula>"绿色"</formula>
    </cfRule>
    <cfRule type="cellIs" dxfId="1358" priority="413" operator="equal">
      <formula>"黑色"</formula>
    </cfRule>
  </conditionalFormatting>
  <conditionalFormatting sqref="E158">
    <cfRule type="cellIs" dxfId="1357" priority="400" operator="equal">
      <formula>"橙色"</formula>
    </cfRule>
    <cfRule type="cellIs" dxfId="1356" priority="401" operator="equal">
      <formula>"橙色"</formula>
    </cfRule>
    <cfRule type="cellIs" dxfId="1355" priority="402" operator="equal">
      <formula>"红色"</formula>
    </cfRule>
    <cfRule type="cellIs" dxfId="1354" priority="403" operator="equal">
      <formula>"紫色"</formula>
    </cfRule>
    <cfRule type="cellIs" dxfId="1353" priority="404" operator="equal">
      <formula>"蓝色"</formula>
    </cfRule>
    <cfRule type="cellIs" dxfId="1352" priority="405" operator="equal">
      <formula>"绿色"</formula>
    </cfRule>
    <cfRule type="cellIs" dxfId="1351" priority="406" operator="equal">
      <formula>"黑色"</formula>
    </cfRule>
  </conditionalFormatting>
  <conditionalFormatting sqref="J158">
    <cfRule type="cellIs" dxfId="1350" priority="393" operator="equal">
      <formula>"橙色"</formula>
    </cfRule>
    <cfRule type="cellIs" dxfId="1349" priority="394" operator="equal">
      <formula>"橙色"</formula>
    </cfRule>
    <cfRule type="cellIs" dxfId="1348" priority="395" operator="equal">
      <formula>"红色"</formula>
    </cfRule>
    <cfRule type="cellIs" dxfId="1347" priority="396" operator="equal">
      <formula>"紫色"</formula>
    </cfRule>
    <cfRule type="cellIs" dxfId="1346" priority="397" operator="equal">
      <formula>"蓝色"</formula>
    </cfRule>
    <cfRule type="cellIs" dxfId="1345" priority="398" operator="equal">
      <formula>"绿色"</formula>
    </cfRule>
    <cfRule type="cellIs" dxfId="1344" priority="399" operator="equal">
      <formula>"黑色"</formula>
    </cfRule>
  </conditionalFormatting>
  <conditionalFormatting sqref="O158">
    <cfRule type="cellIs" dxfId="1343" priority="386" operator="equal">
      <formula>"橙色"</formula>
    </cfRule>
    <cfRule type="cellIs" dxfId="1342" priority="387" operator="equal">
      <formula>"橙色"</formula>
    </cfRule>
    <cfRule type="cellIs" dxfId="1341" priority="388" operator="equal">
      <formula>"红色"</formula>
    </cfRule>
    <cfRule type="cellIs" dxfId="1340" priority="389" operator="equal">
      <formula>"紫色"</formula>
    </cfRule>
    <cfRule type="cellIs" dxfId="1339" priority="390" operator="equal">
      <formula>"蓝色"</formula>
    </cfRule>
    <cfRule type="cellIs" dxfId="1338" priority="391" operator="equal">
      <formula>"绿色"</formula>
    </cfRule>
    <cfRule type="cellIs" dxfId="1337" priority="392" operator="equal">
      <formula>"黑色"</formula>
    </cfRule>
  </conditionalFormatting>
  <conditionalFormatting sqref="T158">
    <cfRule type="cellIs" dxfId="1336" priority="379" operator="equal">
      <formula>"橙色"</formula>
    </cfRule>
    <cfRule type="cellIs" dxfId="1335" priority="380" operator="equal">
      <formula>"橙色"</formula>
    </cfRule>
    <cfRule type="cellIs" dxfId="1334" priority="381" operator="equal">
      <formula>"红色"</formula>
    </cfRule>
    <cfRule type="cellIs" dxfId="1333" priority="382" operator="equal">
      <formula>"紫色"</formula>
    </cfRule>
    <cfRule type="cellIs" dxfId="1332" priority="383" operator="equal">
      <formula>"蓝色"</formula>
    </cfRule>
    <cfRule type="cellIs" dxfId="1331" priority="384" operator="equal">
      <formula>"绿色"</formula>
    </cfRule>
    <cfRule type="cellIs" dxfId="1330" priority="385" operator="equal">
      <formula>"黑色"</formula>
    </cfRule>
  </conditionalFormatting>
  <conditionalFormatting sqref="E184">
    <cfRule type="cellIs" dxfId="1329" priority="372" operator="equal">
      <formula>"橙色"</formula>
    </cfRule>
    <cfRule type="cellIs" dxfId="1328" priority="373" operator="equal">
      <formula>"橙色"</formula>
    </cfRule>
    <cfRule type="cellIs" dxfId="1327" priority="374" operator="equal">
      <formula>"红色"</formula>
    </cfRule>
    <cfRule type="cellIs" dxfId="1326" priority="375" operator="equal">
      <formula>"紫色"</formula>
    </cfRule>
    <cfRule type="cellIs" dxfId="1325" priority="376" operator="equal">
      <formula>"蓝色"</formula>
    </cfRule>
    <cfRule type="cellIs" dxfId="1324" priority="377" operator="equal">
      <formula>"绿色"</formula>
    </cfRule>
    <cfRule type="cellIs" dxfId="1323" priority="378" operator="equal">
      <formula>"黑色"</formula>
    </cfRule>
  </conditionalFormatting>
  <conditionalFormatting sqref="J184">
    <cfRule type="cellIs" dxfId="1322" priority="365" operator="equal">
      <formula>"橙色"</formula>
    </cfRule>
    <cfRule type="cellIs" dxfId="1321" priority="366" operator="equal">
      <formula>"橙色"</formula>
    </cfRule>
    <cfRule type="cellIs" dxfId="1320" priority="367" operator="equal">
      <formula>"红色"</formula>
    </cfRule>
    <cfRule type="cellIs" dxfId="1319" priority="368" operator="equal">
      <formula>"紫色"</formula>
    </cfRule>
    <cfRule type="cellIs" dxfId="1318" priority="369" operator="equal">
      <formula>"蓝色"</formula>
    </cfRule>
    <cfRule type="cellIs" dxfId="1317" priority="370" operator="equal">
      <formula>"绿色"</formula>
    </cfRule>
    <cfRule type="cellIs" dxfId="1316" priority="371" operator="equal">
      <formula>"黑色"</formula>
    </cfRule>
  </conditionalFormatting>
  <conditionalFormatting sqref="O184">
    <cfRule type="cellIs" dxfId="1315" priority="358" operator="equal">
      <formula>"橙色"</formula>
    </cfRule>
    <cfRule type="cellIs" dxfId="1314" priority="359" operator="equal">
      <formula>"橙色"</formula>
    </cfRule>
    <cfRule type="cellIs" dxfId="1313" priority="360" operator="equal">
      <formula>"红色"</formula>
    </cfRule>
    <cfRule type="cellIs" dxfId="1312" priority="361" operator="equal">
      <formula>"紫色"</formula>
    </cfRule>
    <cfRule type="cellIs" dxfId="1311" priority="362" operator="equal">
      <formula>"蓝色"</formula>
    </cfRule>
    <cfRule type="cellIs" dxfId="1310" priority="363" operator="equal">
      <formula>"绿色"</formula>
    </cfRule>
    <cfRule type="cellIs" dxfId="1309" priority="364" operator="equal">
      <formula>"黑色"</formula>
    </cfRule>
  </conditionalFormatting>
  <conditionalFormatting sqref="T184">
    <cfRule type="cellIs" dxfId="1308" priority="351" operator="equal">
      <formula>"橙色"</formula>
    </cfRule>
    <cfRule type="cellIs" dxfId="1307" priority="352" operator="equal">
      <formula>"橙色"</formula>
    </cfRule>
    <cfRule type="cellIs" dxfId="1306" priority="353" operator="equal">
      <formula>"红色"</formula>
    </cfRule>
    <cfRule type="cellIs" dxfId="1305" priority="354" operator="equal">
      <formula>"紫色"</formula>
    </cfRule>
    <cfRule type="cellIs" dxfId="1304" priority="355" operator="equal">
      <formula>"蓝色"</formula>
    </cfRule>
    <cfRule type="cellIs" dxfId="1303" priority="356" operator="equal">
      <formula>"绿色"</formula>
    </cfRule>
    <cfRule type="cellIs" dxfId="1302" priority="357" operator="equal">
      <formula>"黑色"</formula>
    </cfRule>
  </conditionalFormatting>
  <conditionalFormatting sqref="E210">
    <cfRule type="cellIs" dxfId="1301" priority="344" operator="equal">
      <formula>"橙色"</formula>
    </cfRule>
    <cfRule type="cellIs" dxfId="1300" priority="345" operator="equal">
      <formula>"橙色"</formula>
    </cfRule>
    <cfRule type="cellIs" dxfId="1299" priority="346" operator="equal">
      <formula>"红色"</formula>
    </cfRule>
    <cfRule type="cellIs" dxfId="1298" priority="347" operator="equal">
      <formula>"紫色"</formula>
    </cfRule>
    <cfRule type="cellIs" dxfId="1297" priority="348" operator="equal">
      <formula>"蓝色"</formula>
    </cfRule>
    <cfRule type="cellIs" dxfId="1296" priority="349" operator="equal">
      <formula>"绿色"</formula>
    </cfRule>
    <cfRule type="cellIs" dxfId="1295" priority="350" operator="equal">
      <formula>"黑色"</formula>
    </cfRule>
  </conditionalFormatting>
  <conditionalFormatting sqref="J210">
    <cfRule type="cellIs" dxfId="1294" priority="337" operator="equal">
      <formula>"橙色"</formula>
    </cfRule>
    <cfRule type="cellIs" dxfId="1293" priority="338" operator="equal">
      <formula>"橙色"</formula>
    </cfRule>
    <cfRule type="cellIs" dxfId="1292" priority="339" operator="equal">
      <formula>"红色"</formula>
    </cfRule>
    <cfRule type="cellIs" dxfId="1291" priority="340" operator="equal">
      <formula>"紫色"</formula>
    </cfRule>
    <cfRule type="cellIs" dxfId="1290" priority="341" operator="equal">
      <formula>"蓝色"</formula>
    </cfRule>
    <cfRule type="cellIs" dxfId="1289" priority="342" operator="equal">
      <formula>"绿色"</formula>
    </cfRule>
    <cfRule type="cellIs" dxfId="1288" priority="343" operator="equal">
      <formula>"黑色"</formula>
    </cfRule>
  </conditionalFormatting>
  <conditionalFormatting sqref="O210">
    <cfRule type="cellIs" dxfId="1287" priority="288" operator="equal">
      <formula>"橙色"</formula>
    </cfRule>
    <cfRule type="cellIs" dxfId="1286" priority="289" operator="equal">
      <formula>"橙色"</formula>
    </cfRule>
    <cfRule type="cellIs" dxfId="1285" priority="290" operator="equal">
      <formula>"红色"</formula>
    </cfRule>
    <cfRule type="cellIs" dxfId="1284" priority="291" operator="equal">
      <formula>"紫色"</formula>
    </cfRule>
    <cfRule type="cellIs" dxfId="1283" priority="292" operator="equal">
      <formula>"蓝色"</formula>
    </cfRule>
    <cfRule type="cellIs" dxfId="1282" priority="293" operator="equal">
      <formula>"绿色"</formula>
    </cfRule>
    <cfRule type="cellIs" dxfId="1281" priority="294" operator="equal">
      <formula>"黑色"</formula>
    </cfRule>
  </conditionalFormatting>
  <conditionalFormatting sqref="T210">
    <cfRule type="cellIs" dxfId="1280" priority="323" operator="equal">
      <formula>"橙色"</formula>
    </cfRule>
    <cfRule type="cellIs" dxfId="1279" priority="324" operator="equal">
      <formula>"橙色"</formula>
    </cfRule>
    <cfRule type="cellIs" dxfId="1278" priority="325" operator="equal">
      <formula>"红色"</formula>
    </cfRule>
    <cfRule type="cellIs" dxfId="1277" priority="326" operator="equal">
      <formula>"紫色"</formula>
    </cfRule>
    <cfRule type="cellIs" dxfId="1276" priority="327" operator="equal">
      <formula>"蓝色"</formula>
    </cfRule>
    <cfRule type="cellIs" dxfId="1275" priority="328" operator="equal">
      <formula>"绿色"</formula>
    </cfRule>
    <cfRule type="cellIs" dxfId="1274" priority="329" operator="equal">
      <formula>"黑色"</formula>
    </cfRule>
  </conditionalFormatting>
  <conditionalFormatting sqref="E236">
    <cfRule type="cellIs" dxfId="1273" priority="316" operator="equal">
      <formula>"橙色"</formula>
    </cfRule>
    <cfRule type="cellIs" dxfId="1272" priority="317" operator="equal">
      <formula>"橙色"</formula>
    </cfRule>
    <cfRule type="cellIs" dxfId="1271" priority="318" operator="equal">
      <formula>"红色"</formula>
    </cfRule>
    <cfRule type="cellIs" dxfId="1270" priority="319" operator="equal">
      <formula>"紫色"</formula>
    </cfRule>
    <cfRule type="cellIs" dxfId="1269" priority="320" operator="equal">
      <formula>"蓝色"</formula>
    </cfRule>
    <cfRule type="cellIs" dxfId="1268" priority="321" operator="equal">
      <formula>"绿色"</formula>
    </cfRule>
    <cfRule type="cellIs" dxfId="1267" priority="322" operator="equal">
      <formula>"黑色"</formula>
    </cfRule>
  </conditionalFormatting>
  <conditionalFormatting sqref="J236">
    <cfRule type="cellIs" dxfId="1266" priority="309" operator="equal">
      <formula>"橙色"</formula>
    </cfRule>
    <cfRule type="cellIs" dxfId="1265" priority="310" operator="equal">
      <formula>"橙色"</formula>
    </cfRule>
    <cfRule type="cellIs" dxfId="1264" priority="311" operator="equal">
      <formula>"红色"</formula>
    </cfRule>
    <cfRule type="cellIs" dxfId="1263" priority="312" operator="equal">
      <formula>"紫色"</formula>
    </cfRule>
    <cfRule type="cellIs" dxfId="1262" priority="313" operator="equal">
      <formula>"蓝色"</formula>
    </cfRule>
    <cfRule type="cellIs" dxfId="1261" priority="314" operator="equal">
      <formula>"绿色"</formula>
    </cfRule>
    <cfRule type="cellIs" dxfId="1260" priority="315" operator="equal">
      <formula>"黑色"</formula>
    </cfRule>
  </conditionalFormatting>
  <conditionalFormatting sqref="O236">
    <cfRule type="cellIs" dxfId="1259" priority="302" operator="equal">
      <formula>"橙色"</formula>
    </cfRule>
    <cfRule type="cellIs" dxfId="1258" priority="303" operator="equal">
      <formula>"橙色"</formula>
    </cfRule>
    <cfRule type="cellIs" dxfId="1257" priority="304" operator="equal">
      <formula>"红色"</formula>
    </cfRule>
    <cfRule type="cellIs" dxfId="1256" priority="305" operator="equal">
      <formula>"紫色"</formula>
    </cfRule>
    <cfRule type="cellIs" dxfId="1255" priority="306" operator="equal">
      <formula>"蓝色"</formula>
    </cfRule>
    <cfRule type="cellIs" dxfId="1254" priority="307" operator="equal">
      <formula>"绿色"</formula>
    </cfRule>
    <cfRule type="cellIs" dxfId="1253" priority="308" operator="equal">
      <formula>"黑色"</formula>
    </cfRule>
  </conditionalFormatting>
  <conditionalFormatting sqref="T236">
    <cfRule type="cellIs" dxfId="1252" priority="295" operator="equal">
      <formula>"橙色"</formula>
    </cfRule>
    <cfRule type="cellIs" dxfId="1251" priority="296" operator="equal">
      <formula>"橙色"</formula>
    </cfRule>
    <cfRule type="cellIs" dxfId="1250" priority="297" operator="equal">
      <formula>"红色"</formula>
    </cfRule>
    <cfRule type="cellIs" dxfId="1249" priority="298" operator="equal">
      <formula>"紫色"</formula>
    </cfRule>
    <cfRule type="cellIs" dxfId="1248" priority="299" operator="equal">
      <formula>"蓝色"</formula>
    </cfRule>
    <cfRule type="cellIs" dxfId="1247" priority="300" operator="equal">
      <formula>"绿色"</formula>
    </cfRule>
    <cfRule type="cellIs" dxfId="1246" priority="301" operator="equal">
      <formula>"黑色"</formula>
    </cfRule>
  </conditionalFormatting>
  <conditionalFormatting sqref="E262">
    <cfRule type="cellIs" dxfId="1245" priority="281" operator="equal">
      <formula>"橙色"</formula>
    </cfRule>
    <cfRule type="cellIs" dxfId="1244" priority="282" operator="equal">
      <formula>"橙色"</formula>
    </cfRule>
    <cfRule type="cellIs" dxfId="1243" priority="283" operator="equal">
      <formula>"红色"</formula>
    </cfRule>
    <cfRule type="cellIs" dxfId="1242" priority="284" operator="equal">
      <formula>"紫色"</formula>
    </cfRule>
    <cfRule type="cellIs" dxfId="1241" priority="285" operator="equal">
      <formula>"蓝色"</formula>
    </cfRule>
    <cfRule type="cellIs" dxfId="1240" priority="286" operator="equal">
      <formula>"绿色"</formula>
    </cfRule>
    <cfRule type="cellIs" dxfId="1239" priority="287" operator="equal">
      <formula>"黑色"</formula>
    </cfRule>
  </conditionalFormatting>
  <conditionalFormatting sqref="J262">
    <cfRule type="cellIs" dxfId="1238" priority="274" operator="equal">
      <formula>"橙色"</formula>
    </cfRule>
    <cfRule type="cellIs" dxfId="1237" priority="275" operator="equal">
      <formula>"橙色"</formula>
    </cfRule>
    <cfRule type="cellIs" dxfId="1236" priority="276" operator="equal">
      <formula>"红色"</formula>
    </cfRule>
    <cfRule type="cellIs" dxfId="1235" priority="277" operator="equal">
      <formula>"紫色"</formula>
    </cfRule>
    <cfRule type="cellIs" dxfId="1234" priority="278" operator="equal">
      <formula>"蓝色"</formula>
    </cfRule>
    <cfRule type="cellIs" dxfId="1233" priority="279" operator="equal">
      <formula>"绿色"</formula>
    </cfRule>
    <cfRule type="cellIs" dxfId="1232" priority="280" operator="equal">
      <formula>"黑色"</formula>
    </cfRule>
  </conditionalFormatting>
  <conditionalFormatting sqref="O262">
    <cfRule type="cellIs" dxfId="1231" priority="267" operator="equal">
      <formula>"橙色"</formula>
    </cfRule>
    <cfRule type="cellIs" dxfId="1230" priority="268" operator="equal">
      <formula>"橙色"</formula>
    </cfRule>
    <cfRule type="cellIs" dxfId="1229" priority="269" operator="equal">
      <formula>"红色"</formula>
    </cfRule>
    <cfRule type="cellIs" dxfId="1228" priority="270" operator="equal">
      <formula>"紫色"</formula>
    </cfRule>
    <cfRule type="cellIs" dxfId="1227" priority="271" operator="equal">
      <formula>"蓝色"</formula>
    </cfRule>
    <cfRule type="cellIs" dxfId="1226" priority="272" operator="equal">
      <formula>"绿色"</formula>
    </cfRule>
    <cfRule type="cellIs" dxfId="1225" priority="273" operator="equal">
      <formula>"黑色"</formula>
    </cfRule>
  </conditionalFormatting>
  <conditionalFormatting sqref="T262">
    <cfRule type="cellIs" dxfId="1224" priority="260" operator="equal">
      <formula>"橙色"</formula>
    </cfRule>
    <cfRule type="cellIs" dxfId="1223" priority="261" operator="equal">
      <formula>"橙色"</formula>
    </cfRule>
    <cfRule type="cellIs" dxfId="1222" priority="262" operator="equal">
      <formula>"红色"</formula>
    </cfRule>
    <cfRule type="cellIs" dxfId="1221" priority="263" operator="equal">
      <formula>"紫色"</formula>
    </cfRule>
    <cfRule type="cellIs" dxfId="1220" priority="264" operator="equal">
      <formula>"蓝色"</formula>
    </cfRule>
    <cfRule type="cellIs" dxfId="1219" priority="265" operator="equal">
      <formula>"绿色"</formula>
    </cfRule>
    <cfRule type="cellIs" dxfId="1218" priority="266" operator="equal">
      <formula>"黑色"</formula>
    </cfRule>
  </conditionalFormatting>
  <conditionalFormatting sqref="E288">
    <cfRule type="cellIs" dxfId="1217" priority="253" operator="equal">
      <formula>"橙色"</formula>
    </cfRule>
    <cfRule type="cellIs" dxfId="1216" priority="254" operator="equal">
      <formula>"橙色"</formula>
    </cfRule>
    <cfRule type="cellIs" dxfId="1215" priority="255" operator="equal">
      <formula>"红色"</formula>
    </cfRule>
    <cfRule type="cellIs" dxfId="1214" priority="256" operator="equal">
      <formula>"紫色"</formula>
    </cfRule>
    <cfRule type="cellIs" dxfId="1213" priority="257" operator="equal">
      <formula>"蓝色"</formula>
    </cfRule>
    <cfRule type="cellIs" dxfId="1212" priority="258" operator="equal">
      <formula>"绿色"</formula>
    </cfRule>
    <cfRule type="cellIs" dxfId="1211" priority="259" operator="equal">
      <formula>"黑色"</formula>
    </cfRule>
  </conditionalFormatting>
  <conditionalFormatting sqref="J288">
    <cfRule type="cellIs" dxfId="1210" priority="134" operator="equal">
      <formula>"橙色"</formula>
    </cfRule>
    <cfRule type="cellIs" dxfId="1209" priority="135" operator="equal">
      <formula>"橙色"</formula>
    </cfRule>
    <cfRule type="cellIs" dxfId="1208" priority="136" operator="equal">
      <formula>"红色"</formula>
    </cfRule>
    <cfRule type="cellIs" dxfId="1207" priority="137" operator="equal">
      <formula>"紫色"</formula>
    </cfRule>
    <cfRule type="cellIs" dxfId="1206" priority="138" operator="equal">
      <formula>"蓝色"</formula>
    </cfRule>
    <cfRule type="cellIs" dxfId="1205" priority="139" operator="equal">
      <formula>"绿色"</formula>
    </cfRule>
    <cfRule type="cellIs" dxfId="1204" priority="140" operator="equal">
      <formula>"黑色"</formula>
    </cfRule>
  </conditionalFormatting>
  <conditionalFormatting sqref="O288">
    <cfRule type="cellIs" dxfId="1203" priority="127" operator="equal">
      <formula>"橙色"</formula>
    </cfRule>
    <cfRule type="cellIs" dxfId="1202" priority="128" operator="equal">
      <formula>"橙色"</formula>
    </cfRule>
    <cfRule type="cellIs" dxfId="1201" priority="129" operator="equal">
      <formula>"红色"</formula>
    </cfRule>
    <cfRule type="cellIs" dxfId="1200" priority="130" operator="equal">
      <formula>"紫色"</formula>
    </cfRule>
    <cfRule type="cellIs" dxfId="1199" priority="131" operator="equal">
      <formula>"蓝色"</formula>
    </cfRule>
    <cfRule type="cellIs" dxfId="1198" priority="132" operator="equal">
      <formula>"绿色"</formula>
    </cfRule>
    <cfRule type="cellIs" dxfId="1197" priority="133" operator="equal">
      <formula>"黑色"</formula>
    </cfRule>
  </conditionalFormatting>
  <conditionalFormatting sqref="T288">
    <cfRule type="cellIs" dxfId="1196" priority="120" operator="equal">
      <formula>"橙色"</formula>
    </cfRule>
    <cfRule type="cellIs" dxfId="1195" priority="121" operator="equal">
      <formula>"橙色"</formula>
    </cfRule>
    <cfRule type="cellIs" dxfId="1194" priority="122" operator="equal">
      <formula>"红色"</formula>
    </cfRule>
    <cfRule type="cellIs" dxfId="1193" priority="123" operator="equal">
      <formula>"紫色"</formula>
    </cfRule>
    <cfRule type="cellIs" dxfId="1192" priority="124" operator="equal">
      <formula>"蓝色"</formula>
    </cfRule>
    <cfRule type="cellIs" dxfId="1191" priority="125" operator="equal">
      <formula>"绿色"</formula>
    </cfRule>
    <cfRule type="cellIs" dxfId="1190" priority="126" operator="equal">
      <formula>"黑色"</formula>
    </cfRule>
  </conditionalFormatting>
  <conditionalFormatting sqref="E314">
    <cfRule type="cellIs" dxfId="1189" priority="113" operator="equal">
      <formula>"橙色"</formula>
    </cfRule>
    <cfRule type="cellIs" dxfId="1188" priority="114" operator="equal">
      <formula>"橙色"</formula>
    </cfRule>
    <cfRule type="cellIs" dxfId="1187" priority="115" operator="equal">
      <formula>"红色"</formula>
    </cfRule>
    <cfRule type="cellIs" dxfId="1186" priority="116" operator="equal">
      <formula>"紫色"</formula>
    </cfRule>
    <cfRule type="cellIs" dxfId="1185" priority="117" operator="equal">
      <formula>"蓝色"</formula>
    </cfRule>
    <cfRule type="cellIs" dxfId="1184" priority="118" operator="equal">
      <formula>"绿色"</formula>
    </cfRule>
    <cfRule type="cellIs" dxfId="1183" priority="119" operator="equal">
      <formula>"黑色"</formula>
    </cfRule>
  </conditionalFormatting>
  <conditionalFormatting sqref="J314">
    <cfRule type="cellIs" dxfId="1182" priority="106" operator="equal">
      <formula>"橙色"</formula>
    </cfRule>
    <cfRule type="cellIs" dxfId="1181" priority="107" operator="equal">
      <formula>"橙色"</formula>
    </cfRule>
    <cfRule type="cellIs" dxfId="1180" priority="108" operator="equal">
      <formula>"红色"</formula>
    </cfRule>
    <cfRule type="cellIs" dxfId="1179" priority="109" operator="equal">
      <formula>"紫色"</formula>
    </cfRule>
    <cfRule type="cellIs" dxfId="1178" priority="110" operator="equal">
      <formula>"蓝色"</formula>
    </cfRule>
    <cfRule type="cellIs" dxfId="1177" priority="111" operator="equal">
      <formula>"绿色"</formula>
    </cfRule>
    <cfRule type="cellIs" dxfId="1176" priority="112" operator="equal">
      <formula>"黑色"</formula>
    </cfRule>
  </conditionalFormatting>
  <conditionalFormatting sqref="O314">
    <cfRule type="cellIs" dxfId="1175" priority="99" operator="equal">
      <formula>"橙色"</formula>
    </cfRule>
    <cfRule type="cellIs" dxfId="1174" priority="100" operator="equal">
      <formula>"橙色"</formula>
    </cfRule>
    <cfRule type="cellIs" dxfId="1173" priority="101" operator="equal">
      <formula>"红色"</formula>
    </cfRule>
    <cfRule type="cellIs" dxfId="1172" priority="102" operator="equal">
      <formula>"紫色"</formula>
    </cfRule>
    <cfRule type="cellIs" dxfId="1171" priority="103" operator="equal">
      <formula>"蓝色"</formula>
    </cfRule>
    <cfRule type="cellIs" dxfId="1170" priority="104" operator="equal">
      <formula>"绿色"</formula>
    </cfRule>
    <cfRule type="cellIs" dxfId="1169" priority="105" operator="equal">
      <formula>"黑色"</formula>
    </cfRule>
  </conditionalFormatting>
  <conditionalFormatting sqref="T314">
    <cfRule type="cellIs" dxfId="1168" priority="92" operator="equal">
      <formula>"橙色"</formula>
    </cfRule>
    <cfRule type="cellIs" dxfId="1167" priority="93" operator="equal">
      <formula>"橙色"</formula>
    </cfRule>
    <cfRule type="cellIs" dxfId="1166" priority="94" operator="equal">
      <formula>"红色"</formula>
    </cfRule>
    <cfRule type="cellIs" dxfId="1165" priority="95" operator="equal">
      <formula>"紫色"</formula>
    </cfRule>
    <cfRule type="cellIs" dxfId="1164" priority="96" operator="equal">
      <formula>"蓝色"</formula>
    </cfRule>
    <cfRule type="cellIs" dxfId="1163" priority="97" operator="equal">
      <formula>"绿色"</formula>
    </cfRule>
    <cfRule type="cellIs" dxfId="1162" priority="98" operator="equal">
      <formula>"黑色"</formula>
    </cfRule>
  </conditionalFormatting>
  <conditionalFormatting sqref="E340">
    <cfRule type="cellIs" dxfId="1161" priority="85" operator="equal">
      <formula>"橙色"</formula>
    </cfRule>
    <cfRule type="cellIs" dxfId="1160" priority="86" operator="equal">
      <formula>"橙色"</formula>
    </cfRule>
    <cfRule type="cellIs" dxfId="1159" priority="87" operator="equal">
      <formula>"红色"</formula>
    </cfRule>
    <cfRule type="cellIs" dxfId="1158" priority="88" operator="equal">
      <formula>"紫色"</formula>
    </cfRule>
    <cfRule type="cellIs" dxfId="1157" priority="89" operator="equal">
      <formula>"蓝色"</formula>
    </cfRule>
    <cfRule type="cellIs" dxfId="1156" priority="90" operator="equal">
      <formula>"绿色"</formula>
    </cfRule>
    <cfRule type="cellIs" dxfId="1155" priority="91" operator="equal">
      <formula>"黑色"</formula>
    </cfRule>
  </conditionalFormatting>
  <conditionalFormatting sqref="J340">
    <cfRule type="cellIs" dxfId="1154" priority="78" operator="equal">
      <formula>"橙色"</formula>
    </cfRule>
    <cfRule type="cellIs" dxfId="1153" priority="79" operator="equal">
      <formula>"橙色"</formula>
    </cfRule>
    <cfRule type="cellIs" dxfId="1152" priority="80" operator="equal">
      <formula>"红色"</formula>
    </cfRule>
    <cfRule type="cellIs" dxfId="1151" priority="81" operator="equal">
      <formula>"紫色"</formula>
    </cfRule>
    <cfRule type="cellIs" dxfId="1150" priority="82" operator="equal">
      <formula>"蓝色"</formula>
    </cfRule>
    <cfRule type="cellIs" dxfId="1149" priority="83" operator="equal">
      <formula>"绿色"</formula>
    </cfRule>
    <cfRule type="cellIs" dxfId="1148" priority="84" operator="equal">
      <formula>"黑色"</formula>
    </cfRule>
  </conditionalFormatting>
  <conditionalFormatting sqref="O340">
    <cfRule type="cellIs" dxfId="1147" priority="71" operator="equal">
      <formula>"橙色"</formula>
    </cfRule>
    <cfRule type="cellIs" dxfId="1146" priority="72" operator="equal">
      <formula>"橙色"</formula>
    </cfRule>
    <cfRule type="cellIs" dxfId="1145" priority="73" operator="equal">
      <formula>"红色"</formula>
    </cfRule>
    <cfRule type="cellIs" dxfId="1144" priority="74" operator="equal">
      <formula>"紫色"</formula>
    </cfRule>
    <cfRule type="cellIs" dxfId="1143" priority="75" operator="equal">
      <formula>"蓝色"</formula>
    </cfRule>
    <cfRule type="cellIs" dxfId="1142" priority="76" operator="equal">
      <formula>"绿色"</formula>
    </cfRule>
    <cfRule type="cellIs" dxfId="1141" priority="77" operator="equal">
      <formula>"黑色"</formula>
    </cfRule>
  </conditionalFormatting>
  <conditionalFormatting sqref="T340">
    <cfRule type="cellIs" dxfId="1140" priority="64" operator="equal">
      <formula>"橙色"</formula>
    </cfRule>
    <cfRule type="cellIs" dxfId="1139" priority="65" operator="equal">
      <formula>"橙色"</formula>
    </cfRule>
    <cfRule type="cellIs" dxfId="1138" priority="66" operator="equal">
      <formula>"红色"</formula>
    </cfRule>
    <cfRule type="cellIs" dxfId="1137" priority="67" operator="equal">
      <formula>"紫色"</formula>
    </cfRule>
    <cfRule type="cellIs" dxfId="1136" priority="68" operator="equal">
      <formula>"蓝色"</formula>
    </cfRule>
    <cfRule type="cellIs" dxfId="1135" priority="69" operator="equal">
      <formula>"绿色"</formula>
    </cfRule>
    <cfRule type="cellIs" dxfId="1134" priority="70" operator="equal">
      <formula>"黑色"</formula>
    </cfRule>
  </conditionalFormatting>
  <conditionalFormatting sqref="E366">
    <cfRule type="cellIs" dxfId="1133" priority="57" operator="equal">
      <formula>"橙色"</formula>
    </cfRule>
    <cfRule type="cellIs" dxfId="1132" priority="58" operator="equal">
      <formula>"橙色"</formula>
    </cfRule>
    <cfRule type="cellIs" dxfId="1131" priority="59" operator="equal">
      <formula>"红色"</formula>
    </cfRule>
    <cfRule type="cellIs" dxfId="1130" priority="60" operator="equal">
      <formula>"紫色"</formula>
    </cfRule>
    <cfRule type="cellIs" dxfId="1129" priority="61" operator="equal">
      <formula>"蓝色"</formula>
    </cfRule>
    <cfRule type="cellIs" dxfId="1128" priority="62" operator="equal">
      <formula>"绿色"</formula>
    </cfRule>
    <cfRule type="cellIs" dxfId="1127" priority="63" operator="equal">
      <formula>"黑色"</formula>
    </cfRule>
  </conditionalFormatting>
  <conditionalFormatting sqref="J366">
    <cfRule type="cellIs" dxfId="1126" priority="49" operator="equal">
      <formula>"黑色"</formula>
    </cfRule>
    <cfRule type="cellIs" dxfId="1125" priority="48" operator="equal">
      <formula>"绿色"</formula>
    </cfRule>
    <cfRule type="cellIs" dxfId="1124" priority="47" operator="equal">
      <formula>"蓝色"</formula>
    </cfRule>
    <cfRule type="cellIs" dxfId="1123" priority="46" operator="equal">
      <formula>"紫色"</formula>
    </cfRule>
    <cfRule type="cellIs" dxfId="1122" priority="45" operator="equal">
      <formula>"红色"</formula>
    </cfRule>
    <cfRule type="cellIs" dxfId="1121" priority="44" operator="equal">
      <formula>"橙色"</formula>
    </cfRule>
    <cfRule type="cellIs" dxfId="1120" priority="43" operator="equal">
      <formula>"橙色"</formula>
    </cfRule>
  </conditionalFormatting>
  <conditionalFormatting sqref="O366">
    <cfRule type="cellIs" dxfId="1119" priority="42" operator="equal">
      <formula>"黑色"</formula>
    </cfRule>
    <cfRule type="cellIs" dxfId="1118" priority="41" operator="equal">
      <formula>"绿色"</formula>
    </cfRule>
    <cfRule type="cellIs" dxfId="1117" priority="40" operator="equal">
      <formula>"蓝色"</formula>
    </cfRule>
    <cfRule type="cellIs" dxfId="1116" priority="39" operator="equal">
      <formula>"紫色"</formula>
    </cfRule>
    <cfRule type="cellIs" dxfId="1115" priority="38" operator="equal">
      <formula>"红色"</formula>
    </cfRule>
    <cfRule type="cellIs" dxfId="1114" priority="37" operator="equal">
      <formula>"橙色"</formula>
    </cfRule>
    <cfRule type="cellIs" dxfId="1113" priority="36" operator="equal">
      <formula>"橙色"</formula>
    </cfRule>
  </conditionalFormatting>
  <conditionalFormatting sqref="T366">
    <cfRule type="cellIs" dxfId="1112" priority="35" operator="equal">
      <formula>"黑色"</formula>
    </cfRule>
    <cfRule type="cellIs" dxfId="1111" priority="34" operator="equal">
      <formula>"绿色"</formula>
    </cfRule>
    <cfRule type="cellIs" dxfId="1110" priority="33" operator="equal">
      <formula>"蓝色"</formula>
    </cfRule>
    <cfRule type="cellIs" dxfId="1109" priority="32" operator="equal">
      <formula>"紫色"</formula>
    </cfRule>
    <cfRule type="cellIs" dxfId="1108" priority="31" operator="equal">
      <formula>"红色"</formula>
    </cfRule>
    <cfRule type="cellIs" dxfId="1107" priority="30" operator="equal">
      <formula>"橙色"</formula>
    </cfRule>
    <cfRule type="cellIs" dxfId="1106" priority="29" operator="equal">
      <formula>"橙色"</formula>
    </cfRule>
  </conditionalFormatting>
  <conditionalFormatting sqref="E392">
    <cfRule type="cellIs" dxfId="1105" priority="28" operator="equal">
      <formula>"黑色"</formula>
    </cfRule>
    <cfRule type="cellIs" dxfId="1104" priority="27" operator="equal">
      <formula>"绿色"</formula>
    </cfRule>
    <cfRule type="cellIs" dxfId="1103" priority="26" operator="equal">
      <formula>"蓝色"</formula>
    </cfRule>
    <cfRule type="cellIs" dxfId="1102" priority="25" operator="equal">
      <formula>"紫色"</formula>
    </cfRule>
    <cfRule type="cellIs" dxfId="1101" priority="24" operator="equal">
      <formula>"红色"</formula>
    </cfRule>
    <cfRule type="cellIs" dxfId="1100" priority="23" operator="equal">
      <formula>"橙色"</formula>
    </cfRule>
    <cfRule type="cellIs" dxfId="1099" priority="22" operator="equal">
      <formula>"橙色"</formula>
    </cfRule>
  </conditionalFormatting>
  <conditionalFormatting sqref="J392">
    <cfRule type="cellIs" dxfId="1098" priority="21" operator="equal">
      <formula>"黑色"</formula>
    </cfRule>
    <cfRule type="cellIs" dxfId="1097" priority="20" operator="equal">
      <formula>"绿色"</formula>
    </cfRule>
    <cfRule type="cellIs" dxfId="1096" priority="19" operator="equal">
      <formula>"蓝色"</formula>
    </cfRule>
    <cfRule type="cellIs" dxfId="1095" priority="18" operator="equal">
      <formula>"紫色"</formula>
    </cfRule>
    <cfRule type="cellIs" dxfId="1094" priority="17" operator="equal">
      <formula>"红色"</formula>
    </cfRule>
    <cfRule type="cellIs" dxfId="1093" priority="16" operator="equal">
      <formula>"橙色"</formula>
    </cfRule>
    <cfRule type="cellIs" dxfId="1092" priority="15" operator="equal">
      <formula>"橙色"</formula>
    </cfRule>
  </conditionalFormatting>
  <conditionalFormatting sqref="O392">
    <cfRule type="cellIs" dxfId="1091" priority="14" operator="equal">
      <formula>"黑色"</formula>
    </cfRule>
    <cfRule type="cellIs" dxfId="1090" priority="13" operator="equal">
      <formula>"绿色"</formula>
    </cfRule>
    <cfRule type="cellIs" dxfId="1089" priority="12" operator="equal">
      <formula>"蓝色"</formula>
    </cfRule>
    <cfRule type="cellIs" dxfId="1088" priority="11" operator="equal">
      <formula>"紫色"</formula>
    </cfRule>
    <cfRule type="cellIs" dxfId="1087" priority="10" operator="equal">
      <formula>"红色"</formula>
    </cfRule>
    <cfRule type="cellIs" dxfId="1086" priority="9" operator="equal">
      <formula>"橙色"</formula>
    </cfRule>
    <cfRule type="cellIs" dxfId="1085" priority="8" operator="equal">
      <formula>"橙色"</formula>
    </cfRule>
  </conditionalFormatting>
  <conditionalFormatting sqref="T392">
    <cfRule type="cellIs" dxfId="1084" priority="7" operator="equal">
      <formula>"黑色"</formula>
    </cfRule>
    <cfRule type="cellIs" dxfId="1083" priority="6" operator="equal">
      <formula>"绿色"</formula>
    </cfRule>
    <cfRule type="cellIs" dxfId="1082" priority="5" operator="equal">
      <formula>"蓝色"</formula>
    </cfRule>
    <cfRule type="cellIs" dxfId="1081" priority="4" operator="equal">
      <formula>"紫色"</formula>
    </cfRule>
    <cfRule type="cellIs" dxfId="1080" priority="3" operator="equal">
      <formula>"红色"</formula>
    </cfRule>
    <cfRule type="cellIs" dxfId="1079" priority="2" operator="equal">
      <formula>"橙色"</formula>
    </cfRule>
    <cfRule type="cellIs" dxfId="1078" priority="1" operator="equal">
      <formula>"橙色"</formula>
    </cfRule>
  </conditionalFormatting>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U467"/>
  <sheetViews>
    <sheetView tabSelected="1" topLeftCell="A430"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98" t="s">
        <v>289</v>
      </c>
      <c r="C2" s="121" t="s">
        <v>166</v>
      </c>
      <c r="D2" s="2" t="s">
        <v>290</v>
      </c>
      <c r="E2" s="11" t="s">
        <v>608</v>
      </c>
      <c r="G2" s="98" t="s">
        <v>289</v>
      </c>
      <c r="H2" s="99" t="s">
        <v>11</v>
      </c>
      <c r="I2" s="2" t="s">
        <v>290</v>
      </c>
      <c r="J2" s="11" t="s">
        <v>608</v>
      </c>
      <c r="L2" s="98" t="s">
        <v>289</v>
      </c>
      <c r="M2" s="99" t="s">
        <v>19</v>
      </c>
      <c r="N2" s="2" t="s">
        <v>290</v>
      </c>
      <c r="O2" s="11" t="s">
        <v>608</v>
      </c>
      <c r="Q2" s="98" t="s">
        <v>289</v>
      </c>
      <c r="R2" s="99" t="s">
        <v>26</v>
      </c>
      <c r="S2" s="2" t="s">
        <v>290</v>
      </c>
      <c r="T2" s="11" t="s">
        <v>608</v>
      </c>
    </row>
    <row r="3" spans="2:20" ht="12" customHeight="1" x14ac:dyDescent="0.15">
      <c r="B3" s="308" t="s">
        <v>609</v>
      </c>
      <c r="C3" s="309"/>
      <c r="D3" s="100" t="s">
        <v>292</v>
      </c>
      <c r="E3" s="25">
        <v>1</v>
      </c>
      <c r="G3" s="302" t="s">
        <v>610</v>
      </c>
      <c r="H3" s="303"/>
      <c r="I3" s="100" t="s">
        <v>292</v>
      </c>
      <c r="J3" s="25">
        <v>1</v>
      </c>
      <c r="L3" s="253" t="s">
        <v>611</v>
      </c>
      <c r="M3" s="254"/>
      <c r="N3" s="100" t="s">
        <v>292</v>
      </c>
      <c r="O3" s="25">
        <v>1</v>
      </c>
      <c r="Q3" s="253" t="s">
        <v>612</v>
      </c>
      <c r="R3" s="254"/>
      <c r="S3" s="100" t="s">
        <v>292</v>
      </c>
      <c r="T3" s="25">
        <v>1</v>
      </c>
    </row>
    <row r="4" spans="2:20" ht="12" customHeight="1" x14ac:dyDescent="0.15">
      <c r="B4" s="310"/>
      <c r="C4" s="311"/>
      <c r="D4" s="100" t="s">
        <v>296</v>
      </c>
      <c r="E4" s="25">
        <v>1</v>
      </c>
      <c r="G4" s="304"/>
      <c r="H4" s="305"/>
      <c r="I4" s="100" t="s">
        <v>296</v>
      </c>
      <c r="J4" s="25">
        <v>1</v>
      </c>
      <c r="L4" s="255"/>
      <c r="M4" s="256"/>
      <c r="N4" s="100" t="s">
        <v>296</v>
      </c>
      <c r="O4" s="25">
        <v>1</v>
      </c>
      <c r="Q4" s="255"/>
      <c r="R4" s="256"/>
      <c r="S4" s="100" t="s">
        <v>296</v>
      </c>
      <c r="T4" s="25">
        <v>1</v>
      </c>
    </row>
    <row r="5" spans="2:20" ht="12" customHeight="1" x14ac:dyDescent="0.15">
      <c r="B5" s="310"/>
      <c r="C5" s="311"/>
      <c r="D5" s="288" t="s">
        <v>613</v>
      </c>
      <c r="E5" s="392"/>
      <c r="G5" s="304"/>
      <c r="H5" s="305"/>
      <c r="I5" s="288" t="s">
        <v>614</v>
      </c>
      <c r="J5" s="392"/>
      <c r="L5" s="255"/>
      <c r="M5" s="256"/>
      <c r="N5" s="262" t="s">
        <v>615</v>
      </c>
      <c r="O5" s="260"/>
      <c r="Q5" s="255"/>
      <c r="R5" s="256"/>
      <c r="S5" s="262" t="s">
        <v>616</v>
      </c>
      <c r="T5" s="260"/>
    </row>
    <row r="6" spans="2:20" ht="12" customHeight="1" x14ac:dyDescent="0.15">
      <c r="B6" s="310"/>
      <c r="C6" s="311"/>
      <c r="D6" s="288"/>
      <c r="E6" s="392"/>
      <c r="G6" s="304"/>
      <c r="H6" s="305"/>
      <c r="I6" s="288"/>
      <c r="J6" s="392"/>
      <c r="L6" s="255"/>
      <c r="M6" s="256"/>
      <c r="N6" s="262"/>
      <c r="O6" s="260"/>
      <c r="Q6" s="255"/>
      <c r="R6" s="256"/>
      <c r="S6" s="262"/>
      <c r="T6" s="260"/>
    </row>
    <row r="7" spans="2:20" ht="12" customHeight="1" x14ac:dyDescent="0.15">
      <c r="B7" s="310"/>
      <c r="C7" s="311"/>
      <c r="D7" s="288"/>
      <c r="E7" s="392"/>
      <c r="G7" s="304"/>
      <c r="H7" s="305"/>
      <c r="I7" s="288"/>
      <c r="J7" s="392"/>
      <c r="L7" s="255"/>
      <c r="M7" s="256"/>
      <c r="N7" s="262"/>
      <c r="O7" s="260"/>
      <c r="Q7" s="255"/>
      <c r="R7" s="256"/>
      <c r="S7" s="262"/>
      <c r="T7" s="260"/>
    </row>
    <row r="8" spans="2:20" ht="12" customHeight="1" x14ac:dyDescent="0.15">
      <c r="B8" s="310"/>
      <c r="C8" s="311"/>
      <c r="D8" s="288"/>
      <c r="E8" s="392"/>
      <c r="G8" s="304"/>
      <c r="H8" s="305"/>
      <c r="I8" s="288"/>
      <c r="J8" s="392"/>
      <c r="L8" s="255"/>
      <c r="M8" s="256"/>
      <c r="N8" s="262"/>
      <c r="O8" s="260"/>
      <c r="Q8" s="255"/>
      <c r="R8" s="256"/>
      <c r="S8" s="262"/>
      <c r="T8" s="260"/>
    </row>
    <row r="9" spans="2:20" ht="12" customHeight="1" x14ac:dyDescent="0.15">
      <c r="B9" s="312"/>
      <c r="C9" s="313"/>
      <c r="D9" s="288"/>
      <c r="E9" s="392"/>
      <c r="G9" s="306"/>
      <c r="H9" s="307"/>
      <c r="I9" s="288"/>
      <c r="J9" s="392"/>
      <c r="L9" s="257"/>
      <c r="M9" s="258"/>
      <c r="N9" s="262"/>
      <c r="O9" s="260"/>
      <c r="Q9" s="257"/>
      <c r="R9" s="258"/>
      <c r="S9" s="262"/>
      <c r="T9" s="260"/>
    </row>
    <row r="10" spans="2:20" ht="12" customHeight="1" x14ac:dyDescent="0.15">
      <c r="B10" s="98" t="s">
        <v>301</v>
      </c>
      <c r="C10" s="101">
        <v>0</v>
      </c>
      <c r="D10" s="289"/>
      <c r="E10" s="392"/>
      <c r="G10" s="98" t="s">
        <v>301</v>
      </c>
      <c r="H10" s="101">
        <v>0</v>
      </c>
      <c r="I10" s="289"/>
      <c r="J10" s="392"/>
      <c r="L10" s="98" t="s">
        <v>301</v>
      </c>
      <c r="M10" s="101">
        <v>0</v>
      </c>
      <c r="N10" s="261"/>
      <c r="O10" s="260"/>
      <c r="Q10" s="98" t="s">
        <v>301</v>
      </c>
      <c r="R10" s="101">
        <v>0</v>
      </c>
      <c r="S10" s="261"/>
      <c r="T10" s="260"/>
    </row>
    <row r="11" spans="2:20" ht="12" customHeight="1" x14ac:dyDescent="0.15">
      <c r="B11" s="12" t="s">
        <v>302</v>
      </c>
      <c r="C11" s="241">
        <v>0</v>
      </c>
      <c r="D11" s="242"/>
      <c r="E11" s="243"/>
      <c r="G11" s="12" t="s">
        <v>302</v>
      </c>
      <c r="H11" s="241">
        <v>0</v>
      </c>
      <c r="I11" s="242"/>
      <c r="J11" s="243"/>
      <c r="L11" s="12" t="s">
        <v>302</v>
      </c>
      <c r="M11" s="241">
        <v>0</v>
      </c>
      <c r="N11" s="242"/>
      <c r="O11" s="243"/>
      <c r="Q11" s="12" t="s">
        <v>302</v>
      </c>
      <c r="R11" s="241">
        <v>0</v>
      </c>
      <c r="S11" s="242"/>
      <c r="T11" s="243"/>
    </row>
    <row r="12" spans="2:20" ht="12" customHeight="1" x14ac:dyDescent="0.15">
      <c r="B12" s="278"/>
      <c r="C12" s="278"/>
      <c r="D12" s="278"/>
      <c r="E12" s="278"/>
      <c r="G12" s="248" t="s">
        <v>617</v>
      </c>
      <c r="H12" s="248"/>
      <c r="I12" s="248"/>
      <c r="J12" s="248"/>
      <c r="L12" s="248" t="s">
        <v>618</v>
      </c>
      <c r="M12" s="248"/>
      <c r="N12" s="248"/>
      <c r="O12" s="248"/>
      <c r="Q12" s="248" t="s">
        <v>619</v>
      </c>
      <c r="R12" s="248"/>
      <c r="S12" s="248"/>
      <c r="T12" s="248"/>
    </row>
    <row r="13" spans="2:20" ht="12" customHeight="1" x14ac:dyDescent="0.15">
      <c r="B13" s="278"/>
      <c r="C13" s="278"/>
      <c r="D13" s="278"/>
      <c r="E13" s="278"/>
      <c r="G13" s="248"/>
      <c r="H13" s="248"/>
      <c r="I13" s="248"/>
      <c r="J13" s="248"/>
      <c r="L13" s="248"/>
      <c r="M13" s="248"/>
      <c r="N13" s="248"/>
      <c r="O13" s="248"/>
      <c r="Q13" s="248"/>
      <c r="R13" s="248"/>
      <c r="S13" s="248"/>
      <c r="T13" s="248"/>
    </row>
    <row r="14" spans="2:20" ht="12" customHeight="1" x14ac:dyDescent="0.15">
      <c r="B14" s="278"/>
      <c r="C14" s="278"/>
      <c r="D14" s="278"/>
      <c r="E14" s="278"/>
      <c r="G14" s="248"/>
      <c r="H14" s="248"/>
      <c r="I14" s="248"/>
      <c r="J14" s="248"/>
      <c r="L14" s="248"/>
      <c r="M14" s="248"/>
      <c r="N14" s="248"/>
      <c r="O14" s="248"/>
      <c r="Q14" s="248"/>
      <c r="R14" s="248"/>
      <c r="S14" s="248"/>
      <c r="T14" s="248"/>
    </row>
    <row r="15" spans="2:20" ht="12" customHeight="1" x14ac:dyDescent="0.15">
      <c r="B15" s="278"/>
      <c r="C15" s="278"/>
      <c r="D15" s="278"/>
      <c r="E15" s="278"/>
      <c r="G15" s="248"/>
      <c r="H15" s="248"/>
      <c r="I15" s="248"/>
      <c r="J15" s="248"/>
      <c r="L15" s="248"/>
      <c r="M15" s="248"/>
      <c r="N15" s="248"/>
      <c r="O15" s="248"/>
      <c r="Q15" s="248"/>
      <c r="R15" s="248"/>
      <c r="S15" s="248"/>
      <c r="T15" s="248"/>
    </row>
    <row r="16" spans="2:20" ht="12" customHeight="1" x14ac:dyDescent="0.15">
      <c r="B16" s="278"/>
      <c r="C16" s="278"/>
      <c r="D16" s="278"/>
      <c r="E16" s="278"/>
      <c r="G16" s="248"/>
      <c r="H16" s="248"/>
      <c r="I16" s="248"/>
      <c r="J16" s="248"/>
      <c r="L16" s="248"/>
      <c r="M16" s="248"/>
      <c r="N16" s="248"/>
      <c r="O16" s="248"/>
      <c r="Q16" s="248"/>
      <c r="R16" s="248"/>
      <c r="S16" s="248"/>
      <c r="T16" s="248"/>
    </row>
    <row r="17" spans="2:20" ht="12" customHeight="1" x14ac:dyDescent="0.15">
      <c r="B17" s="278"/>
      <c r="C17" s="278"/>
      <c r="D17" s="278"/>
      <c r="E17" s="278"/>
      <c r="G17" s="248"/>
      <c r="H17" s="248"/>
      <c r="I17" s="248"/>
      <c r="J17" s="248"/>
      <c r="L17" s="248"/>
      <c r="M17" s="248"/>
      <c r="N17" s="248"/>
      <c r="O17" s="248"/>
      <c r="Q17" s="248"/>
      <c r="R17" s="248"/>
      <c r="S17" s="248"/>
      <c r="T17" s="248"/>
    </row>
    <row r="18" spans="2:20" ht="12" customHeight="1" x14ac:dyDescent="0.15">
      <c r="B18" s="278"/>
      <c r="C18" s="278"/>
      <c r="D18" s="278"/>
      <c r="E18" s="278"/>
      <c r="G18" s="248"/>
      <c r="H18" s="248"/>
      <c r="I18" s="248"/>
      <c r="J18" s="248"/>
      <c r="L18" s="248"/>
      <c r="M18" s="248"/>
      <c r="N18" s="248"/>
      <c r="O18" s="248"/>
      <c r="Q18" s="248"/>
      <c r="R18" s="248"/>
      <c r="S18" s="248"/>
      <c r="T18" s="248"/>
    </row>
    <row r="19" spans="2:20" ht="12" customHeight="1" x14ac:dyDescent="0.15">
      <c r="B19" s="278"/>
      <c r="C19" s="278"/>
      <c r="D19" s="278"/>
      <c r="E19" s="278"/>
      <c r="G19" s="248"/>
      <c r="H19" s="248"/>
      <c r="I19" s="248"/>
      <c r="J19" s="248"/>
      <c r="L19" s="248"/>
      <c r="M19" s="248"/>
      <c r="N19" s="248"/>
      <c r="O19" s="248"/>
      <c r="Q19" s="248"/>
      <c r="R19" s="248"/>
      <c r="S19" s="248"/>
      <c r="T19" s="248"/>
    </row>
    <row r="20" spans="2:20" ht="12" customHeight="1" x14ac:dyDescent="0.15">
      <c r="B20" s="278"/>
      <c r="C20" s="278"/>
      <c r="D20" s="278"/>
      <c r="E20" s="278"/>
      <c r="G20" s="248"/>
      <c r="H20" s="248"/>
      <c r="I20" s="248"/>
      <c r="J20" s="248"/>
      <c r="L20" s="248"/>
      <c r="M20" s="248"/>
      <c r="N20" s="248"/>
      <c r="O20" s="248"/>
      <c r="Q20" s="248"/>
      <c r="R20" s="248"/>
      <c r="S20" s="248"/>
      <c r="T20" s="248"/>
    </row>
    <row r="21" spans="2:20" ht="12" customHeight="1" x14ac:dyDescent="0.15">
      <c r="B21" s="278"/>
      <c r="C21" s="278"/>
      <c r="D21" s="278"/>
      <c r="E21" s="278"/>
      <c r="G21" s="248"/>
      <c r="H21" s="248"/>
      <c r="I21" s="248"/>
      <c r="J21" s="248"/>
      <c r="L21" s="248"/>
      <c r="M21" s="248"/>
      <c r="N21" s="248"/>
      <c r="O21" s="248"/>
      <c r="Q21" s="248"/>
      <c r="R21" s="248"/>
      <c r="S21" s="248"/>
      <c r="T21" s="248"/>
    </row>
    <row r="22" spans="2:20" ht="12" customHeight="1" x14ac:dyDescent="0.15">
      <c r="B22" s="278"/>
      <c r="C22" s="278"/>
      <c r="D22" s="278"/>
      <c r="E22" s="278"/>
      <c r="G22" s="248"/>
      <c r="H22" s="248"/>
      <c r="I22" s="248"/>
      <c r="J22" s="248"/>
      <c r="L22" s="248"/>
      <c r="M22" s="248"/>
      <c r="N22" s="248"/>
      <c r="O22" s="248"/>
      <c r="Q22" s="248"/>
      <c r="R22" s="248"/>
      <c r="S22" s="248"/>
      <c r="T22" s="248"/>
    </row>
    <row r="23" spans="2:20" ht="12" customHeight="1" x14ac:dyDescent="0.15">
      <c r="B23" s="278"/>
      <c r="C23" s="278"/>
      <c r="D23" s="278"/>
      <c r="E23" s="278"/>
      <c r="G23" s="248"/>
      <c r="H23" s="248"/>
      <c r="I23" s="248"/>
      <c r="J23" s="248"/>
      <c r="L23" s="248"/>
      <c r="M23" s="248"/>
      <c r="N23" s="248"/>
      <c r="O23" s="248"/>
      <c r="Q23" s="248"/>
      <c r="R23" s="248"/>
      <c r="S23" s="248"/>
      <c r="T23" s="248"/>
    </row>
    <row r="24" spans="2:20" ht="12" customHeight="1" x14ac:dyDescent="0.15">
      <c r="B24" s="278"/>
      <c r="C24" s="278"/>
      <c r="D24" s="278"/>
      <c r="E24" s="278"/>
      <c r="G24" s="248"/>
      <c r="H24" s="248"/>
      <c r="I24" s="248"/>
      <c r="J24" s="248"/>
      <c r="L24" s="248"/>
      <c r="M24" s="248"/>
      <c r="N24" s="248"/>
      <c r="O24" s="248"/>
      <c r="Q24" s="248"/>
      <c r="R24" s="248"/>
      <c r="S24" s="248"/>
      <c r="T24" s="248"/>
    </row>
    <row r="25" spans="2:20" ht="12" customHeight="1" x14ac:dyDescent="0.15">
      <c r="B25" s="275" t="s">
        <v>620</v>
      </c>
      <c r="C25" s="276"/>
      <c r="D25" s="276"/>
      <c r="E25" s="277"/>
      <c r="G25" s="244" t="s">
        <v>504</v>
      </c>
      <c r="H25" s="245"/>
      <c r="I25" s="245"/>
      <c r="J25" s="246"/>
      <c r="L25" s="244" t="s">
        <v>621</v>
      </c>
      <c r="M25" s="245"/>
      <c r="N25" s="245"/>
      <c r="O25" s="246"/>
      <c r="Q25" s="244" t="s">
        <v>622</v>
      </c>
      <c r="R25" s="245"/>
      <c r="S25" s="245"/>
      <c r="T25" s="246"/>
    </row>
    <row r="28" spans="2:20" ht="12" customHeight="1" x14ac:dyDescent="0.15">
      <c r="B28" s="98" t="s">
        <v>289</v>
      </c>
      <c r="C28" s="121" t="s">
        <v>34</v>
      </c>
      <c r="D28" s="2" t="s">
        <v>290</v>
      </c>
      <c r="E28" s="11" t="s">
        <v>608</v>
      </c>
      <c r="G28" s="98" t="s">
        <v>289</v>
      </c>
      <c r="H28" s="99" t="s">
        <v>226</v>
      </c>
      <c r="I28" s="2" t="s">
        <v>290</v>
      </c>
      <c r="J28" s="11" t="s">
        <v>608</v>
      </c>
      <c r="L28" s="98" t="s">
        <v>289</v>
      </c>
      <c r="M28" s="99" t="s">
        <v>41</v>
      </c>
      <c r="N28" s="2" t="s">
        <v>290</v>
      </c>
      <c r="O28" s="11" t="s">
        <v>608</v>
      </c>
      <c r="Q28" s="98" t="s">
        <v>289</v>
      </c>
      <c r="R28" s="99" t="s">
        <v>47</v>
      </c>
      <c r="S28" s="2" t="s">
        <v>290</v>
      </c>
      <c r="T28" s="11" t="s">
        <v>608</v>
      </c>
    </row>
    <row r="29" spans="2:20" ht="12" customHeight="1" x14ac:dyDescent="0.15">
      <c r="B29" s="253" t="s">
        <v>623</v>
      </c>
      <c r="C29" s="254"/>
      <c r="D29" s="100" t="s">
        <v>292</v>
      </c>
      <c r="E29" s="25">
        <v>1</v>
      </c>
      <c r="G29" s="253" t="s">
        <v>624</v>
      </c>
      <c r="H29" s="254"/>
      <c r="I29" s="100" t="s">
        <v>292</v>
      </c>
      <c r="J29" s="25">
        <v>4</v>
      </c>
      <c r="L29" s="253" t="s">
        <v>625</v>
      </c>
      <c r="M29" s="254"/>
      <c r="N29" s="100" t="s">
        <v>292</v>
      </c>
      <c r="O29" s="25">
        <v>2</v>
      </c>
      <c r="Q29" s="253" t="s">
        <v>623</v>
      </c>
      <c r="R29" s="254"/>
      <c r="S29" s="100" t="s">
        <v>292</v>
      </c>
      <c r="T29" s="25">
        <v>1</v>
      </c>
    </row>
    <row r="30" spans="2:20" ht="12" customHeight="1" x14ac:dyDescent="0.15">
      <c r="B30" s="255"/>
      <c r="C30" s="256"/>
      <c r="D30" s="100" t="s">
        <v>296</v>
      </c>
      <c r="E30" s="25">
        <v>1</v>
      </c>
      <c r="G30" s="255"/>
      <c r="H30" s="256"/>
      <c r="I30" s="100" t="s">
        <v>296</v>
      </c>
      <c r="J30" s="25">
        <v>1</v>
      </c>
      <c r="L30" s="255"/>
      <c r="M30" s="256"/>
      <c r="N30" s="100" t="s">
        <v>296</v>
      </c>
      <c r="O30" s="25">
        <v>2</v>
      </c>
      <c r="Q30" s="255"/>
      <c r="R30" s="256"/>
      <c r="S30" s="100" t="s">
        <v>296</v>
      </c>
      <c r="T30" s="25">
        <v>1</v>
      </c>
    </row>
    <row r="31" spans="2:20" ht="12" customHeight="1" x14ac:dyDescent="0.15">
      <c r="B31" s="255"/>
      <c r="C31" s="256"/>
      <c r="D31" s="262" t="s">
        <v>626</v>
      </c>
      <c r="E31" s="260"/>
      <c r="G31" s="255"/>
      <c r="H31" s="256"/>
      <c r="I31" s="262" t="s">
        <v>627</v>
      </c>
      <c r="J31" s="260"/>
      <c r="L31" s="255"/>
      <c r="M31" s="256"/>
      <c r="N31" s="262" t="s">
        <v>628</v>
      </c>
      <c r="O31" s="260"/>
      <c r="Q31" s="255"/>
      <c r="R31" s="256"/>
      <c r="S31" s="262" t="s">
        <v>626</v>
      </c>
      <c r="T31" s="260"/>
    </row>
    <row r="32" spans="2:20" ht="12" customHeight="1" x14ac:dyDescent="0.15">
      <c r="B32" s="255"/>
      <c r="C32" s="256"/>
      <c r="D32" s="262"/>
      <c r="E32" s="260"/>
      <c r="G32" s="255"/>
      <c r="H32" s="256"/>
      <c r="I32" s="262"/>
      <c r="J32" s="260"/>
      <c r="L32" s="255"/>
      <c r="M32" s="256"/>
      <c r="N32" s="262"/>
      <c r="O32" s="260"/>
      <c r="Q32" s="255"/>
      <c r="R32" s="256"/>
      <c r="S32" s="262"/>
      <c r="T32" s="260"/>
    </row>
    <row r="33" spans="2:20" ht="12" customHeight="1" x14ac:dyDescent="0.15">
      <c r="B33" s="255"/>
      <c r="C33" s="256"/>
      <c r="D33" s="262"/>
      <c r="E33" s="260"/>
      <c r="G33" s="255"/>
      <c r="H33" s="256"/>
      <c r="I33" s="262"/>
      <c r="J33" s="260"/>
      <c r="L33" s="255"/>
      <c r="M33" s="256"/>
      <c r="N33" s="262"/>
      <c r="O33" s="260"/>
      <c r="Q33" s="255"/>
      <c r="R33" s="256"/>
      <c r="S33" s="262"/>
      <c r="T33" s="260"/>
    </row>
    <row r="34" spans="2:20" ht="12" customHeight="1" x14ac:dyDescent="0.15">
      <c r="B34" s="255"/>
      <c r="C34" s="256"/>
      <c r="D34" s="262"/>
      <c r="E34" s="260"/>
      <c r="G34" s="255"/>
      <c r="H34" s="256"/>
      <c r="I34" s="262"/>
      <c r="J34" s="260"/>
      <c r="L34" s="255"/>
      <c r="M34" s="256"/>
      <c r="N34" s="262"/>
      <c r="O34" s="260"/>
      <c r="Q34" s="255"/>
      <c r="R34" s="256"/>
      <c r="S34" s="262"/>
      <c r="T34" s="260"/>
    </row>
    <row r="35" spans="2:20" ht="12" customHeight="1" x14ac:dyDescent="0.15">
      <c r="B35" s="257"/>
      <c r="C35" s="258"/>
      <c r="D35" s="262"/>
      <c r="E35" s="260"/>
      <c r="G35" s="257"/>
      <c r="H35" s="258"/>
      <c r="I35" s="262"/>
      <c r="J35" s="260"/>
      <c r="L35" s="257"/>
      <c r="M35" s="258"/>
      <c r="N35" s="262"/>
      <c r="O35" s="260"/>
      <c r="Q35" s="257"/>
      <c r="R35" s="258"/>
      <c r="S35" s="262"/>
      <c r="T35" s="260"/>
    </row>
    <row r="36" spans="2:20" ht="12" customHeight="1" x14ac:dyDescent="0.15">
      <c r="B36" s="98" t="s">
        <v>301</v>
      </c>
      <c r="C36" s="101">
        <v>0</v>
      </c>
      <c r="D36" s="261"/>
      <c r="E36" s="260"/>
      <c r="G36" s="98" t="s">
        <v>301</v>
      </c>
      <c r="H36" s="101">
        <v>100</v>
      </c>
      <c r="I36" s="261"/>
      <c r="J36" s="260"/>
      <c r="L36" s="98" t="s">
        <v>301</v>
      </c>
      <c r="M36" s="101">
        <v>0</v>
      </c>
      <c r="N36" s="261"/>
      <c r="O36" s="260"/>
      <c r="Q36" s="98" t="s">
        <v>301</v>
      </c>
      <c r="R36" s="101">
        <v>0</v>
      </c>
      <c r="S36" s="261"/>
      <c r="T36" s="260"/>
    </row>
    <row r="37" spans="2:20" ht="12" customHeight="1" x14ac:dyDescent="0.15">
      <c r="B37" s="12" t="s">
        <v>302</v>
      </c>
      <c r="C37" s="241">
        <v>0</v>
      </c>
      <c r="D37" s="242"/>
      <c r="E37" s="243"/>
      <c r="G37" s="12" t="s">
        <v>302</v>
      </c>
      <c r="H37" s="241">
        <v>2000</v>
      </c>
      <c r="I37" s="242"/>
      <c r="J37" s="243"/>
      <c r="L37" s="12" t="s">
        <v>302</v>
      </c>
      <c r="M37" s="241">
        <v>0</v>
      </c>
      <c r="N37" s="242"/>
      <c r="O37" s="243"/>
      <c r="Q37" s="12" t="s">
        <v>302</v>
      </c>
      <c r="R37" s="241">
        <v>0</v>
      </c>
      <c r="S37" s="242"/>
      <c r="T37" s="243"/>
    </row>
    <row r="38" spans="2:20" ht="12" customHeight="1" x14ac:dyDescent="0.15">
      <c r="B38" s="248" t="s">
        <v>629</v>
      </c>
      <c r="C38" s="248"/>
      <c r="D38" s="248"/>
      <c r="E38" s="248"/>
      <c r="F38" s="196"/>
      <c r="G38" s="248" t="s">
        <v>630</v>
      </c>
      <c r="H38" s="248"/>
      <c r="I38" s="248"/>
      <c r="J38" s="248"/>
      <c r="K38" s="196"/>
      <c r="L38" s="248" t="s">
        <v>631</v>
      </c>
      <c r="M38" s="248"/>
      <c r="N38" s="248"/>
      <c r="O38" s="248"/>
      <c r="P38" s="196"/>
      <c r="Q38" s="248" t="s">
        <v>632</v>
      </c>
      <c r="R38" s="248"/>
      <c r="S38" s="248"/>
      <c r="T38" s="248"/>
    </row>
    <row r="39" spans="2:20" ht="12" customHeight="1" x14ac:dyDescent="0.15">
      <c r="B39" s="248"/>
      <c r="C39" s="248"/>
      <c r="D39" s="248"/>
      <c r="E39" s="248"/>
      <c r="F39" s="196"/>
      <c r="G39" s="248"/>
      <c r="H39" s="248"/>
      <c r="I39" s="248"/>
      <c r="J39" s="248"/>
      <c r="K39" s="196"/>
      <c r="L39" s="248"/>
      <c r="M39" s="248"/>
      <c r="N39" s="248"/>
      <c r="O39" s="248"/>
      <c r="P39" s="196"/>
      <c r="Q39" s="248"/>
      <c r="R39" s="248"/>
      <c r="S39" s="248"/>
      <c r="T39" s="248"/>
    </row>
    <row r="40" spans="2:20" ht="12" customHeight="1" x14ac:dyDescent="0.15">
      <c r="B40" s="248"/>
      <c r="C40" s="248"/>
      <c r="D40" s="248"/>
      <c r="E40" s="248"/>
      <c r="F40" s="196"/>
      <c r="G40" s="248"/>
      <c r="H40" s="248"/>
      <c r="I40" s="248"/>
      <c r="J40" s="248"/>
      <c r="K40" s="196"/>
      <c r="L40" s="248"/>
      <c r="M40" s="248"/>
      <c r="N40" s="248"/>
      <c r="O40" s="248"/>
      <c r="P40" s="196"/>
      <c r="Q40" s="248"/>
      <c r="R40" s="248"/>
      <c r="S40" s="248"/>
      <c r="T40" s="248"/>
    </row>
    <row r="41" spans="2:20" ht="12" customHeight="1" x14ac:dyDescent="0.15">
      <c r="B41" s="248"/>
      <c r="C41" s="248"/>
      <c r="D41" s="248"/>
      <c r="E41" s="248"/>
      <c r="F41" s="196"/>
      <c r="G41" s="248"/>
      <c r="H41" s="248"/>
      <c r="I41" s="248"/>
      <c r="J41" s="248"/>
      <c r="K41" s="196"/>
      <c r="L41" s="248"/>
      <c r="M41" s="248"/>
      <c r="N41" s="248"/>
      <c r="O41" s="248"/>
      <c r="P41" s="196"/>
      <c r="Q41" s="248"/>
      <c r="R41" s="248"/>
      <c r="S41" s="248"/>
      <c r="T41" s="248"/>
    </row>
    <row r="42" spans="2:20" ht="12" customHeight="1" x14ac:dyDescent="0.15">
      <c r="B42" s="248"/>
      <c r="C42" s="248"/>
      <c r="D42" s="248"/>
      <c r="E42" s="248"/>
      <c r="F42" s="196"/>
      <c r="G42" s="248"/>
      <c r="H42" s="248"/>
      <c r="I42" s="248"/>
      <c r="J42" s="248"/>
      <c r="K42" s="196"/>
      <c r="L42" s="248"/>
      <c r="M42" s="248"/>
      <c r="N42" s="248"/>
      <c r="O42" s="248"/>
      <c r="P42" s="196"/>
      <c r="Q42" s="248"/>
      <c r="R42" s="248"/>
      <c r="S42" s="248"/>
      <c r="T42" s="248"/>
    </row>
    <row r="43" spans="2:20" ht="12" customHeight="1" x14ac:dyDescent="0.15">
      <c r="B43" s="248"/>
      <c r="C43" s="248"/>
      <c r="D43" s="248"/>
      <c r="E43" s="248"/>
      <c r="F43" s="196"/>
      <c r="G43" s="248"/>
      <c r="H43" s="248"/>
      <c r="I43" s="248"/>
      <c r="J43" s="248"/>
      <c r="K43" s="196"/>
      <c r="L43" s="248"/>
      <c r="M43" s="248"/>
      <c r="N43" s="248"/>
      <c r="O43" s="248"/>
      <c r="P43" s="196"/>
      <c r="Q43" s="248"/>
      <c r="R43" s="248"/>
      <c r="S43" s="248"/>
      <c r="T43" s="248"/>
    </row>
    <row r="44" spans="2:20" ht="12" customHeight="1" x14ac:dyDescent="0.15">
      <c r="B44" s="248"/>
      <c r="C44" s="248"/>
      <c r="D44" s="248"/>
      <c r="E44" s="248"/>
      <c r="F44" s="196"/>
      <c r="G44" s="248"/>
      <c r="H44" s="248"/>
      <c r="I44" s="248"/>
      <c r="J44" s="248"/>
      <c r="K44" s="196"/>
      <c r="L44" s="248"/>
      <c r="M44" s="248"/>
      <c r="N44" s="248"/>
      <c r="O44" s="248"/>
      <c r="P44" s="196"/>
      <c r="Q44" s="248"/>
      <c r="R44" s="248"/>
      <c r="S44" s="248"/>
      <c r="T44" s="248"/>
    </row>
    <row r="45" spans="2:20" ht="12" customHeight="1" x14ac:dyDescent="0.15">
      <c r="B45" s="248"/>
      <c r="C45" s="248"/>
      <c r="D45" s="248"/>
      <c r="E45" s="248"/>
      <c r="F45" s="196"/>
      <c r="G45" s="248"/>
      <c r="H45" s="248"/>
      <c r="I45" s="248"/>
      <c r="J45" s="248"/>
      <c r="K45" s="196"/>
      <c r="L45" s="248"/>
      <c r="M45" s="248"/>
      <c r="N45" s="248"/>
      <c r="O45" s="248"/>
      <c r="P45" s="196"/>
      <c r="Q45" s="248"/>
      <c r="R45" s="248"/>
      <c r="S45" s="248"/>
      <c r="T45" s="248"/>
    </row>
    <row r="46" spans="2:20" ht="12" customHeight="1" x14ac:dyDescent="0.15">
      <c r="B46" s="248"/>
      <c r="C46" s="248"/>
      <c r="D46" s="248"/>
      <c r="E46" s="248"/>
      <c r="F46" s="196"/>
      <c r="G46" s="248"/>
      <c r="H46" s="248"/>
      <c r="I46" s="248"/>
      <c r="J46" s="248"/>
      <c r="K46" s="196"/>
      <c r="L46" s="248"/>
      <c r="M46" s="248"/>
      <c r="N46" s="248"/>
      <c r="O46" s="248"/>
      <c r="P46" s="196"/>
      <c r="Q46" s="248"/>
      <c r="R46" s="248"/>
      <c r="S46" s="248"/>
      <c r="T46" s="248"/>
    </row>
    <row r="47" spans="2:20" ht="12" customHeight="1" x14ac:dyDescent="0.15">
      <c r="B47" s="248"/>
      <c r="C47" s="248"/>
      <c r="D47" s="248"/>
      <c r="E47" s="248"/>
      <c r="F47" s="196"/>
      <c r="G47" s="248"/>
      <c r="H47" s="248"/>
      <c r="I47" s="248"/>
      <c r="J47" s="248"/>
      <c r="K47" s="196"/>
      <c r="L47" s="248"/>
      <c r="M47" s="248"/>
      <c r="N47" s="248"/>
      <c r="O47" s="248"/>
      <c r="P47" s="196"/>
      <c r="Q47" s="248"/>
      <c r="R47" s="248"/>
      <c r="S47" s="248"/>
      <c r="T47" s="248"/>
    </row>
    <row r="48" spans="2:20" ht="12" customHeight="1" x14ac:dyDescent="0.15">
      <c r="B48" s="248"/>
      <c r="C48" s="248"/>
      <c r="D48" s="248"/>
      <c r="E48" s="248"/>
      <c r="F48" s="196"/>
      <c r="G48" s="248"/>
      <c r="H48" s="248"/>
      <c r="I48" s="248"/>
      <c r="J48" s="248"/>
      <c r="K48" s="196"/>
      <c r="L48" s="248"/>
      <c r="M48" s="248"/>
      <c r="N48" s="248"/>
      <c r="O48" s="248"/>
      <c r="P48" s="196"/>
      <c r="Q48" s="248"/>
      <c r="R48" s="248"/>
      <c r="S48" s="248"/>
      <c r="T48" s="248"/>
    </row>
    <row r="49" spans="2:20" ht="12" customHeight="1" x14ac:dyDescent="0.15">
      <c r="B49" s="248"/>
      <c r="C49" s="248"/>
      <c r="D49" s="248"/>
      <c r="E49" s="248"/>
      <c r="F49" s="196"/>
      <c r="G49" s="248"/>
      <c r="H49" s="248"/>
      <c r="I49" s="248"/>
      <c r="J49" s="248"/>
      <c r="K49" s="196"/>
      <c r="L49" s="248"/>
      <c r="M49" s="248"/>
      <c r="N49" s="248"/>
      <c r="O49" s="248"/>
      <c r="P49" s="196"/>
      <c r="Q49" s="248"/>
      <c r="R49" s="248"/>
      <c r="S49" s="248"/>
      <c r="T49" s="248"/>
    </row>
    <row r="50" spans="2:20" ht="12" customHeight="1" x14ac:dyDescent="0.15">
      <c r="B50" s="248"/>
      <c r="C50" s="248"/>
      <c r="D50" s="248"/>
      <c r="E50" s="248"/>
      <c r="F50" s="196"/>
      <c r="G50" s="248"/>
      <c r="H50" s="248"/>
      <c r="I50" s="248"/>
      <c r="J50" s="248"/>
      <c r="K50" s="196"/>
      <c r="L50" s="248"/>
      <c r="M50" s="248"/>
      <c r="N50" s="248"/>
      <c r="O50" s="248"/>
      <c r="P50" s="196"/>
      <c r="Q50" s="248"/>
      <c r="R50" s="248"/>
      <c r="S50" s="248"/>
      <c r="T50" s="248"/>
    </row>
    <row r="51" spans="2:20" ht="12" customHeight="1" x14ac:dyDescent="0.15">
      <c r="B51" s="244" t="s">
        <v>621</v>
      </c>
      <c r="C51" s="245"/>
      <c r="D51" s="245"/>
      <c r="E51" s="246"/>
      <c r="G51" s="244" t="s">
        <v>504</v>
      </c>
      <c r="H51" s="245"/>
      <c r="I51" s="245"/>
      <c r="J51" s="246"/>
      <c r="L51" s="244" t="s">
        <v>621</v>
      </c>
      <c r="M51" s="245"/>
      <c r="N51" s="245"/>
      <c r="O51" s="246"/>
      <c r="Q51" s="244" t="s">
        <v>621</v>
      </c>
      <c r="R51" s="245"/>
      <c r="S51" s="245"/>
      <c r="T51" s="246"/>
    </row>
    <row r="54" spans="2:20" ht="12" customHeight="1" x14ac:dyDescent="0.15">
      <c r="B54" s="98" t="s">
        <v>289</v>
      </c>
      <c r="C54" s="99" t="s">
        <v>53</v>
      </c>
      <c r="D54" s="2" t="s">
        <v>290</v>
      </c>
      <c r="E54" s="11" t="s">
        <v>608</v>
      </c>
      <c r="G54" s="98" t="s">
        <v>289</v>
      </c>
      <c r="H54" s="99" t="s">
        <v>59</v>
      </c>
      <c r="I54" s="2" t="s">
        <v>290</v>
      </c>
      <c r="J54" s="11" t="s">
        <v>608</v>
      </c>
      <c r="L54" s="98" t="s">
        <v>289</v>
      </c>
      <c r="M54" s="99" t="s">
        <v>65</v>
      </c>
      <c r="N54" s="2" t="s">
        <v>290</v>
      </c>
      <c r="O54" s="11" t="s">
        <v>608</v>
      </c>
      <c r="Q54" s="98" t="s">
        <v>289</v>
      </c>
      <c r="R54" s="99" t="s">
        <v>71</v>
      </c>
      <c r="S54" s="2" t="s">
        <v>290</v>
      </c>
      <c r="T54" s="11" t="s">
        <v>608</v>
      </c>
    </row>
    <row r="55" spans="2:20" ht="12" customHeight="1" x14ac:dyDescent="0.15">
      <c r="B55" s="253" t="s">
        <v>633</v>
      </c>
      <c r="C55" s="254"/>
      <c r="D55" s="100" t="s">
        <v>292</v>
      </c>
      <c r="E55" s="25">
        <v>1</v>
      </c>
      <c r="G55" s="253" t="s">
        <v>634</v>
      </c>
      <c r="H55" s="254"/>
      <c r="I55" s="100" t="s">
        <v>292</v>
      </c>
      <c r="J55" s="25">
        <v>1</v>
      </c>
      <c r="L55" s="253" t="s">
        <v>635</v>
      </c>
      <c r="M55" s="254"/>
      <c r="N55" s="100" t="s">
        <v>292</v>
      </c>
      <c r="O55" s="25">
        <v>1</v>
      </c>
      <c r="Q55" s="253" t="s">
        <v>636</v>
      </c>
      <c r="R55" s="254"/>
      <c r="S55" s="100" t="s">
        <v>292</v>
      </c>
      <c r="T55" s="25">
        <v>1</v>
      </c>
    </row>
    <row r="56" spans="2:20" ht="12" customHeight="1" x14ac:dyDescent="0.15">
      <c r="B56" s="255"/>
      <c r="C56" s="256"/>
      <c r="D56" s="100" t="s">
        <v>296</v>
      </c>
      <c r="E56" s="25">
        <v>1</v>
      </c>
      <c r="G56" s="255"/>
      <c r="H56" s="256"/>
      <c r="I56" s="100" t="s">
        <v>296</v>
      </c>
      <c r="J56" s="25">
        <v>1</v>
      </c>
      <c r="L56" s="255"/>
      <c r="M56" s="256"/>
      <c r="N56" s="100" t="s">
        <v>296</v>
      </c>
      <c r="O56" s="25">
        <v>1</v>
      </c>
      <c r="Q56" s="255"/>
      <c r="R56" s="256"/>
      <c r="S56" s="100" t="s">
        <v>296</v>
      </c>
      <c r="T56" s="25">
        <v>1</v>
      </c>
    </row>
    <row r="57" spans="2:20" ht="12" customHeight="1" x14ac:dyDescent="0.15">
      <c r="B57" s="255"/>
      <c r="C57" s="256"/>
      <c r="D57" s="262" t="s">
        <v>637</v>
      </c>
      <c r="E57" s="260"/>
      <c r="G57" s="255"/>
      <c r="H57" s="256"/>
      <c r="I57" s="262" t="s">
        <v>638</v>
      </c>
      <c r="J57" s="260"/>
      <c r="L57" s="255"/>
      <c r="M57" s="256"/>
      <c r="N57" s="262" t="s">
        <v>639</v>
      </c>
      <c r="O57" s="260"/>
      <c r="Q57" s="255"/>
      <c r="R57" s="256"/>
      <c r="S57" s="262" t="s">
        <v>640</v>
      </c>
      <c r="T57" s="260"/>
    </row>
    <row r="58" spans="2:20" ht="12" customHeight="1" x14ac:dyDescent="0.15">
      <c r="B58" s="255"/>
      <c r="C58" s="256"/>
      <c r="D58" s="262"/>
      <c r="E58" s="260"/>
      <c r="G58" s="255"/>
      <c r="H58" s="256"/>
      <c r="I58" s="262"/>
      <c r="J58" s="260"/>
      <c r="L58" s="255"/>
      <c r="M58" s="256"/>
      <c r="N58" s="262"/>
      <c r="O58" s="260"/>
      <c r="Q58" s="255"/>
      <c r="R58" s="256"/>
      <c r="S58" s="262"/>
      <c r="T58" s="260"/>
    </row>
    <row r="59" spans="2:20" ht="12" customHeight="1" x14ac:dyDescent="0.15">
      <c r="B59" s="255"/>
      <c r="C59" s="256"/>
      <c r="D59" s="262"/>
      <c r="E59" s="260"/>
      <c r="G59" s="255"/>
      <c r="H59" s="256"/>
      <c r="I59" s="262"/>
      <c r="J59" s="260"/>
      <c r="L59" s="255"/>
      <c r="M59" s="256"/>
      <c r="N59" s="262"/>
      <c r="O59" s="260"/>
      <c r="Q59" s="255"/>
      <c r="R59" s="256"/>
      <c r="S59" s="262"/>
      <c r="T59" s="260"/>
    </row>
    <row r="60" spans="2:20" ht="12" customHeight="1" x14ac:dyDescent="0.15">
      <c r="B60" s="255"/>
      <c r="C60" s="256"/>
      <c r="D60" s="262"/>
      <c r="E60" s="260"/>
      <c r="G60" s="255"/>
      <c r="H60" s="256"/>
      <c r="I60" s="262"/>
      <c r="J60" s="260"/>
      <c r="L60" s="255"/>
      <c r="M60" s="256"/>
      <c r="N60" s="262"/>
      <c r="O60" s="260"/>
      <c r="Q60" s="255"/>
      <c r="R60" s="256"/>
      <c r="S60" s="262"/>
      <c r="T60" s="260"/>
    </row>
    <row r="61" spans="2:20" ht="12" customHeight="1" x14ac:dyDescent="0.15">
      <c r="B61" s="257"/>
      <c r="C61" s="258"/>
      <c r="D61" s="262"/>
      <c r="E61" s="260"/>
      <c r="G61" s="257"/>
      <c r="H61" s="258"/>
      <c r="I61" s="262"/>
      <c r="J61" s="260"/>
      <c r="L61" s="257"/>
      <c r="M61" s="258"/>
      <c r="N61" s="262"/>
      <c r="O61" s="260"/>
      <c r="Q61" s="257"/>
      <c r="R61" s="258"/>
      <c r="S61" s="262"/>
      <c r="T61" s="260"/>
    </row>
    <row r="62" spans="2:20" ht="12" customHeight="1" x14ac:dyDescent="0.15">
      <c r="B62" s="98" t="s">
        <v>301</v>
      </c>
      <c r="C62" s="101">
        <v>0</v>
      </c>
      <c r="D62" s="261"/>
      <c r="E62" s="260"/>
      <c r="G62" s="98" t="s">
        <v>301</v>
      </c>
      <c r="H62" s="101">
        <v>0</v>
      </c>
      <c r="I62" s="261"/>
      <c r="J62" s="260"/>
      <c r="L62" s="98" t="s">
        <v>301</v>
      </c>
      <c r="M62" s="101">
        <v>0</v>
      </c>
      <c r="N62" s="261"/>
      <c r="O62" s="260"/>
      <c r="Q62" s="98" t="s">
        <v>301</v>
      </c>
      <c r="R62" s="101">
        <v>0</v>
      </c>
      <c r="S62" s="261"/>
      <c r="T62" s="260"/>
    </row>
    <row r="63" spans="2:20" ht="12" customHeight="1" x14ac:dyDescent="0.15">
      <c r="B63" s="12" t="s">
        <v>302</v>
      </c>
      <c r="C63" s="241">
        <v>0</v>
      </c>
      <c r="D63" s="242"/>
      <c r="E63" s="243"/>
      <c r="G63" s="12" t="s">
        <v>302</v>
      </c>
      <c r="H63" s="241">
        <v>0</v>
      </c>
      <c r="I63" s="242"/>
      <c r="J63" s="243"/>
      <c r="L63" s="12" t="s">
        <v>302</v>
      </c>
      <c r="M63" s="241">
        <v>0</v>
      </c>
      <c r="N63" s="242"/>
      <c r="O63" s="243"/>
      <c r="Q63" s="12" t="s">
        <v>302</v>
      </c>
      <c r="R63" s="241">
        <v>0</v>
      </c>
      <c r="S63" s="242"/>
      <c r="T63" s="243"/>
    </row>
    <row r="64" spans="2:20" ht="12" customHeight="1" x14ac:dyDescent="0.15">
      <c r="B64" s="278"/>
      <c r="C64" s="278"/>
      <c r="D64" s="278"/>
      <c r="E64" s="278"/>
      <c r="G64" s="248" t="s">
        <v>641</v>
      </c>
      <c r="H64" s="248"/>
      <c r="I64" s="248"/>
      <c r="J64" s="248"/>
      <c r="L64" s="248" t="s">
        <v>642</v>
      </c>
      <c r="M64" s="248"/>
      <c r="N64" s="248"/>
      <c r="O64" s="248"/>
      <c r="Q64" s="248" t="s">
        <v>643</v>
      </c>
      <c r="R64" s="248"/>
      <c r="S64" s="248"/>
      <c r="T64" s="248"/>
    </row>
    <row r="65" spans="2:20" ht="12" customHeight="1" x14ac:dyDescent="0.15">
      <c r="B65" s="278"/>
      <c r="C65" s="278"/>
      <c r="D65" s="278"/>
      <c r="E65" s="278"/>
      <c r="G65" s="248"/>
      <c r="H65" s="248"/>
      <c r="I65" s="248"/>
      <c r="J65" s="248"/>
      <c r="L65" s="248"/>
      <c r="M65" s="248"/>
      <c r="N65" s="248"/>
      <c r="O65" s="248"/>
      <c r="Q65" s="248"/>
      <c r="R65" s="248"/>
      <c r="S65" s="248"/>
      <c r="T65" s="248"/>
    </row>
    <row r="66" spans="2:20" ht="12" customHeight="1" x14ac:dyDescent="0.15">
      <c r="B66" s="278"/>
      <c r="C66" s="278"/>
      <c r="D66" s="278"/>
      <c r="E66" s="278"/>
      <c r="G66" s="248"/>
      <c r="H66" s="248"/>
      <c r="I66" s="248"/>
      <c r="J66" s="248"/>
      <c r="L66" s="248"/>
      <c r="M66" s="248"/>
      <c r="N66" s="248"/>
      <c r="O66" s="248"/>
      <c r="Q66" s="248"/>
      <c r="R66" s="248"/>
      <c r="S66" s="248"/>
      <c r="T66" s="248"/>
    </row>
    <row r="67" spans="2:20" ht="12" customHeight="1" x14ac:dyDescent="0.15">
      <c r="B67" s="278"/>
      <c r="C67" s="278"/>
      <c r="D67" s="278"/>
      <c r="E67" s="278"/>
      <c r="G67" s="248"/>
      <c r="H67" s="248"/>
      <c r="I67" s="248"/>
      <c r="J67" s="248"/>
      <c r="L67" s="248"/>
      <c r="M67" s="248"/>
      <c r="N67" s="248"/>
      <c r="O67" s="248"/>
      <c r="Q67" s="248"/>
      <c r="R67" s="248"/>
      <c r="S67" s="248"/>
      <c r="T67" s="248"/>
    </row>
    <row r="68" spans="2:20" ht="12" customHeight="1" x14ac:dyDescent="0.15">
      <c r="B68" s="278"/>
      <c r="C68" s="278"/>
      <c r="D68" s="278"/>
      <c r="E68" s="278"/>
      <c r="G68" s="248"/>
      <c r="H68" s="248"/>
      <c r="I68" s="248"/>
      <c r="J68" s="248"/>
      <c r="L68" s="248"/>
      <c r="M68" s="248"/>
      <c r="N68" s="248"/>
      <c r="O68" s="248"/>
      <c r="Q68" s="248"/>
      <c r="R68" s="248"/>
      <c r="S68" s="248"/>
      <c r="T68" s="248"/>
    </row>
    <row r="69" spans="2:20" ht="12" customHeight="1" x14ac:dyDescent="0.15">
      <c r="B69" s="278"/>
      <c r="C69" s="278"/>
      <c r="D69" s="278"/>
      <c r="E69" s="278"/>
      <c r="G69" s="248"/>
      <c r="H69" s="248"/>
      <c r="I69" s="248"/>
      <c r="J69" s="248"/>
      <c r="L69" s="248"/>
      <c r="M69" s="248"/>
      <c r="N69" s="248"/>
      <c r="O69" s="248"/>
      <c r="Q69" s="248"/>
      <c r="R69" s="248"/>
      <c r="S69" s="248"/>
      <c r="T69" s="248"/>
    </row>
    <row r="70" spans="2:20" ht="12" customHeight="1" x14ac:dyDescent="0.15">
      <c r="B70" s="278"/>
      <c r="C70" s="278"/>
      <c r="D70" s="278"/>
      <c r="E70" s="278"/>
      <c r="G70" s="248"/>
      <c r="H70" s="248"/>
      <c r="I70" s="248"/>
      <c r="J70" s="248"/>
      <c r="L70" s="248"/>
      <c r="M70" s="248"/>
      <c r="N70" s="248"/>
      <c r="O70" s="248"/>
      <c r="Q70" s="248"/>
      <c r="R70" s="248"/>
      <c r="S70" s="248"/>
      <c r="T70" s="248"/>
    </row>
    <row r="71" spans="2:20" ht="12" customHeight="1" x14ac:dyDescent="0.15">
      <c r="B71" s="278"/>
      <c r="C71" s="278"/>
      <c r="D71" s="278"/>
      <c r="E71" s="278"/>
      <c r="G71" s="248"/>
      <c r="H71" s="248"/>
      <c r="I71" s="248"/>
      <c r="J71" s="248"/>
      <c r="L71" s="248"/>
      <c r="M71" s="248"/>
      <c r="N71" s="248"/>
      <c r="O71" s="248"/>
      <c r="Q71" s="248"/>
      <c r="R71" s="248"/>
      <c r="S71" s="248"/>
      <c r="T71" s="248"/>
    </row>
    <row r="72" spans="2:20" ht="12" customHeight="1" x14ac:dyDescent="0.15">
      <c r="B72" s="278"/>
      <c r="C72" s="278"/>
      <c r="D72" s="278"/>
      <c r="E72" s="278"/>
      <c r="G72" s="248"/>
      <c r="H72" s="248"/>
      <c r="I72" s="248"/>
      <c r="J72" s="248"/>
      <c r="L72" s="248"/>
      <c r="M72" s="248"/>
      <c r="N72" s="248"/>
      <c r="O72" s="248"/>
      <c r="Q72" s="248"/>
      <c r="R72" s="248"/>
      <c r="S72" s="248"/>
      <c r="T72" s="248"/>
    </row>
    <row r="73" spans="2:20" ht="12" customHeight="1" x14ac:dyDescent="0.15">
      <c r="B73" s="278"/>
      <c r="C73" s="278"/>
      <c r="D73" s="278"/>
      <c r="E73" s="278"/>
      <c r="G73" s="248"/>
      <c r="H73" s="248"/>
      <c r="I73" s="248"/>
      <c r="J73" s="248"/>
      <c r="L73" s="248"/>
      <c r="M73" s="248"/>
      <c r="N73" s="248"/>
      <c r="O73" s="248"/>
      <c r="Q73" s="248"/>
      <c r="R73" s="248"/>
      <c r="S73" s="248"/>
      <c r="T73" s="248"/>
    </row>
    <row r="74" spans="2:20" ht="12" customHeight="1" x14ac:dyDescent="0.15">
      <c r="B74" s="278"/>
      <c r="C74" s="278"/>
      <c r="D74" s="278"/>
      <c r="E74" s="278"/>
      <c r="G74" s="248"/>
      <c r="H74" s="248"/>
      <c r="I74" s="248"/>
      <c r="J74" s="248"/>
      <c r="L74" s="248"/>
      <c r="M74" s="248"/>
      <c r="N74" s="248"/>
      <c r="O74" s="248"/>
      <c r="Q74" s="248"/>
      <c r="R74" s="248"/>
      <c r="S74" s="248"/>
      <c r="T74" s="248"/>
    </row>
    <row r="75" spans="2:20" ht="12" customHeight="1" x14ac:dyDescent="0.15">
      <c r="B75" s="278"/>
      <c r="C75" s="278"/>
      <c r="D75" s="278"/>
      <c r="E75" s="278"/>
      <c r="G75" s="248"/>
      <c r="H75" s="248"/>
      <c r="I75" s="248"/>
      <c r="J75" s="248"/>
      <c r="L75" s="248"/>
      <c r="M75" s="248"/>
      <c r="N75" s="248"/>
      <c r="O75" s="248"/>
      <c r="Q75" s="248"/>
      <c r="R75" s="248"/>
      <c r="S75" s="248"/>
      <c r="T75" s="248"/>
    </row>
    <row r="76" spans="2:20" ht="12" customHeight="1" x14ac:dyDescent="0.15">
      <c r="B76" s="278"/>
      <c r="C76" s="278"/>
      <c r="D76" s="278"/>
      <c r="E76" s="278"/>
      <c r="G76" s="248"/>
      <c r="H76" s="248"/>
      <c r="I76" s="248"/>
      <c r="J76" s="248"/>
      <c r="L76" s="248"/>
      <c r="M76" s="248"/>
      <c r="N76" s="248"/>
      <c r="O76" s="248"/>
      <c r="Q76" s="248"/>
      <c r="R76" s="248"/>
      <c r="S76" s="248"/>
      <c r="T76" s="248"/>
    </row>
    <row r="77" spans="2:20" ht="12" customHeight="1" x14ac:dyDescent="0.15">
      <c r="B77" s="244" t="s">
        <v>644</v>
      </c>
      <c r="C77" s="245"/>
      <c r="D77" s="245"/>
      <c r="E77" s="246"/>
      <c r="G77" s="244" t="s">
        <v>621</v>
      </c>
      <c r="H77" s="245"/>
      <c r="I77" s="245"/>
      <c r="J77" s="246"/>
      <c r="L77" s="244" t="s">
        <v>621</v>
      </c>
      <c r="M77" s="245"/>
      <c r="N77" s="245"/>
      <c r="O77" s="246"/>
      <c r="Q77" s="244" t="s">
        <v>421</v>
      </c>
      <c r="R77" s="245"/>
      <c r="S77" s="245"/>
      <c r="T77" s="246"/>
    </row>
    <row r="80" spans="2:20" ht="12" customHeight="1" x14ac:dyDescent="0.15">
      <c r="B80" s="98" t="s">
        <v>289</v>
      </c>
      <c r="C80" s="99" t="s">
        <v>77</v>
      </c>
      <c r="D80" s="2" t="s">
        <v>290</v>
      </c>
      <c r="E80" s="11" t="s">
        <v>608</v>
      </c>
      <c r="G80" s="98" t="s">
        <v>289</v>
      </c>
      <c r="H80" s="99" t="s">
        <v>83</v>
      </c>
      <c r="I80" s="2" t="s">
        <v>290</v>
      </c>
      <c r="J80" s="11" t="s">
        <v>608</v>
      </c>
      <c r="L80" s="98" t="s">
        <v>289</v>
      </c>
      <c r="M80" s="99" t="s">
        <v>279</v>
      </c>
      <c r="N80" s="2" t="s">
        <v>290</v>
      </c>
      <c r="O80" s="11" t="s">
        <v>645</v>
      </c>
      <c r="Q80" s="98" t="s">
        <v>289</v>
      </c>
      <c r="R80" s="99" t="s">
        <v>89</v>
      </c>
      <c r="S80" s="2" t="s">
        <v>290</v>
      </c>
      <c r="T80" s="11" t="s">
        <v>608</v>
      </c>
    </row>
    <row r="81" spans="2:20" ht="12" customHeight="1" x14ac:dyDescent="0.15">
      <c r="B81" s="253" t="s">
        <v>646</v>
      </c>
      <c r="C81" s="254"/>
      <c r="D81" s="100" t="s">
        <v>292</v>
      </c>
      <c r="E81" s="25">
        <v>1</v>
      </c>
      <c r="G81" s="253" t="s">
        <v>647</v>
      </c>
      <c r="H81" s="254"/>
      <c r="I81" s="100" t="s">
        <v>292</v>
      </c>
      <c r="J81" s="25">
        <v>1</v>
      </c>
      <c r="L81" s="253" t="s">
        <v>648</v>
      </c>
      <c r="M81" s="254"/>
      <c r="N81" s="100" t="s">
        <v>292</v>
      </c>
      <c r="O81" s="25">
        <v>2</v>
      </c>
      <c r="Q81" s="253" t="s">
        <v>649</v>
      </c>
      <c r="R81" s="254"/>
      <c r="S81" s="100" t="s">
        <v>292</v>
      </c>
      <c r="T81" s="25">
        <v>1</v>
      </c>
    </row>
    <row r="82" spans="2:20" ht="12" customHeight="1" x14ac:dyDescent="0.15">
      <c r="B82" s="255"/>
      <c r="C82" s="256"/>
      <c r="D82" s="100" t="s">
        <v>296</v>
      </c>
      <c r="E82" s="25">
        <v>1</v>
      </c>
      <c r="G82" s="255"/>
      <c r="H82" s="256"/>
      <c r="I82" s="100" t="s">
        <v>296</v>
      </c>
      <c r="J82" s="25">
        <v>1</v>
      </c>
      <c r="L82" s="255"/>
      <c r="M82" s="256"/>
      <c r="N82" s="100" t="s">
        <v>296</v>
      </c>
      <c r="O82" s="25">
        <v>2</v>
      </c>
      <c r="Q82" s="255"/>
      <c r="R82" s="256"/>
      <c r="S82" s="100" t="s">
        <v>296</v>
      </c>
      <c r="T82" s="25">
        <v>1</v>
      </c>
    </row>
    <row r="83" spans="2:20" ht="12" customHeight="1" x14ac:dyDescent="0.15">
      <c r="B83" s="255"/>
      <c r="C83" s="256"/>
      <c r="D83" s="262" t="s">
        <v>650</v>
      </c>
      <c r="E83" s="260"/>
      <c r="G83" s="255"/>
      <c r="H83" s="256"/>
      <c r="I83" s="262" t="s">
        <v>651</v>
      </c>
      <c r="J83" s="260"/>
      <c r="L83" s="255"/>
      <c r="M83" s="256"/>
      <c r="N83" s="262" t="s">
        <v>652</v>
      </c>
      <c r="O83" s="260"/>
      <c r="Q83" s="255"/>
      <c r="R83" s="256"/>
      <c r="S83" s="262" t="s">
        <v>653</v>
      </c>
      <c r="T83" s="260"/>
    </row>
    <row r="84" spans="2:20" ht="12" customHeight="1" x14ac:dyDescent="0.15">
      <c r="B84" s="255"/>
      <c r="C84" s="256"/>
      <c r="D84" s="262"/>
      <c r="E84" s="260"/>
      <c r="G84" s="255"/>
      <c r="H84" s="256"/>
      <c r="I84" s="262"/>
      <c r="J84" s="260"/>
      <c r="L84" s="255"/>
      <c r="M84" s="256"/>
      <c r="N84" s="262"/>
      <c r="O84" s="260"/>
      <c r="Q84" s="255"/>
      <c r="R84" s="256"/>
      <c r="S84" s="262"/>
      <c r="T84" s="260"/>
    </row>
    <row r="85" spans="2:20" ht="12" customHeight="1" x14ac:dyDescent="0.15">
      <c r="B85" s="255"/>
      <c r="C85" s="256"/>
      <c r="D85" s="262"/>
      <c r="E85" s="260"/>
      <c r="G85" s="255"/>
      <c r="H85" s="256"/>
      <c r="I85" s="262"/>
      <c r="J85" s="260"/>
      <c r="L85" s="255"/>
      <c r="M85" s="256"/>
      <c r="N85" s="262"/>
      <c r="O85" s="260"/>
      <c r="Q85" s="255"/>
      <c r="R85" s="256"/>
      <c r="S85" s="262"/>
      <c r="T85" s="260"/>
    </row>
    <row r="86" spans="2:20" ht="12" customHeight="1" x14ac:dyDescent="0.15">
      <c r="B86" s="255"/>
      <c r="C86" s="256"/>
      <c r="D86" s="262"/>
      <c r="E86" s="260"/>
      <c r="G86" s="255"/>
      <c r="H86" s="256"/>
      <c r="I86" s="262"/>
      <c r="J86" s="260"/>
      <c r="L86" s="255"/>
      <c r="M86" s="256"/>
      <c r="N86" s="262"/>
      <c r="O86" s="260"/>
      <c r="Q86" s="255"/>
      <c r="R86" s="256"/>
      <c r="S86" s="262"/>
      <c r="T86" s="260"/>
    </row>
    <row r="87" spans="2:20" ht="12" customHeight="1" x14ac:dyDescent="0.15">
      <c r="B87" s="257"/>
      <c r="C87" s="258"/>
      <c r="D87" s="262"/>
      <c r="E87" s="260"/>
      <c r="G87" s="257"/>
      <c r="H87" s="258"/>
      <c r="I87" s="262"/>
      <c r="J87" s="260"/>
      <c r="L87" s="257"/>
      <c r="M87" s="258"/>
      <c r="N87" s="262"/>
      <c r="O87" s="260"/>
      <c r="Q87" s="257"/>
      <c r="R87" s="258"/>
      <c r="S87" s="262"/>
      <c r="T87" s="260"/>
    </row>
    <row r="88" spans="2:20" ht="12" customHeight="1" x14ac:dyDescent="0.15">
      <c r="B88" s="98" t="s">
        <v>301</v>
      </c>
      <c r="C88" s="101">
        <v>0</v>
      </c>
      <c r="D88" s="261"/>
      <c r="E88" s="260"/>
      <c r="G88" s="98" t="s">
        <v>301</v>
      </c>
      <c r="H88" s="101">
        <v>0</v>
      </c>
      <c r="I88" s="261"/>
      <c r="J88" s="260"/>
      <c r="L88" s="98" t="s">
        <v>301</v>
      </c>
      <c r="M88" s="101">
        <v>300</v>
      </c>
      <c r="N88" s="261"/>
      <c r="O88" s="260"/>
      <c r="Q88" s="98" t="s">
        <v>301</v>
      </c>
      <c r="R88" s="101">
        <v>0</v>
      </c>
      <c r="S88" s="261"/>
      <c r="T88" s="260"/>
    </row>
    <row r="89" spans="2:20" ht="12" customHeight="1" x14ac:dyDescent="0.15">
      <c r="B89" s="12" t="s">
        <v>302</v>
      </c>
      <c r="C89" s="241">
        <v>0</v>
      </c>
      <c r="D89" s="242"/>
      <c r="E89" s="243"/>
      <c r="G89" s="12" t="s">
        <v>302</v>
      </c>
      <c r="H89" s="241">
        <v>0</v>
      </c>
      <c r="I89" s="242"/>
      <c r="J89" s="243"/>
      <c r="L89" s="12" t="s">
        <v>302</v>
      </c>
      <c r="M89" s="241">
        <v>6000</v>
      </c>
      <c r="N89" s="242"/>
      <c r="O89" s="243"/>
      <c r="Q89" s="12" t="s">
        <v>302</v>
      </c>
      <c r="R89" s="241">
        <v>0</v>
      </c>
      <c r="S89" s="242"/>
      <c r="T89" s="243"/>
    </row>
    <row r="90" spans="2:20" ht="12" customHeight="1" x14ac:dyDescent="0.15">
      <c r="B90" s="248" t="s">
        <v>654</v>
      </c>
      <c r="C90" s="248"/>
      <c r="D90" s="248"/>
      <c r="E90" s="248"/>
      <c r="G90" s="248" t="s">
        <v>655</v>
      </c>
      <c r="H90" s="248"/>
      <c r="I90" s="248"/>
      <c r="J90" s="248"/>
      <c r="L90" s="248" t="s">
        <v>656</v>
      </c>
      <c r="M90" s="248"/>
      <c r="N90" s="248"/>
      <c r="O90" s="248"/>
      <c r="Q90" s="248" t="s">
        <v>657</v>
      </c>
      <c r="R90" s="248"/>
      <c r="S90" s="248"/>
      <c r="T90" s="248"/>
    </row>
    <row r="91" spans="2:20" ht="12" customHeight="1" x14ac:dyDescent="0.15">
      <c r="B91" s="248"/>
      <c r="C91" s="248"/>
      <c r="D91" s="248"/>
      <c r="E91" s="248"/>
      <c r="G91" s="248"/>
      <c r="H91" s="248"/>
      <c r="I91" s="248"/>
      <c r="J91" s="248"/>
      <c r="L91" s="248"/>
      <c r="M91" s="248"/>
      <c r="N91" s="248"/>
      <c r="O91" s="248"/>
      <c r="Q91" s="248"/>
      <c r="R91" s="248"/>
      <c r="S91" s="248"/>
      <c r="T91" s="248"/>
    </row>
    <row r="92" spans="2:20" ht="12" customHeight="1" x14ac:dyDescent="0.15">
      <c r="B92" s="248"/>
      <c r="C92" s="248"/>
      <c r="D92" s="248"/>
      <c r="E92" s="248"/>
      <c r="G92" s="248"/>
      <c r="H92" s="248"/>
      <c r="I92" s="248"/>
      <c r="J92" s="248"/>
      <c r="L92" s="248"/>
      <c r="M92" s="248"/>
      <c r="N92" s="248"/>
      <c r="O92" s="248"/>
      <c r="Q92" s="248"/>
      <c r="R92" s="248"/>
      <c r="S92" s="248"/>
      <c r="T92" s="248"/>
    </row>
    <row r="93" spans="2:20" ht="12" customHeight="1" x14ac:dyDescent="0.15">
      <c r="B93" s="248"/>
      <c r="C93" s="248"/>
      <c r="D93" s="248"/>
      <c r="E93" s="248"/>
      <c r="G93" s="248"/>
      <c r="H93" s="248"/>
      <c r="I93" s="248"/>
      <c r="J93" s="248"/>
      <c r="L93" s="248"/>
      <c r="M93" s="248"/>
      <c r="N93" s="248"/>
      <c r="O93" s="248"/>
      <c r="Q93" s="248"/>
      <c r="R93" s="248"/>
      <c r="S93" s="248"/>
      <c r="T93" s="248"/>
    </row>
    <row r="94" spans="2:20" ht="12" customHeight="1" x14ac:dyDescent="0.15">
      <c r="B94" s="248"/>
      <c r="C94" s="248"/>
      <c r="D94" s="248"/>
      <c r="E94" s="248"/>
      <c r="G94" s="248"/>
      <c r="H94" s="248"/>
      <c r="I94" s="248"/>
      <c r="J94" s="248"/>
      <c r="L94" s="248"/>
      <c r="M94" s="248"/>
      <c r="N94" s="248"/>
      <c r="O94" s="248"/>
      <c r="Q94" s="248"/>
      <c r="R94" s="248"/>
      <c r="S94" s="248"/>
      <c r="T94" s="248"/>
    </row>
    <row r="95" spans="2:20" ht="12" customHeight="1" x14ac:dyDescent="0.15">
      <c r="B95" s="248"/>
      <c r="C95" s="248"/>
      <c r="D95" s="248"/>
      <c r="E95" s="248"/>
      <c r="G95" s="248"/>
      <c r="H95" s="248"/>
      <c r="I95" s="248"/>
      <c r="J95" s="248"/>
      <c r="L95" s="248"/>
      <c r="M95" s="248"/>
      <c r="N95" s="248"/>
      <c r="O95" s="248"/>
      <c r="Q95" s="248"/>
      <c r="R95" s="248"/>
      <c r="S95" s="248"/>
      <c r="T95" s="248"/>
    </row>
    <row r="96" spans="2:20" ht="12" customHeight="1" x14ac:dyDescent="0.15">
      <c r="B96" s="248"/>
      <c r="C96" s="248"/>
      <c r="D96" s="248"/>
      <c r="E96" s="248"/>
      <c r="G96" s="248"/>
      <c r="H96" s="248"/>
      <c r="I96" s="248"/>
      <c r="J96" s="248"/>
      <c r="L96" s="248"/>
      <c r="M96" s="248"/>
      <c r="N96" s="248"/>
      <c r="O96" s="248"/>
      <c r="Q96" s="248"/>
      <c r="R96" s="248"/>
      <c r="S96" s="248"/>
      <c r="T96" s="248"/>
    </row>
    <row r="97" spans="2:20" ht="12" customHeight="1" x14ac:dyDescent="0.15">
      <c r="B97" s="248"/>
      <c r="C97" s="248"/>
      <c r="D97" s="248"/>
      <c r="E97" s="248"/>
      <c r="G97" s="248"/>
      <c r="H97" s="248"/>
      <c r="I97" s="248"/>
      <c r="J97" s="248"/>
      <c r="L97" s="248"/>
      <c r="M97" s="248"/>
      <c r="N97" s="248"/>
      <c r="O97" s="248"/>
      <c r="Q97" s="248"/>
      <c r="R97" s="248"/>
      <c r="S97" s="248"/>
      <c r="T97" s="248"/>
    </row>
    <row r="98" spans="2:20" ht="12" customHeight="1" x14ac:dyDescent="0.15">
      <c r="B98" s="248"/>
      <c r="C98" s="248"/>
      <c r="D98" s="248"/>
      <c r="E98" s="248"/>
      <c r="G98" s="248"/>
      <c r="H98" s="248"/>
      <c r="I98" s="248"/>
      <c r="J98" s="248"/>
      <c r="L98" s="248"/>
      <c r="M98" s="248"/>
      <c r="N98" s="248"/>
      <c r="O98" s="248"/>
      <c r="Q98" s="248"/>
      <c r="R98" s="248"/>
      <c r="S98" s="248"/>
      <c r="T98" s="248"/>
    </row>
    <row r="99" spans="2:20" ht="12" customHeight="1" x14ac:dyDescent="0.15">
      <c r="B99" s="248"/>
      <c r="C99" s="248"/>
      <c r="D99" s="248"/>
      <c r="E99" s="248"/>
      <c r="G99" s="248"/>
      <c r="H99" s="248"/>
      <c r="I99" s="248"/>
      <c r="J99" s="248"/>
      <c r="L99" s="248"/>
      <c r="M99" s="248"/>
      <c r="N99" s="248"/>
      <c r="O99" s="248"/>
      <c r="Q99" s="248"/>
      <c r="R99" s="248"/>
      <c r="S99" s="248"/>
      <c r="T99" s="248"/>
    </row>
    <row r="100" spans="2:20" ht="12" customHeight="1" x14ac:dyDescent="0.15">
      <c r="B100" s="248"/>
      <c r="C100" s="248"/>
      <c r="D100" s="248"/>
      <c r="E100" s="248"/>
      <c r="G100" s="248"/>
      <c r="H100" s="248"/>
      <c r="I100" s="248"/>
      <c r="J100" s="248"/>
      <c r="L100" s="248"/>
      <c r="M100" s="248"/>
      <c r="N100" s="248"/>
      <c r="O100" s="248"/>
      <c r="Q100" s="248"/>
      <c r="R100" s="248"/>
      <c r="S100" s="248"/>
      <c r="T100" s="248"/>
    </row>
    <row r="101" spans="2:20" ht="12" customHeight="1" x14ac:dyDescent="0.15">
      <c r="B101" s="248"/>
      <c r="C101" s="248"/>
      <c r="D101" s="248"/>
      <c r="E101" s="248"/>
      <c r="G101" s="248"/>
      <c r="H101" s="248"/>
      <c r="I101" s="248"/>
      <c r="J101" s="248"/>
      <c r="L101" s="248"/>
      <c r="M101" s="248"/>
      <c r="N101" s="248"/>
      <c r="O101" s="248"/>
      <c r="Q101" s="248"/>
      <c r="R101" s="248"/>
      <c r="S101" s="248"/>
      <c r="T101" s="248"/>
    </row>
    <row r="102" spans="2:20" ht="12" customHeight="1" x14ac:dyDescent="0.15">
      <c r="B102" s="248"/>
      <c r="C102" s="248"/>
      <c r="D102" s="248"/>
      <c r="E102" s="248"/>
      <c r="G102" s="248"/>
      <c r="H102" s="248"/>
      <c r="I102" s="248"/>
      <c r="J102" s="248"/>
      <c r="L102" s="248"/>
      <c r="M102" s="248"/>
      <c r="N102" s="248"/>
      <c r="O102" s="248"/>
      <c r="Q102" s="248"/>
      <c r="R102" s="248"/>
      <c r="S102" s="248"/>
      <c r="T102" s="248"/>
    </row>
    <row r="103" spans="2:20" ht="12" customHeight="1" x14ac:dyDescent="0.15">
      <c r="B103" s="244" t="s">
        <v>658</v>
      </c>
      <c r="C103" s="245"/>
      <c r="D103" s="245"/>
      <c r="E103" s="246"/>
      <c r="G103" s="244" t="s">
        <v>434</v>
      </c>
      <c r="H103" s="245"/>
      <c r="I103" s="245"/>
      <c r="J103" s="246"/>
      <c r="L103" s="244" t="s">
        <v>387</v>
      </c>
      <c r="M103" s="245"/>
      <c r="N103" s="245"/>
      <c r="O103" s="246"/>
      <c r="Q103" s="244" t="s">
        <v>659</v>
      </c>
      <c r="R103" s="245"/>
      <c r="S103" s="245"/>
      <c r="T103" s="246"/>
    </row>
    <row r="106" spans="2:20" ht="12" customHeight="1" x14ac:dyDescent="0.15">
      <c r="B106" s="98" t="s">
        <v>289</v>
      </c>
      <c r="C106" s="122" t="s">
        <v>95</v>
      </c>
      <c r="D106" s="2" t="s">
        <v>290</v>
      </c>
      <c r="E106" s="11" t="s">
        <v>608</v>
      </c>
      <c r="G106" s="98" t="s">
        <v>289</v>
      </c>
      <c r="H106" s="99" t="s">
        <v>101</v>
      </c>
      <c r="I106" s="2" t="s">
        <v>290</v>
      </c>
      <c r="J106" s="11" t="s">
        <v>608</v>
      </c>
      <c r="L106" s="98" t="s">
        <v>289</v>
      </c>
      <c r="M106" s="99" t="s">
        <v>107</v>
      </c>
      <c r="N106" s="2" t="s">
        <v>290</v>
      </c>
      <c r="O106" s="11" t="s">
        <v>608</v>
      </c>
      <c r="Q106" s="98" t="s">
        <v>289</v>
      </c>
      <c r="R106" s="99" t="s">
        <v>113</v>
      </c>
      <c r="S106" s="2" t="s">
        <v>290</v>
      </c>
      <c r="T106" s="11" t="s">
        <v>608</v>
      </c>
    </row>
    <row r="107" spans="2:20" ht="12" customHeight="1" x14ac:dyDescent="0.15">
      <c r="B107" s="253" t="s">
        <v>660</v>
      </c>
      <c r="C107" s="254"/>
      <c r="D107" s="100" t="s">
        <v>292</v>
      </c>
      <c r="E107" s="25">
        <v>1</v>
      </c>
      <c r="G107" s="253" t="s">
        <v>661</v>
      </c>
      <c r="H107" s="254"/>
      <c r="I107" s="100" t="s">
        <v>292</v>
      </c>
      <c r="J107" s="25">
        <v>1</v>
      </c>
      <c r="L107" s="253" t="s">
        <v>662</v>
      </c>
      <c r="M107" s="254"/>
      <c r="N107" s="100" t="s">
        <v>292</v>
      </c>
      <c r="O107" s="25">
        <v>1</v>
      </c>
      <c r="Q107" s="253" t="s">
        <v>663</v>
      </c>
      <c r="R107" s="254"/>
      <c r="S107" s="100" t="s">
        <v>292</v>
      </c>
      <c r="T107" s="25">
        <v>1</v>
      </c>
    </row>
    <row r="108" spans="2:20" ht="12" customHeight="1" x14ac:dyDescent="0.15">
      <c r="B108" s="255"/>
      <c r="C108" s="256"/>
      <c r="D108" s="100" t="s">
        <v>296</v>
      </c>
      <c r="E108" s="25">
        <v>1</v>
      </c>
      <c r="G108" s="255"/>
      <c r="H108" s="256"/>
      <c r="I108" s="100" t="s">
        <v>296</v>
      </c>
      <c r="J108" s="25">
        <v>1</v>
      </c>
      <c r="L108" s="255"/>
      <c r="M108" s="256"/>
      <c r="N108" s="100" t="s">
        <v>296</v>
      </c>
      <c r="O108" s="25">
        <v>1</v>
      </c>
      <c r="Q108" s="255"/>
      <c r="R108" s="256"/>
      <c r="S108" s="100" t="s">
        <v>296</v>
      </c>
      <c r="T108" s="25">
        <v>1</v>
      </c>
    </row>
    <row r="109" spans="2:20" ht="12" customHeight="1" x14ac:dyDescent="0.15">
      <c r="B109" s="255"/>
      <c r="C109" s="256"/>
      <c r="D109" s="262" t="s">
        <v>664</v>
      </c>
      <c r="E109" s="260"/>
      <c r="G109" s="255"/>
      <c r="H109" s="256"/>
      <c r="I109" s="262" t="s">
        <v>665</v>
      </c>
      <c r="J109" s="260"/>
      <c r="L109" s="255"/>
      <c r="M109" s="256"/>
      <c r="N109" s="262" t="s">
        <v>666</v>
      </c>
      <c r="O109" s="260"/>
      <c r="Q109" s="255"/>
      <c r="R109" s="256"/>
      <c r="S109" s="262" t="s">
        <v>667</v>
      </c>
      <c r="T109" s="260"/>
    </row>
    <row r="110" spans="2:20" ht="12" customHeight="1" x14ac:dyDescent="0.15">
      <c r="B110" s="255"/>
      <c r="C110" s="256"/>
      <c r="D110" s="262"/>
      <c r="E110" s="260"/>
      <c r="G110" s="255"/>
      <c r="H110" s="256"/>
      <c r="I110" s="262"/>
      <c r="J110" s="260"/>
      <c r="L110" s="255"/>
      <c r="M110" s="256"/>
      <c r="N110" s="262"/>
      <c r="O110" s="260"/>
      <c r="Q110" s="255"/>
      <c r="R110" s="256"/>
      <c r="S110" s="262"/>
      <c r="T110" s="260"/>
    </row>
    <row r="111" spans="2:20" ht="12" customHeight="1" x14ac:dyDescent="0.15">
      <c r="B111" s="255"/>
      <c r="C111" s="256"/>
      <c r="D111" s="262"/>
      <c r="E111" s="260"/>
      <c r="G111" s="255"/>
      <c r="H111" s="256"/>
      <c r="I111" s="262"/>
      <c r="J111" s="260"/>
      <c r="L111" s="255"/>
      <c r="M111" s="256"/>
      <c r="N111" s="262"/>
      <c r="O111" s="260"/>
      <c r="Q111" s="255"/>
      <c r="R111" s="256"/>
      <c r="S111" s="262"/>
      <c r="T111" s="260"/>
    </row>
    <row r="112" spans="2:20" ht="12" customHeight="1" x14ac:dyDescent="0.15">
      <c r="B112" s="255"/>
      <c r="C112" s="256"/>
      <c r="D112" s="262"/>
      <c r="E112" s="260"/>
      <c r="G112" s="255"/>
      <c r="H112" s="256"/>
      <c r="I112" s="262"/>
      <c r="J112" s="260"/>
      <c r="L112" s="255"/>
      <c r="M112" s="256"/>
      <c r="N112" s="262"/>
      <c r="O112" s="260"/>
      <c r="Q112" s="255"/>
      <c r="R112" s="256"/>
      <c r="S112" s="262"/>
      <c r="T112" s="260"/>
    </row>
    <row r="113" spans="2:20" ht="12" customHeight="1" x14ac:dyDescent="0.15">
      <c r="B113" s="257"/>
      <c r="C113" s="258"/>
      <c r="D113" s="262"/>
      <c r="E113" s="260"/>
      <c r="G113" s="257"/>
      <c r="H113" s="258"/>
      <c r="I113" s="262"/>
      <c r="J113" s="260"/>
      <c r="L113" s="257"/>
      <c r="M113" s="258"/>
      <c r="N113" s="262"/>
      <c r="O113" s="260"/>
      <c r="Q113" s="257"/>
      <c r="R113" s="258"/>
      <c r="S113" s="262"/>
      <c r="T113" s="260"/>
    </row>
    <row r="114" spans="2:20" ht="12" customHeight="1" x14ac:dyDescent="0.15">
      <c r="B114" s="98" t="s">
        <v>301</v>
      </c>
      <c r="C114" s="101">
        <v>0</v>
      </c>
      <c r="D114" s="261"/>
      <c r="E114" s="260"/>
      <c r="G114" s="98" t="s">
        <v>301</v>
      </c>
      <c r="H114" s="101">
        <v>0</v>
      </c>
      <c r="I114" s="261"/>
      <c r="J114" s="260"/>
      <c r="L114" s="98" t="s">
        <v>301</v>
      </c>
      <c r="M114" s="101">
        <v>0</v>
      </c>
      <c r="N114" s="261"/>
      <c r="O114" s="260"/>
      <c r="Q114" s="98" t="s">
        <v>301</v>
      </c>
      <c r="R114" s="101">
        <v>0</v>
      </c>
      <c r="S114" s="261"/>
      <c r="T114" s="260"/>
    </row>
    <row r="115" spans="2:20" ht="12" customHeight="1" x14ac:dyDescent="0.15">
      <c r="B115" s="12" t="s">
        <v>302</v>
      </c>
      <c r="C115" s="241">
        <v>0</v>
      </c>
      <c r="D115" s="242"/>
      <c r="E115" s="243"/>
      <c r="G115" s="12" t="s">
        <v>302</v>
      </c>
      <c r="H115" s="241">
        <v>0</v>
      </c>
      <c r="I115" s="242"/>
      <c r="J115" s="243"/>
      <c r="L115" s="12" t="s">
        <v>302</v>
      </c>
      <c r="M115" s="241">
        <v>0</v>
      </c>
      <c r="N115" s="242"/>
      <c r="O115" s="243"/>
      <c r="Q115" s="12" t="s">
        <v>302</v>
      </c>
      <c r="R115" s="241">
        <v>0</v>
      </c>
      <c r="S115" s="242"/>
      <c r="T115" s="243"/>
    </row>
    <row r="116" spans="2:20" ht="12" customHeight="1" x14ac:dyDescent="0.15">
      <c r="B116" s="248" t="s">
        <v>668</v>
      </c>
      <c r="C116" s="248"/>
      <c r="D116" s="248"/>
      <c r="E116" s="248"/>
      <c r="G116" s="248" t="s">
        <v>669</v>
      </c>
      <c r="H116" s="248"/>
      <c r="I116" s="248"/>
      <c r="J116" s="248"/>
      <c r="L116" s="248" t="s">
        <v>670</v>
      </c>
      <c r="M116" s="248"/>
      <c r="N116" s="248"/>
      <c r="O116" s="248"/>
      <c r="Q116" s="248" t="s">
        <v>671</v>
      </c>
      <c r="R116" s="248"/>
      <c r="S116" s="248"/>
      <c r="T116" s="248"/>
    </row>
    <row r="117" spans="2:20" ht="12" customHeight="1" x14ac:dyDescent="0.15">
      <c r="B117" s="248"/>
      <c r="C117" s="248"/>
      <c r="D117" s="248"/>
      <c r="E117" s="248"/>
      <c r="G117" s="248"/>
      <c r="H117" s="248"/>
      <c r="I117" s="248"/>
      <c r="J117" s="248"/>
      <c r="L117" s="248"/>
      <c r="M117" s="248"/>
      <c r="N117" s="248"/>
      <c r="O117" s="248"/>
      <c r="Q117" s="248"/>
      <c r="R117" s="248"/>
      <c r="S117" s="248"/>
      <c r="T117" s="248"/>
    </row>
    <row r="118" spans="2:20" ht="12" customHeight="1" x14ac:dyDescent="0.15">
      <c r="B118" s="248"/>
      <c r="C118" s="248"/>
      <c r="D118" s="248"/>
      <c r="E118" s="248"/>
      <c r="G118" s="248"/>
      <c r="H118" s="248"/>
      <c r="I118" s="248"/>
      <c r="J118" s="248"/>
      <c r="L118" s="248"/>
      <c r="M118" s="248"/>
      <c r="N118" s="248"/>
      <c r="O118" s="248"/>
      <c r="Q118" s="248"/>
      <c r="R118" s="248"/>
      <c r="S118" s="248"/>
      <c r="T118" s="248"/>
    </row>
    <row r="119" spans="2:20" ht="12" customHeight="1" x14ac:dyDescent="0.15">
      <c r="B119" s="248"/>
      <c r="C119" s="248"/>
      <c r="D119" s="248"/>
      <c r="E119" s="248"/>
      <c r="G119" s="248"/>
      <c r="H119" s="248"/>
      <c r="I119" s="248"/>
      <c r="J119" s="248"/>
      <c r="L119" s="248"/>
      <c r="M119" s="248"/>
      <c r="N119" s="248"/>
      <c r="O119" s="248"/>
      <c r="Q119" s="248"/>
      <c r="R119" s="248"/>
      <c r="S119" s="248"/>
      <c r="T119" s="248"/>
    </row>
    <row r="120" spans="2:20" ht="12" customHeight="1" x14ac:dyDescent="0.15">
      <c r="B120" s="248"/>
      <c r="C120" s="248"/>
      <c r="D120" s="248"/>
      <c r="E120" s="248"/>
      <c r="G120" s="248"/>
      <c r="H120" s="248"/>
      <c r="I120" s="248"/>
      <c r="J120" s="248"/>
      <c r="L120" s="248"/>
      <c r="M120" s="248"/>
      <c r="N120" s="248"/>
      <c r="O120" s="248"/>
      <c r="Q120" s="248"/>
      <c r="R120" s="248"/>
      <c r="S120" s="248"/>
      <c r="T120" s="248"/>
    </row>
    <row r="121" spans="2:20" ht="12" customHeight="1" x14ac:dyDescent="0.15">
      <c r="B121" s="248"/>
      <c r="C121" s="248"/>
      <c r="D121" s="248"/>
      <c r="E121" s="248"/>
      <c r="G121" s="248"/>
      <c r="H121" s="248"/>
      <c r="I121" s="248"/>
      <c r="J121" s="248"/>
      <c r="L121" s="248"/>
      <c r="M121" s="248"/>
      <c r="N121" s="248"/>
      <c r="O121" s="248"/>
      <c r="Q121" s="248"/>
      <c r="R121" s="248"/>
      <c r="S121" s="248"/>
      <c r="T121" s="248"/>
    </row>
    <row r="122" spans="2:20" ht="12" customHeight="1" x14ac:dyDescent="0.15">
      <c r="B122" s="248"/>
      <c r="C122" s="248"/>
      <c r="D122" s="248"/>
      <c r="E122" s="248"/>
      <c r="G122" s="248"/>
      <c r="H122" s="248"/>
      <c r="I122" s="248"/>
      <c r="J122" s="248"/>
      <c r="L122" s="248"/>
      <c r="M122" s="248"/>
      <c r="N122" s="248"/>
      <c r="O122" s="248"/>
      <c r="Q122" s="248"/>
      <c r="R122" s="248"/>
      <c r="S122" s="248"/>
      <c r="T122" s="248"/>
    </row>
    <row r="123" spans="2:20" ht="12" customHeight="1" x14ac:dyDescent="0.15">
      <c r="B123" s="248"/>
      <c r="C123" s="248"/>
      <c r="D123" s="248"/>
      <c r="E123" s="248"/>
      <c r="G123" s="248"/>
      <c r="H123" s="248"/>
      <c r="I123" s="248"/>
      <c r="J123" s="248"/>
      <c r="L123" s="248"/>
      <c r="M123" s="248"/>
      <c r="N123" s="248"/>
      <c r="O123" s="248"/>
      <c r="Q123" s="248"/>
      <c r="R123" s="248"/>
      <c r="S123" s="248"/>
      <c r="T123" s="248"/>
    </row>
    <row r="124" spans="2:20" ht="12" customHeight="1" x14ac:dyDescent="0.15">
      <c r="B124" s="248"/>
      <c r="C124" s="248"/>
      <c r="D124" s="248"/>
      <c r="E124" s="248"/>
      <c r="G124" s="248"/>
      <c r="H124" s="248"/>
      <c r="I124" s="248"/>
      <c r="J124" s="248"/>
      <c r="L124" s="248"/>
      <c r="M124" s="248"/>
      <c r="N124" s="248"/>
      <c r="O124" s="248"/>
      <c r="Q124" s="248"/>
      <c r="R124" s="248"/>
      <c r="S124" s="248"/>
      <c r="T124" s="248"/>
    </row>
    <row r="125" spans="2:20" ht="12" customHeight="1" x14ac:dyDescent="0.15">
      <c r="B125" s="248"/>
      <c r="C125" s="248"/>
      <c r="D125" s="248"/>
      <c r="E125" s="248"/>
      <c r="G125" s="248"/>
      <c r="H125" s="248"/>
      <c r="I125" s="248"/>
      <c r="J125" s="248"/>
      <c r="L125" s="248"/>
      <c r="M125" s="248"/>
      <c r="N125" s="248"/>
      <c r="O125" s="248"/>
      <c r="Q125" s="248"/>
      <c r="R125" s="248"/>
      <c r="S125" s="248"/>
      <c r="T125" s="248"/>
    </row>
    <row r="126" spans="2:20" ht="12" customHeight="1" x14ac:dyDescent="0.15">
      <c r="B126" s="248"/>
      <c r="C126" s="248"/>
      <c r="D126" s="248"/>
      <c r="E126" s="248"/>
      <c r="G126" s="248"/>
      <c r="H126" s="248"/>
      <c r="I126" s="248"/>
      <c r="J126" s="248"/>
      <c r="L126" s="248"/>
      <c r="M126" s="248"/>
      <c r="N126" s="248"/>
      <c r="O126" s="248"/>
      <c r="Q126" s="248"/>
      <c r="R126" s="248"/>
      <c r="S126" s="248"/>
      <c r="T126" s="248"/>
    </row>
    <row r="127" spans="2:20" ht="12" customHeight="1" x14ac:dyDescent="0.15">
      <c r="B127" s="248"/>
      <c r="C127" s="248"/>
      <c r="D127" s="248"/>
      <c r="E127" s="248"/>
      <c r="G127" s="248"/>
      <c r="H127" s="248"/>
      <c r="I127" s="248"/>
      <c r="J127" s="248"/>
      <c r="L127" s="248"/>
      <c r="M127" s="248"/>
      <c r="N127" s="248"/>
      <c r="O127" s="248"/>
      <c r="Q127" s="248"/>
      <c r="R127" s="248"/>
      <c r="S127" s="248"/>
      <c r="T127" s="248"/>
    </row>
    <row r="128" spans="2:20" ht="12" customHeight="1" x14ac:dyDescent="0.15">
      <c r="B128" s="248"/>
      <c r="C128" s="248"/>
      <c r="D128" s="248"/>
      <c r="E128" s="248"/>
      <c r="G128" s="248"/>
      <c r="H128" s="248"/>
      <c r="I128" s="248"/>
      <c r="J128" s="248"/>
      <c r="L128" s="248"/>
      <c r="M128" s="248"/>
      <c r="N128" s="248"/>
      <c r="O128" s="248"/>
      <c r="Q128" s="248"/>
      <c r="R128" s="248"/>
      <c r="S128" s="248"/>
      <c r="T128" s="248"/>
    </row>
    <row r="129" spans="2:20" ht="12" customHeight="1" x14ac:dyDescent="0.15">
      <c r="B129" s="244" t="s">
        <v>672</v>
      </c>
      <c r="C129" s="245"/>
      <c r="D129" s="245"/>
      <c r="E129" s="246"/>
      <c r="G129" s="244" t="s">
        <v>658</v>
      </c>
      <c r="H129" s="263"/>
      <c r="I129" s="263"/>
      <c r="J129" s="264"/>
      <c r="L129" s="244" t="s">
        <v>672</v>
      </c>
      <c r="M129" s="245"/>
      <c r="N129" s="245"/>
      <c r="O129" s="246"/>
      <c r="Q129" s="244" t="s">
        <v>672</v>
      </c>
      <c r="R129" s="245"/>
      <c r="S129" s="245"/>
      <c r="T129" s="246"/>
    </row>
    <row r="132" spans="2:20" ht="12" customHeight="1" x14ac:dyDescent="0.15">
      <c r="B132" s="98" t="s">
        <v>289</v>
      </c>
      <c r="C132" s="99" t="s">
        <v>118</v>
      </c>
      <c r="D132" s="2" t="s">
        <v>290</v>
      </c>
      <c r="E132" s="11" t="s">
        <v>608</v>
      </c>
      <c r="G132" s="98" t="s">
        <v>289</v>
      </c>
      <c r="H132" s="99" t="s">
        <v>123</v>
      </c>
      <c r="I132" s="2" t="s">
        <v>290</v>
      </c>
      <c r="J132" s="11" t="s">
        <v>608</v>
      </c>
      <c r="L132" s="98" t="s">
        <v>289</v>
      </c>
      <c r="M132" s="99" t="s">
        <v>230</v>
      </c>
      <c r="N132" s="2" t="s">
        <v>290</v>
      </c>
      <c r="O132" s="11" t="s">
        <v>608</v>
      </c>
      <c r="Q132" s="98" t="s">
        <v>289</v>
      </c>
      <c r="R132" s="99" t="s">
        <v>127</v>
      </c>
      <c r="S132" s="2" t="s">
        <v>290</v>
      </c>
      <c r="T132" s="11" t="s">
        <v>608</v>
      </c>
    </row>
    <row r="133" spans="2:20" ht="12" customHeight="1" x14ac:dyDescent="0.15">
      <c r="B133" s="253" t="s">
        <v>673</v>
      </c>
      <c r="C133" s="254"/>
      <c r="D133" s="100" t="s">
        <v>292</v>
      </c>
      <c r="E133" s="25">
        <v>1</v>
      </c>
      <c r="G133" s="253" t="s">
        <v>674</v>
      </c>
      <c r="H133" s="254"/>
      <c r="I133" s="100" t="s">
        <v>292</v>
      </c>
      <c r="J133" s="25">
        <v>1</v>
      </c>
      <c r="L133" s="253" t="s">
        <v>675</v>
      </c>
      <c r="M133" s="254"/>
      <c r="N133" s="100" t="s">
        <v>292</v>
      </c>
      <c r="O133" s="25">
        <v>1</v>
      </c>
      <c r="Q133" s="253" t="s">
        <v>676</v>
      </c>
      <c r="R133" s="254"/>
      <c r="S133" s="100" t="s">
        <v>292</v>
      </c>
      <c r="T133" s="25">
        <v>2</v>
      </c>
    </row>
    <row r="134" spans="2:20" ht="12" customHeight="1" x14ac:dyDescent="0.15">
      <c r="B134" s="255"/>
      <c r="C134" s="256"/>
      <c r="D134" s="100" t="s">
        <v>296</v>
      </c>
      <c r="E134" s="25">
        <v>1</v>
      </c>
      <c r="G134" s="255"/>
      <c r="H134" s="256"/>
      <c r="I134" s="100" t="s">
        <v>296</v>
      </c>
      <c r="J134" s="25">
        <v>1</v>
      </c>
      <c r="L134" s="255"/>
      <c r="M134" s="256"/>
      <c r="N134" s="100" t="s">
        <v>296</v>
      </c>
      <c r="O134" s="25">
        <v>1</v>
      </c>
      <c r="Q134" s="255"/>
      <c r="R134" s="256"/>
      <c r="S134" s="100" t="s">
        <v>296</v>
      </c>
      <c r="T134" s="25">
        <v>2</v>
      </c>
    </row>
    <row r="135" spans="2:20" ht="12" customHeight="1" x14ac:dyDescent="0.15">
      <c r="B135" s="255"/>
      <c r="C135" s="256"/>
      <c r="D135" s="262" t="s">
        <v>677</v>
      </c>
      <c r="E135" s="260"/>
      <c r="G135" s="255"/>
      <c r="H135" s="256"/>
      <c r="I135" s="262" t="s">
        <v>678</v>
      </c>
      <c r="J135" s="260"/>
      <c r="L135" s="255"/>
      <c r="M135" s="256"/>
      <c r="N135" s="262" t="s">
        <v>679</v>
      </c>
      <c r="O135" s="260"/>
      <c r="Q135" s="255"/>
      <c r="R135" s="256"/>
      <c r="S135" s="262" t="s">
        <v>652</v>
      </c>
      <c r="T135" s="260"/>
    </row>
    <row r="136" spans="2:20" ht="12" customHeight="1" x14ac:dyDescent="0.15">
      <c r="B136" s="255"/>
      <c r="C136" s="256"/>
      <c r="D136" s="262"/>
      <c r="E136" s="260"/>
      <c r="G136" s="255"/>
      <c r="H136" s="256"/>
      <c r="I136" s="262"/>
      <c r="J136" s="260"/>
      <c r="L136" s="255"/>
      <c r="M136" s="256"/>
      <c r="N136" s="262"/>
      <c r="O136" s="260"/>
      <c r="Q136" s="255"/>
      <c r="R136" s="256"/>
      <c r="S136" s="262"/>
      <c r="T136" s="260"/>
    </row>
    <row r="137" spans="2:20" ht="12" customHeight="1" x14ac:dyDescent="0.15">
      <c r="B137" s="255"/>
      <c r="C137" s="256"/>
      <c r="D137" s="262"/>
      <c r="E137" s="260"/>
      <c r="G137" s="255"/>
      <c r="H137" s="256"/>
      <c r="I137" s="262"/>
      <c r="J137" s="260"/>
      <c r="L137" s="255"/>
      <c r="M137" s="256"/>
      <c r="N137" s="262"/>
      <c r="O137" s="260"/>
      <c r="Q137" s="255"/>
      <c r="R137" s="256"/>
      <c r="S137" s="262"/>
      <c r="T137" s="260"/>
    </row>
    <row r="138" spans="2:20" ht="12" customHeight="1" x14ac:dyDescent="0.15">
      <c r="B138" s="255"/>
      <c r="C138" s="256"/>
      <c r="D138" s="262"/>
      <c r="E138" s="260"/>
      <c r="G138" s="255"/>
      <c r="H138" s="256"/>
      <c r="I138" s="262"/>
      <c r="J138" s="260"/>
      <c r="L138" s="255"/>
      <c r="M138" s="256"/>
      <c r="N138" s="262"/>
      <c r="O138" s="260"/>
      <c r="Q138" s="255"/>
      <c r="R138" s="256"/>
      <c r="S138" s="262"/>
      <c r="T138" s="260"/>
    </row>
    <row r="139" spans="2:20" ht="12" customHeight="1" x14ac:dyDescent="0.15">
      <c r="B139" s="257"/>
      <c r="C139" s="258"/>
      <c r="D139" s="262"/>
      <c r="E139" s="260"/>
      <c r="G139" s="257"/>
      <c r="H139" s="258"/>
      <c r="I139" s="262"/>
      <c r="J139" s="260"/>
      <c r="L139" s="257"/>
      <c r="M139" s="258"/>
      <c r="N139" s="262"/>
      <c r="O139" s="260"/>
      <c r="Q139" s="257"/>
      <c r="R139" s="258"/>
      <c r="S139" s="262"/>
      <c r="T139" s="260"/>
    </row>
    <row r="140" spans="2:20" ht="12" customHeight="1" x14ac:dyDescent="0.15">
      <c r="B140" s="98" t="s">
        <v>301</v>
      </c>
      <c r="C140" s="101">
        <v>0</v>
      </c>
      <c r="D140" s="261"/>
      <c r="E140" s="260"/>
      <c r="G140" s="98" t="s">
        <v>301</v>
      </c>
      <c r="H140" s="101">
        <v>0</v>
      </c>
      <c r="I140" s="261"/>
      <c r="J140" s="260"/>
      <c r="L140" s="98" t="s">
        <v>301</v>
      </c>
      <c r="M140" s="101">
        <v>100</v>
      </c>
      <c r="N140" s="261"/>
      <c r="O140" s="260"/>
      <c r="Q140" s="98" t="s">
        <v>301</v>
      </c>
      <c r="R140" s="101">
        <v>0</v>
      </c>
      <c r="S140" s="261"/>
      <c r="T140" s="260"/>
    </row>
    <row r="141" spans="2:20" ht="12" customHeight="1" x14ac:dyDescent="0.15">
      <c r="B141" s="12" t="s">
        <v>302</v>
      </c>
      <c r="C141" s="241">
        <v>0</v>
      </c>
      <c r="D141" s="242"/>
      <c r="E141" s="243"/>
      <c r="G141" s="12" t="s">
        <v>302</v>
      </c>
      <c r="H141" s="241">
        <v>0</v>
      </c>
      <c r="I141" s="242"/>
      <c r="J141" s="243"/>
      <c r="L141" s="12" t="s">
        <v>302</v>
      </c>
      <c r="M141" s="241">
        <v>2000</v>
      </c>
      <c r="N141" s="242"/>
      <c r="O141" s="243"/>
      <c r="Q141" s="12" t="s">
        <v>302</v>
      </c>
      <c r="R141" s="241">
        <v>0</v>
      </c>
      <c r="S141" s="242"/>
      <c r="T141" s="243"/>
    </row>
    <row r="142" spans="2:20" ht="12" customHeight="1" x14ac:dyDescent="0.15">
      <c r="B142" s="248" t="s">
        <v>680</v>
      </c>
      <c r="C142" s="248"/>
      <c r="D142" s="248"/>
      <c r="E142" s="248"/>
      <c r="G142" s="248" t="s">
        <v>681</v>
      </c>
      <c r="H142" s="248"/>
      <c r="I142" s="248"/>
      <c r="J142" s="248"/>
      <c r="L142" s="248" t="s">
        <v>682</v>
      </c>
      <c r="M142" s="248"/>
      <c r="N142" s="248"/>
      <c r="O142" s="248"/>
      <c r="Q142" s="278"/>
      <c r="R142" s="278"/>
      <c r="S142" s="278"/>
      <c r="T142" s="278"/>
    </row>
    <row r="143" spans="2:20" ht="12" customHeight="1" x14ac:dyDescent="0.15">
      <c r="B143" s="248"/>
      <c r="C143" s="248"/>
      <c r="D143" s="248"/>
      <c r="E143" s="248"/>
      <c r="G143" s="248"/>
      <c r="H143" s="248"/>
      <c r="I143" s="248"/>
      <c r="J143" s="248"/>
      <c r="L143" s="248"/>
      <c r="M143" s="248"/>
      <c r="N143" s="248"/>
      <c r="O143" s="248"/>
      <c r="Q143" s="278"/>
      <c r="R143" s="278"/>
      <c r="S143" s="278"/>
      <c r="T143" s="278"/>
    </row>
    <row r="144" spans="2:20" ht="12" customHeight="1" x14ac:dyDescent="0.15">
      <c r="B144" s="248"/>
      <c r="C144" s="248"/>
      <c r="D144" s="248"/>
      <c r="E144" s="248"/>
      <c r="G144" s="248"/>
      <c r="H144" s="248"/>
      <c r="I144" s="248"/>
      <c r="J144" s="248"/>
      <c r="L144" s="248"/>
      <c r="M144" s="248"/>
      <c r="N144" s="248"/>
      <c r="O144" s="248"/>
      <c r="Q144" s="278"/>
      <c r="R144" s="278"/>
      <c r="S144" s="278"/>
      <c r="T144" s="278"/>
    </row>
    <row r="145" spans="2:20" ht="12" customHeight="1" x14ac:dyDescent="0.15">
      <c r="B145" s="248"/>
      <c r="C145" s="248"/>
      <c r="D145" s="248"/>
      <c r="E145" s="248"/>
      <c r="G145" s="248"/>
      <c r="H145" s="248"/>
      <c r="I145" s="248"/>
      <c r="J145" s="248"/>
      <c r="L145" s="248"/>
      <c r="M145" s="248"/>
      <c r="N145" s="248"/>
      <c r="O145" s="248"/>
      <c r="Q145" s="278"/>
      <c r="R145" s="278"/>
      <c r="S145" s="278"/>
      <c r="T145" s="278"/>
    </row>
    <row r="146" spans="2:20" ht="12" customHeight="1" x14ac:dyDescent="0.15">
      <c r="B146" s="248"/>
      <c r="C146" s="248"/>
      <c r="D146" s="248"/>
      <c r="E146" s="248"/>
      <c r="G146" s="248"/>
      <c r="H146" s="248"/>
      <c r="I146" s="248"/>
      <c r="J146" s="248"/>
      <c r="L146" s="248"/>
      <c r="M146" s="248"/>
      <c r="N146" s="248"/>
      <c r="O146" s="248"/>
      <c r="Q146" s="278"/>
      <c r="R146" s="278"/>
      <c r="S146" s="278"/>
      <c r="T146" s="278"/>
    </row>
    <row r="147" spans="2:20" ht="12" customHeight="1" x14ac:dyDescent="0.15">
      <c r="B147" s="248"/>
      <c r="C147" s="248"/>
      <c r="D147" s="248"/>
      <c r="E147" s="248"/>
      <c r="G147" s="248"/>
      <c r="H147" s="248"/>
      <c r="I147" s="248"/>
      <c r="J147" s="248"/>
      <c r="L147" s="248"/>
      <c r="M147" s="248"/>
      <c r="N147" s="248"/>
      <c r="O147" s="248"/>
      <c r="Q147" s="278"/>
      <c r="R147" s="278"/>
      <c r="S147" s="278"/>
      <c r="T147" s="278"/>
    </row>
    <row r="148" spans="2:20" ht="12" customHeight="1" x14ac:dyDescent="0.15">
      <c r="B148" s="248"/>
      <c r="C148" s="248"/>
      <c r="D148" s="248"/>
      <c r="E148" s="248"/>
      <c r="G148" s="248"/>
      <c r="H148" s="248"/>
      <c r="I148" s="248"/>
      <c r="J148" s="248"/>
      <c r="L148" s="248"/>
      <c r="M148" s="248"/>
      <c r="N148" s="248"/>
      <c r="O148" s="248"/>
      <c r="Q148" s="278"/>
      <c r="R148" s="278"/>
      <c r="S148" s="278"/>
      <c r="T148" s="278"/>
    </row>
    <row r="149" spans="2:20" ht="12" customHeight="1" x14ac:dyDescent="0.15">
      <c r="B149" s="248"/>
      <c r="C149" s="248"/>
      <c r="D149" s="248"/>
      <c r="E149" s="248"/>
      <c r="G149" s="248"/>
      <c r="H149" s="248"/>
      <c r="I149" s="248"/>
      <c r="J149" s="248"/>
      <c r="L149" s="248"/>
      <c r="M149" s="248"/>
      <c r="N149" s="248"/>
      <c r="O149" s="248"/>
      <c r="Q149" s="278"/>
      <c r="R149" s="278"/>
      <c r="S149" s="278"/>
      <c r="T149" s="278"/>
    </row>
    <row r="150" spans="2:20" ht="12" customHeight="1" x14ac:dyDescent="0.15">
      <c r="B150" s="248"/>
      <c r="C150" s="248"/>
      <c r="D150" s="248"/>
      <c r="E150" s="248"/>
      <c r="G150" s="248"/>
      <c r="H150" s="248"/>
      <c r="I150" s="248"/>
      <c r="J150" s="248"/>
      <c r="L150" s="248"/>
      <c r="M150" s="248"/>
      <c r="N150" s="248"/>
      <c r="O150" s="248"/>
      <c r="Q150" s="278"/>
      <c r="R150" s="278"/>
      <c r="S150" s="278"/>
      <c r="T150" s="278"/>
    </row>
    <row r="151" spans="2:20" ht="12" customHeight="1" x14ac:dyDescent="0.15">
      <c r="B151" s="248"/>
      <c r="C151" s="248"/>
      <c r="D151" s="248"/>
      <c r="E151" s="248"/>
      <c r="G151" s="248"/>
      <c r="H151" s="248"/>
      <c r="I151" s="248"/>
      <c r="J151" s="248"/>
      <c r="L151" s="248"/>
      <c r="M151" s="248"/>
      <c r="N151" s="248"/>
      <c r="O151" s="248"/>
      <c r="Q151" s="278"/>
      <c r="R151" s="278"/>
      <c r="S151" s="278"/>
      <c r="T151" s="278"/>
    </row>
    <row r="152" spans="2:20" ht="12" customHeight="1" x14ac:dyDescent="0.15">
      <c r="B152" s="248"/>
      <c r="C152" s="248"/>
      <c r="D152" s="248"/>
      <c r="E152" s="248"/>
      <c r="G152" s="248"/>
      <c r="H152" s="248"/>
      <c r="I152" s="248"/>
      <c r="J152" s="248"/>
      <c r="L152" s="248"/>
      <c r="M152" s="248"/>
      <c r="N152" s="248"/>
      <c r="O152" s="248"/>
      <c r="Q152" s="278"/>
      <c r="R152" s="278"/>
      <c r="S152" s="278"/>
      <c r="T152" s="278"/>
    </row>
    <row r="153" spans="2:20" ht="12" customHeight="1" x14ac:dyDescent="0.15">
      <c r="B153" s="248"/>
      <c r="C153" s="248"/>
      <c r="D153" s="248"/>
      <c r="E153" s="248"/>
      <c r="G153" s="248"/>
      <c r="H153" s="248"/>
      <c r="I153" s="248"/>
      <c r="J153" s="248"/>
      <c r="L153" s="248"/>
      <c r="M153" s="248"/>
      <c r="N153" s="248"/>
      <c r="O153" s="248"/>
      <c r="Q153" s="278"/>
      <c r="R153" s="278"/>
      <c r="S153" s="278"/>
      <c r="T153" s="278"/>
    </row>
    <row r="154" spans="2:20" ht="12" customHeight="1" x14ac:dyDescent="0.15">
      <c r="B154" s="248"/>
      <c r="C154" s="248"/>
      <c r="D154" s="248"/>
      <c r="E154" s="248"/>
      <c r="G154" s="248"/>
      <c r="H154" s="248"/>
      <c r="I154" s="248"/>
      <c r="J154" s="248"/>
      <c r="L154" s="248"/>
      <c r="M154" s="248"/>
      <c r="N154" s="248"/>
      <c r="O154" s="248"/>
      <c r="Q154" s="278"/>
      <c r="R154" s="278"/>
      <c r="S154" s="278"/>
      <c r="T154" s="278"/>
    </row>
    <row r="155" spans="2:20" ht="12" customHeight="1" x14ac:dyDescent="0.15">
      <c r="B155" s="244" t="s">
        <v>683</v>
      </c>
      <c r="C155" s="245"/>
      <c r="D155" s="245"/>
      <c r="E155" s="246"/>
      <c r="G155" s="244" t="s">
        <v>672</v>
      </c>
      <c r="H155" s="245"/>
      <c r="I155" s="245"/>
      <c r="J155" s="246"/>
      <c r="L155" s="244" t="s">
        <v>684</v>
      </c>
      <c r="M155" s="245"/>
      <c r="N155" s="245"/>
      <c r="O155" s="246"/>
      <c r="Q155" s="124" t="s">
        <v>684</v>
      </c>
      <c r="R155" s="125"/>
      <c r="S155" s="125"/>
      <c r="T155" s="126"/>
    </row>
    <row r="158" spans="2:20" ht="12" customHeight="1" x14ac:dyDescent="0.15">
      <c r="B158" s="98" t="s">
        <v>289</v>
      </c>
      <c r="C158" s="99" t="s">
        <v>198</v>
      </c>
      <c r="D158" s="2" t="s">
        <v>290</v>
      </c>
      <c r="E158" s="11" t="s">
        <v>608</v>
      </c>
      <c r="G158" s="98" t="s">
        <v>289</v>
      </c>
      <c r="H158" s="99" t="s">
        <v>131</v>
      </c>
      <c r="I158" s="2" t="s">
        <v>290</v>
      </c>
      <c r="J158" s="11" t="s">
        <v>608</v>
      </c>
      <c r="L158" s="98" t="s">
        <v>289</v>
      </c>
      <c r="M158" s="99" t="s">
        <v>135</v>
      </c>
      <c r="N158" s="2" t="s">
        <v>290</v>
      </c>
      <c r="O158" s="11" t="s">
        <v>608</v>
      </c>
      <c r="Q158" s="127" t="s">
        <v>289</v>
      </c>
      <c r="R158" s="121" t="s">
        <v>218</v>
      </c>
      <c r="S158" s="128" t="s">
        <v>290</v>
      </c>
      <c r="T158" s="11" t="str">
        <f>LOOKUP(R166,{0,201,401,601,901,1201,1501;"黑色","绿色","蓝色","紫色","红色","橙色","超额耗点"})</f>
        <v>黑色</v>
      </c>
    </row>
    <row r="159" spans="2:20" ht="12" customHeight="1" x14ac:dyDescent="0.15">
      <c r="B159" s="253" t="s">
        <v>685</v>
      </c>
      <c r="C159" s="254"/>
      <c r="D159" s="100" t="s">
        <v>292</v>
      </c>
      <c r="E159" s="25">
        <v>1</v>
      </c>
      <c r="G159" s="253" t="s">
        <v>686</v>
      </c>
      <c r="H159" s="254"/>
      <c r="I159" s="100" t="s">
        <v>292</v>
      </c>
      <c r="J159" s="25">
        <v>4</v>
      </c>
      <c r="L159" s="253" t="s">
        <v>687</v>
      </c>
      <c r="M159" s="254"/>
      <c r="N159" s="100" t="s">
        <v>292</v>
      </c>
      <c r="O159" s="25">
        <v>1</v>
      </c>
      <c r="Q159" s="386" t="s">
        <v>688</v>
      </c>
      <c r="R159" s="387"/>
      <c r="S159" s="129" t="s">
        <v>292</v>
      </c>
      <c r="T159" s="130">
        <v>10</v>
      </c>
    </row>
    <row r="160" spans="2:20" ht="12" customHeight="1" x14ac:dyDescent="0.15">
      <c r="B160" s="255"/>
      <c r="C160" s="256"/>
      <c r="D160" s="100" t="s">
        <v>296</v>
      </c>
      <c r="E160" s="25">
        <v>1</v>
      </c>
      <c r="G160" s="255"/>
      <c r="H160" s="256"/>
      <c r="I160" s="100" t="s">
        <v>296</v>
      </c>
      <c r="J160" s="25">
        <v>3</v>
      </c>
      <c r="L160" s="255"/>
      <c r="M160" s="256"/>
      <c r="N160" s="100" t="s">
        <v>296</v>
      </c>
      <c r="O160" s="25">
        <v>1</v>
      </c>
      <c r="Q160" s="388"/>
      <c r="R160" s="389"/>
      <c r="S160" s="129" t="s">
        <v>296</v>
      </c>
      <c r="T160" s="130">
        <v>10</v>
      </c>
    </row>
    <row r="161" spans="2:20" ht="12" customHeight="1" x14ac:dyDescent="0.15">
      <c r="B161" s="255"/>
      <c r="C161" s="256"/>
      <c r="D161" s="262" t="s">
        <v>689</v>
      </c>
      <c r="E161" s="260"/>
      <c r="G161" s="255"/>
      <c r="H161" s="256"/>
      <c r="I161" s="262" t="s">
        <v>690</v>
      </c>
      <c r="J161" s="260"/>
      <c r="L161" s="255"/>
      <c r="M161" s="256"/>
      <c r="N161" s="262" t="s">
        <v>691</v>
      </c>
      <c r="O161" s="260"/>
      <c r="Q161" s="388"/>
      <c r="R161" s="389"/>
      <c r="S161" s="290" t="s">
        <v>692</v>
      </c>
      <c r="T161" s="291"/>
    </row>
    <row r="162" spans="2:20" ht="12" customHeight="1" x14ac:dyDescent="0.15">
      <c r="B162" s="255"/>
      <c r="C162" s="256"/>
      <c r="D162" s="262"/>
      <c r="E162" s="260"/>
      <c r="G162" s="255"/>
      <c r="H162" s="256"/>
      <c r="I162" s="262"/>
      <c r="J162" s="260"/>
      <c r="L162" s="255"/>
      <c r="M162" s="256"/>
      <c r="N162" s="262"/>
      <c r="O162" s="260"/>
      <c r="Q162" s="388"/>
      <c r="R162" s="389"/>
      <c r="S162" s="290"/>
      <c r="T162" s="291"/>
    </row>
    <row r="163" spans="2:20" ht="12" customHeight="1" x14ac:dyDescent="0.15">
      <c r="B163" s="255"/>
      <c r="C163" s="256"/>
      <c r="D163" s="262"/>
      <c r="E163" s="260"/>
      <c r="G163" s="255"/>
      <c r="H163" s="256"/>
      <c r="I163" s="262"/>
      <c r="J163" s="260"/>
      <c r="L163" s="255"/>
      <c r="M163" s="256"/>
      <c r="N163" s="262"/>
      <c r="O163" s="260"/>
      <c r="Q163" s="388"/>
      <c r="R163" s="389"/>
      <c r="S163" s="290"/>
      <c r="T163" s="291"/>
    </row>
    <row r="164" spans="2:20" ht="12" customHeight="1" x14ac:dyDescent="0.15">
      <c r="B164" s="255"/>
      <c r="C164" s="256"/>
      <c r="D164" s="262"/>
      <c r="E164" s="260"/>
      <c r="G164" s="255"/>
      <c r="H164" s="256"/>
      <c r="I164" s="262"/>
      <c r="J164" s="260"/>
      <c r="L164" s="255"/>
      <c r="M164" s="256"/>
      <c r="N164" s="262"/>
      <c r="O164" s="260"/>
      <c r="Q164" s="388"/>
      <c r="R164" s="389"/>
      <c r="S164" s="290"/>
      <c r="T164" s="291"/>
    </row>
    <row r="165" spans="2:20" ht="12" customHeight="1" x14ac:dyDescent="0.15">
      <c r="B165" s="257"/>
      <c r="C165" s="258"/>
      <c r="D165" s="262"/>
      <c r="E165" s="260"/>
      <c r="G165" s="257"/>
      <c r="H165" s="258"/>
      <c r="I165" s="262"/>
      <c r="J165" s="260"/>
      <c r="L165" s="257"/>
      <c r="M165" s="258"/>
      <c r="N165" s="262"/>
      <c r="O165" s="260"/>
      <c r="Q165" s="390"/>
      <c r="R165" s="391"/>
      <c r="S165" s="290"/>
      <c r="T165" s="291"/>
    </row>
    <row r="166" spans="2:20" ht="12" customHeight="1" x14ac:dyDescent="0.15">
      <c r="B166" s="98" t="s">
        <v>301</v>
      </c>
      <c r="C166" s="101">
        <v>50</v>
      </c>
      <c r="D166" s="261"/>
      <c r="E166" s="260"/>
      <c r="G166" s="98" t="s">
        <v>301</v>
      </c>
      <c r="H166" s="101">
        <v>0</v>
      </c>
      <c r="I166" s="261"/>
      <c r="J166" s="260"/>
      <c r="L166" s="98" t="s">
        <v>301</v>
      </c>
      <c r="M166" s="101">
        <v>0</v>
      </c>
      <c r="N166" s="261"/>
      <c r="O166" s="260"/>
      <c r="Q166" s="127" t="s">
        <v>301</v>
      </c>
      <c r="R166" s="131">
        <v>60</v>
      </c>
      <c r="S166" s="292"/>
      <c r="T166" s="291"/>
    </row>
    <row r="167" spans="2:20" ht="12" customHeight="1" x14ac:dyDescent="0.15">
      <c r="B167" s="12" t="s">
        <v>302</v>
      </c>
      <c r="C167" s="241">
        <v>1000</v>
      </c>
      <c r="D167" s="242"/>
      <c r="E167" s="243"/>
      <c r="G167" s="12" t="s">
        <v>302</v>
      </c>
      <c r="H167" s="241">
        <v>0</v>
      </c>
      <c r="I167" s="242"/>
      <c r="J167" s="243"/>
      <c r="L167" s="12" t="s">
        <v>302</v>
      </c>
      <c r="M167" s="241">
        <v>0</v>
      </c>
      <c r="N167" s="242"/>
      <c r="O167" s="243"/>
      <c r="Q167" s="132" t="s">
        <v>302</v>
      </c>
      <c r="R167" s="284">
        <f>R166*20</f>
        <v>1200</v>
      </c>
      <c r="S167" s="285"/>
      <c r="T167" s="286"/>
    </row>
    <row r="168" spans="2:20" ht="12" customHeight="1" x14ac:dyDescent="0.15">
      <c r="B168" s="278" t="s">
        <v>341</v>
      </c>
      <c r="C168" s="278"/>
      <c r="D168" s="278"/>
      <c r="E168" s="278"/>
      <c r="G168" s="248" t="s">
        <v>693</v>
      </c>
      <c r="H168" s="248"/>
      <c r="I168" s="248"/>
      <c r="J168" s="248"/>
      <c r="L168" s="248" t="s">
        <v>694</v>
      </c>
      <c r="M168" s="248"/>
      <c r="N168" s="248"/>
      <c r="O168" s="248"/>
      <c r="Q168" s="324" t="s">
        <v>695</v>
      </c>
      <c r="R168" s="324"/>
      <c r="S168" s="324"/>
      <c r="T168" s="324"/>
    </row>
    <row r="169" spans="2:20" ht="12" customHeight="1" x14ac:dyDescent="0.15">
      <c r="B169" s="278"/>
      <c r="C169" s="278"/>
      <c r="D169" s="278"/>
      <c r="E169" s="278"/>
      <c r="G169" s="248"/>
      <c r="H169" s="248"/>
      <c r="I169" s="248"/>
      <c r="J169" s="248"/>
      <c r="L169" s="248"/>
      <c r="M169" s="248"/>
      <c r="N169" s="248"/>
      <c r="O169" s="248"/>
      <c r="Q169" s="324"/>
      <c r="R169" s="324"/>
      <c r="S169" s="324"/>
      <c r="T169" s="324"/>
    </row>
    <row r="170" spans="2:20" ht="12" customHeight="1" x14ac:dyDescent="0.15">
      <c r="B170" s="278"/>
      <c r="C170" s="278"/>
      <c r="D170" s="278"/>
      <c r="E170" s="278"/>
      <c r="G170" s="248"/>
      <c r="H170" s="248"/>
      <c r="I170" s="248"/>
      <c r="J170" s="248"/>
      <c r="L170" s="248"/>
      <c r="M170" s="248"/>
      <c r="N170" s="248"/>
      <c r="O170" s="248"/>
      <c r="Q170" s="324"/>
      <c r="R170" s="324"/>
      <c r="S170" s="324"/>
      <c r="T170" s="324"/>
    </row>
    <row r="171" spans="2:20" ht="12" customHeight="1" x14ac:dyDescent="0.15">
      <c r="B171" s="278"/>
      <c r="C171" s="278"/>
      <c r="D171" s="278"/>
      <c r="E171" s="278"/>
      <c r="G171" s="248"/>
      <c r="H171" s="248"/>
      <c r="I171" s="248"/>
      <c r="J171" s="248"/>
      <c r="L171" s="248"/>
      <c r="M171" s="248"/>
      <c r="N171" s="248"/>
      <c r="O171" s="248"/>
      <c r="Q171" s="324"/>
      <c r="R171" s="324"/>
      <c r="S171" s="324"/>
      <c r="T171" s="324"/>
    </row>
    <row r="172" spans="2:20" ht="12" customHeight="1" x14ac:dyDescent="0.15">
      <c r="B172" s="278"/>
      <c r="C172" s="278"/>
      <c r="D172" s="278"/>
      <c r="E172" s="278"/>
      <c r="G172" s="248"/>
      <c r="H172" s="248"/>
      <c r="I172" s="248"/>
      <c r="J172" s="248"/>
      <c r="L172" s="248"/>
      <c r="M172" s="248"/>
      <c r="N172" s="248"/>
      <c r="O172" s="248"/>
      <c r="Q172" s="324"/>
      <c r="R172" s="324"/>
      <c r="S172" s="324"/>
      <c r="T172" s="324"/>
    </row>
    <row r="173" spans="2:20" ht="12" customHeight="1" x14ac:dyDescent="0.15">
      <c r="B173" s="278"/>
      <c r="C173" s="278"/>
      <c r="D173" s="278"/>
      <c r="E173" s="278"/>
      <c r="G173" s="248"/>
      <c r="H173" s="248"/>
      <c r="I173" s="248"/>
      <c r="J173" s="248"/>
      <c r="L173" s="248"/>
      <c r="M173" s="248"/>
      <c r="N173" s="248"/>
      <c r="O173" s="248"/>
      <c r="Q173" s="324"/>
      <c r="R173" s="324"/>
      <c r="S173" s="324"/>
      <c r="T173" s="324"/>
    </row>
    <row r="174" spans="2:20" ht="12" customHeight="1" x14ac:dyDescent="0.15">
      <c r="B174" s="278"/>
      <c r="C174" s="278"/>
      <c r="D174" s="278"/>
      <c r="E174" s="278"/>
      <c r="G174" s="248"/>
      <c r="H174" s="248"/>
      <c r="I174" s="248"/>
      <c r="J174" s="248"/>
      <c r="L174" s="248"/>
      <c r="M174" s="248"/>
      <c r="N174" s="248"/>
      <c r="O174" s="248"/>
      <c r="Q174" s="324"/>
      <c r="R174" s="324"/>
      <c r="S174" s="324"/>
      <c r="T174" s="324"/>
    </row>
    <row r="175" spans="2:20" ht="12" customHeight="1" x14ac:dyDescent="0.15">
      <c r="B175" s="278"/>
      <c r="C175" s="278"/>
      <c r="D175" s="278"/>
      <c r="E175" s="278"/>
      <c r="G175" s="248"/>
      <c r="H175" s="248"/>
      <c r="I175" s="248"/>
      <c r="J175" s="248"/>
      <c r="L175" s="248"/>
      <c r="M175" s="248"/>
      <c r="N175" s="248"/>
      <c r="O175" s="248"/>
      <c r="Q175" s="324"/>
      <c r="R175" s="324"/>
      <c r="S175" s="324"/>
      <c r="T175" s="324"/>
    </row>
    <row r="176" spans="2:20" ht="12" customHeight="1" x14ac:dyDescent="0.15">
      <c r="B176" s="278"/>
      <c r="C176" s="278"/>
      <c r="D176" s="278"/>
      <c r="E176" s="278"/>
      <c r="G176" s="248"/>
      <c r="H176" s="248"/>
      <c r="I176" s="248"/>
      <c r="J176" s="248"/>
      <c r="L176" s="248"/>
      <c r="M176" s="248"/>
      <c r="N176" s="248"/>
      <c r="O176" s="248"/>
      <c r="Q176" s="324"/>
      <c r="R176" s="324"/>
      <c r="S176" s="324"/>
      <c r="T176" s="324"/>
    </row>
    <row r="177" spans="2:20" ht="12" customHeight="1" x14ac:dyDescent="0.15">
      <c r="B177" s="278"/>
      <c r="C177" s="278"/>
      <c r="D177" s="278"/>
      <c r="E177" s="278"/>
      <c r="G177" s="248"/>
      <c r="H177" s="248"/>
      <c r="I177" s="248"/>
      <c r="J177" s="248"/>
      <c r="L177" s="248"/>
      <c r="M177" s="248"/>
      <c r="N177" s="248"/>
      <c r="O177" s="248"/>
      <c r="Q177" s="324"/>
      <c r="R177" s="324"/>
      <c r="S177" s="324"/>
      <c r="T177" s="324"/>
    </row>
    <row r="178" spans="2:20" ht="12" customHeight="1" x14ac:dyDescent="0.15">
      <c r="B178" s="278"/>
      <c r="C178" s="278"/>
      <c r="D178" s="278"/>
      <c r="E178" s="278"/>
      <c r="G178" s="248"/>
      <c r="H178" s="248"/>
      <c r="I178" s="248"/>
      <c r="J178" s="248"/>
      <c r="L178" s="248"/>
      <c r="M178" s="248"/>
      <c r="N178" s="248"/>
      <c r="O178" s="248"/>
      <c r="Q178" s="324"/>
      <c r="R178" s="324"/>
      <c r="S178" s="324"/>
      <c r="T178" s="324"/>
    </row>
    <row r="179" spans="2:20" ht="12" customHeight="1" x14ac:dyDescent="0.15">
      <c r="B179" s="278"/>
      <c r="C179" s="278"/>
      <c r="D179" s="278"/>
      <c r="E179" s="278"/>
      <c r="G179" s="248"/>
      <c r="H179" s="248"/>
      <c r="I179" s="248"/>
      <c r="J179" s="248"/>
      <c r="L179" s="248"/>
      <c r="M179" s="248"/>
      <c r="N179" s="248"/>
      <c r="O179" s="248"/>
      <c r="Q179" s="324"/>
      <c r="R179" s="324"/>
      <c r="S179" s="324"/>
      <c r="T179" s="324"/>
    </row>
    <row r="180" spans="2:20" ht="12" customHeight="1" x14ac:dyDescent="0.15">
      <c r="B180" s="278"/>
      <c r="C180" s="278"/>
      <c r="D180" s="278"/>
      <c r="E180" s="278"/>
      <c r="G180" s="248"/>
      <c r="H180" s="248"/>
      <c r="I180" s="248"/>
      <c r="J180" s="248"/>
      <c r="L180" s="248"/>
      <c r="M180" s="248"/>
      <c r="N180" s="248"/>
      <c r="O180" s="248"/>
      <c r="Q180" s="324"/>
      <c r="R180" s="324"/>
      <c r="S180" s="324"/>
      <c r="T180" s="324"/>
    </row>
    <row r="181" spans="2:20" ht="12" customHeight="1" x14ac:dyDescent="0.15">
      <c r="B181" s="244" t="s">
        <v>696</v>
      </c>
      <c r="C181" s="245"/>
      <c r="D181" s="245"/>
      <c r="E181" s="246"/>
      <c r="G181" s="244" t="s">
        <v>697</v>
      </c>
      <c r="H181" s="245"/>
      <c r="I181" s="245"/>
      <c r="J181" s="246"/>
      <c r="L181" s="244" t="s">
        <v>505</v>
      </c>
      <c r="M181" s="245"/>
      <c r="N181" s="245"/>
      <c r="O181" s="246"/>
      <c r="Q181" s="275" t="s">
        <v>683</v>
      </c>
      <c r="R181" s="276"/>
      <c r="S181" s="276"/>
      <c r="T181" s="277"/>
    </row>
    <row r="184" spans="2:20" ht="12" customHeight="1" x14ac:dyDescent="0.15">
      <c r="B184" s="105" t="s">
        <v>289</v>
      </c>
      <c r="C184" s="106" t="s">
        <v>234</v>
      </c>
      <c r="D184" s="107" t="s">
        <v>290</v>
      </c>
      <c r="E184" s="11" t="str">
        <f>LOOKUP(C192,{0,201,401,601,901,1201,1501;"黑色","绿色","蓝色","紫色","红色","橙色","金色"})</f>
        <v>黑色</v>
      </c>
      <c r="G184" s="98" t="s">
        <v>289</v>
      </c>
      <c r="H184" s="99" t="s">
        <v>202</v>
      </c>
      <c r="I184" s="2" t="s">
        <v>290</v>
      </c>
      <c r="J184" s="11" t="str">
        <f>LOOKUP(H192,{0,201,401,601,901,1201,1501;"黑色","绿色","蓝色","紫色","红色","橙色","金色"})</f>
        <v>黑色</v>
      </c>
      <c r="L184" s="112" t="s">
        <v>289</v>
      </c>
      <c r="M184" s="106" t="s">
        <v>237</v>
      </c>
      <c r="N184" s="107" t="s">
        <v>290</v>
      </c>
      <c r="O184" s="11" t="str">
        <f>LOOKUP(M192,{0,201,401,601,901,1201,1501;"黑色","绿色","蓝色","紫色","红色","橙色","金色"})</f>
        <v>黑色</v>
      </c>
      <c r="Q184" s="127" t="s">
        <v>289</v>
      </c>
      <c r="R184" s="121" t="s">
        <v>240</v>
      </c>
      <c r="S184" s="128" t="s">
        <v>290</v>
      </c>
      <c r="T184" s="11" t="str">
        <f>LOOKUP(R192,{0,201,401,601,901,1201,1501;"黑色","绿色","蓝色","紫色","红色","橙色","金色"})</f>
        <v>黑色</v>
      </c>
    </row>
    <row r="185" spans="2:20" ht="12" customHeight="1" x14ac:dyDescent="0.15">
      <c r="B185" s="293" t="s">
        <v>698</v>
      </c>
      <c r="C185" s="294"/>
      <c r="D185" s="108" t="s">
        <v>292</v>
      </c>
      <c r="E185" s="109">
        <v>3</v>
      </c>
      <c r="G185" s="302" t="s">
        <v>699</v>
      </c>
      <c r="H185" s="303"/>
      <c r="I185" s="100" t="s">
        <v>292</v>
      </c>
      <c r="J185" s="123">
        <v>30</v>
      </c>
      <c r="L185" s="299" t="s">
        <v>700</v>
      </c>
      <c r="M185" s="294"/>
      <c r="N185" s="108" t="s">
        <v>292</v>
      </c>
      <c r="O185" s="109">
        <v>5</v>
      </c>
      <c r="Q185" s="308" t="s">
        <v>701</v>
      </c>
      <c r="R185" s="309"/>
      <c r="S185" s="129" t="s">
        <v>292</v>
      </c>
      <c r="T185" s="130">
        <v>4</v>
      </c>
    </row>
    <row r="186" spans="2:20" ht="12" customHeight="1" x14ac:dyDescent="0.15">
      <c r="B186" s="295"/>
      <c r="C186" s="296"/>
      <c r="D186" s="108" t="s">
        <v>296</v>
      </c>
      <c r="E186" s="109">
        <v>2</v>
      </c>
      <c r="G186" s="304"/>
      <c r="H186" s="305"/>
      <c r="I186" s="100" t="s">
        <v>296</v>
      </c>
      <c r="J186" s="123">
        <v>10</v>
      </c>
      <c r="L186" s="300"/>
      <c r="M186" s="296"/>
      <c r="N186" s="108" t="s">
        <v>296</v>
      </c>
      <c r="O186" s="109">
        <v>5</v>
      </c>
      <c r="Q186" s="310"/>
      <c r="R186" s="311"/>
      <c r="S186" s="129" t="s">
        <v>296</v>
      </c>
      <c r="T186" s="130">
        <v>5</v>
      </c>
    </row>
    <row r="187" spans="2:20" ht="12" customHeight="1" x14ac:dyDescent="0.15">
      <c r="B187" s="295"/>
      <c r="C187" s="296"/>
      <c r="D187" s="314" t="s">
        <v>702</v>
      </c>
      <c r="E187" s="315"/>
      <c r="G187" s="304"/>
      <c r="H187" s="305"/>
      <c r="I187" s="287" t="s">
        <v>703</v>
      </c>
      <c r="J187" s="288"/>
      <c r="L187" s="300"/>
      <c r="M187" s="296"/>
      <c r="N187" s="314" t="s">
        <v>704</v>
      </c>
      <c r="O187" s="315"/>
      <c r="Q187" s="310"/>
      <c r="R187" s="311"/>
      <c r="S187" s="290" t="s">
        <v>705</v>
      </c>
      <c r="T187" s="291"/>
    </row>
    <row r="188" spans="2:20" ht="12" customHeight="1" x14ac:dyDescent="0.15">
      <c r="B188" s="295"/>
      <c r="C188" s="296"/>
      <c r="D188" s="314"/>
      <c r="E188" s="315"/>
      <c r="G188" s="304"/>
      <c r="H188" s="305"/>
      <c r="I188" s="287"/>
      <c r="J188" s="288"/>
      <c r="L188" s="300"/>
      <c r="M188" s="296"/>
      <c r="N188" s="314"/>
      <c r="O188" s="315"/>
      <c r="Q188" s="310"/>
      <c r="R188" s="311"/>
      <c r="S188" s="290"/>
      <c r="T188" s="291"/>
    </row>
    <row r="189" spans="2:20" ht="12" customHeight="1" x14ac:dyDescent="0.15">
      <c r="B189" s="295"/>
      <c r="C189" s="296"/>
      <c r="D189" s="314"/>
      <c r="E189" s="315"/>
      <c r="G189" s="304"/>
      <c r="H189" s="305"/>
      <c r="I189" s="287"/>
      <c r="J189" s="288"/>
      <c r="L189" s="300"/>
      <c r="M189" s="296"/>
      <c r="N189" s="314"/>
      <c r="O189" s="315"/>
      <c r="Q189" s="310"/>
      <c r="R189" s="311"/>
      <c r="S189" s="290"/>
      <c r="T189" s="291"/>
    </row>
    <row r="190" spans="2:20" ht="12" customHeight="1" x14ac:dyDescent="0.15">
      <c r="B190" s="295"/>
      <c r="C190" s="296"/>
      <c r="D190" s="314"/>
      <c r="E190" s="315"/>
      <c r="G190" s="304"/>
      <c r="H190" s="305"/>
      <c r="I190" s="287"/>
      <c r="J190" s="288"/>
      <c r="L190" s="300"/>
      <c r="M190" s="296"/>
      <c r="N190" s="314"/>
      <c r="O190" s="315"/>
      <c r="Q190" s="310"/>
      <c r="R190" s="311"/>
      <c r="S190" s="290"/>
      <c r="T190" s="291"/>
    </row>
    <row r="191" spans="2:20" ht="12" customHeight="1" x14ac:dyDescent="0.15">
      <c r="B191" s="297"/>
      <c r="C191" s="298"/>
      <c r="D191" s="314"/>
      <c r="E191" s="315"/>
      <c r="G191" s="306"/>
      <c r="H191" s="307"/>
      <c r="I191" s="287"/>
      <c r="J191" s="288"/>
      <c r="L191" s="301"/>
      <c r="M191" s="298"/>
      <c r="N191" s="314"/>
      <c r="O191" s="315"/>
      <c r="Q191" s="312"/>
      <c r="R191" s="313"/>
      <c r="S191" s="290"/>
      <c r="T191" s="291"/>
    </row>
    <row r="192" spans="2:20" ht="12" customHeight="1" x14ac:dyDescent="0.15">
      <c r="B192" s="105" t="s">
        <v>301</v>
      </c>
      <c r="C192" s="110">
        <v>100</v>
      </c>
      <c r="D192" s="316"/>
      <c r="E192" s="315"/>
      <c r="G192" s="98" t="s">
        <v>301</v>
      </c>
      <c r="H192" s="101">
        <v>50</v>
      </c>
      <c r="I192" s="289"/>
      <c r="J192" s="288"/>
      <c r="L192" s="112" t="s">
        <v>301</v>
      </c>
      <c r="M192" s="110">
        <v>100</v>
      </c>
      <c r="N192" s="316"/>
      <c r="O192" s="315"/>
      <c r="Q192" s="127" t="s">
        <v>301</v>
      </c>
      <c r="R192" s="131">
        <v>100</v>
      </c>
      <c r="S192" s="292"/>
      <c r="T192" s="291"/>
    </row>
    <row r="193" spans="2:20" ht="12" customHeight="1" x14ac:dyDescent="0.15">
      <c r="B193" s="111" t="s">
        <v>302</v>
      </c>
      <c r="C193" s="279">
        <v>2000</v>
      </c>
      <c r="D193" s="280"/>
      <c r="E193" s="281"/>
      <c r="G193" s="12" t="s">
        <v>302</v>
      </c>
      <c r="H193" s="282">
        <f>H192*20</f>
        <v>1000</v>
      </c>
      <c r="I193" s="283"/>
      <c r="J193" s="283"/>
      <c r="L193" s="113" t="s">
        <v>302</v>
      </c>
      <c r="M193" s="279">
        <v>2000</v>
      </c>
      <c r="N193" s="280"/>
      <c r="O193" s="281"/>
      <c r="Q193" s="132" t="s">
        <v>302</v>
      </c>
      <c r="R193" s="284">
        <f>R192*20</f>
        <v>2000</v>
      </c>
      <c r="S193" s="285"/>
      <c r="T193" s="286"/>
    </row>
    <row r="194" spans="2:20" ht="12" customHeight="1" x14ac:dyDescent="0.15">
      <c r="B194" s="393" t="s">
        <v>706</v>
      </c>
      <c r="C194" s="393"/>
      <c r="D194" s="393"/>
      <c r="E194" s="393"/>
      <c r="G194" s="394"/>
      <c r="H194" s="394"/>
      <c r="I194" s="394"/>
      <c r="J194" s="394"/>
      <c r="L194" s="393" t="s">
        <v>707</v>
      </c>
      <c r="M194" s="393"/>
      <c r="N194" s="393"/>
      <c r="O194" s="393"/>
      <c r="Q194" s="324" t="s">
        <v>708</v>
      </c>
      <c r="R194" s="324"/>
      <c r="S194" s="324"/>
      <c r="T194" s="324"/>
    </row>
    <row r="195" spans="2:20" ht="12" customHeight="1" x14ac:dyDescent="0.15">
      <c r="B195" s="393"/>
      <c r="C195" s="393"/>
      <c r="D195" s="393"/>
      <c r="E195" s="393"/>
      <c r="G195" s="394"/>
      <c r="H195" s="394"/>
      <c r="I195" s="394"/>
      <c r="J195" s="394"/>
      <c r="L195" s="393"/>
      <c r="M195" s="393"/>
      <c r="N195" s="393"/>
      <c r="O195" s="393"/>
      <c r="Q195" s="324"/>
      <c r="R195" s="324"/>
      <c r="S195" s="324"/>
      <c r="T195" s="324"/>
    </row>
    <row r="196" spans="2:20" ht="12" customHeight="1" x14ac:dyDescent="0.15">
      <c r="B196" s="393"/>
      <c r="C196" s="393"/>
      <c r="D196" s="393"/>
      <c r="E196" s="393"/>
      <c r="G196" s="394"/>
      <c r="H196" s="394"/>
      <c r="I196" s="394"/>
      <c r="J196" s="394"/>
      <c r="L196" s="393"/>
      <c r="M196" s="393"/>
      <c r="N196" s="393"/>
      <c r="O196" s="393"/>
      <c r="Q196" s="324"/>
      <c r="R196" s="324"/>
      <c r="S196" s="324"/>
      <c r="T196" s="324"/>
    </row>
    <row r="197" spans="2:20" ht="12" customHeight="1" x14ac:dyDescent="0.15">
      <c r="B197" s="393"/>
      <c r="C197" s="393"/>
      <c r="D197" s="393"/>
      <c r="E197" s="393"/>
      <c r="G197" s="394"/>
      <c r="H197" s="394"/>
      <c r="I197" s="394"/>
      <c r="J197" s="394"/>
      <c r="L197" s="393"/>
      <c r="M197" s="393"/>
      <c r="N197" s="393"/>
      <c r="O197" s="393"/>
      <c r="Q197" s="324"/>
      <c r="R197" s="324"/>
      <c r="S197" s="324"/>
      <c r="T197" s="324"/>
    </row>
    <row r="198" spans="2:20" ht="12" customHeight="1" x14ac:dyDescent="0.15">
      <c r="B198" s="393"/>
      <c r="C198" s="393"/>
      <c r="D198" s="393"/>
      <c r="E198" s="393"/>
      <c r="G198" s="394"/>
      <c r="H198" s="394"/>
      <c r="I198" s="394"/>
      <c r="J198" s="394"/>
      <c r="L198" s="393"/>
      <c r="M198" s="393"/>
      <c r="N198" s="393"/>
      <c r="O198" s="393"/>
      <c r="Q198" s="324"/>
      <c r="R198" s="324"/>
      <c r="S198" s="324"/>
      <c r="T198" s="324"/>
    </row>
    <row r="199" spans="2:20" ht="12" customHeight="1" x14ac:dyDescent="0.15">
      <c r="B199" s="393"/>
      <c r="C199" s="393"/>
      <c r="D199" s="393"/>
      <c r="E199" s="393"/>
      <c r="G199" s="394"/>
      <c r="H199" s="394"/>
      <c r="I199" s="394"/>
      <c r="J199" s="394"/>
      <c r="L199" s="393"/>
      <c r="M199" s="393"/>
      <c r="N199" s="393"/>
      <c r="O199" s="393"/>
      <c r="Q199" s="324"/>
      <c r="R199" s="324"/>
      <c r="S199" s="324"/>
      <c r="T199" s="324"/>
    </row>
    <row r="200" spans="2:20" ht="12" customHeight="1" x14ac:dyDescent="0.15">
      <c r="B200" s="393"/>
      <c r="C200" s="393"/>
      <c r="D200" s="393"/>
      <c r="E200" s="393"/>
      <c r="G200" s="394"/>
      <c r="H200" s="394"/>
      <c r="I200" s="394"/>
      <c r="J200" s="394"/>
      <c r="L200" s="393"/>
      <c r="M200" s="393"/>
      <c r="N200" s="393"/>
      <c r="O200" s="393"/>
      <c r="Q200" s="324"/>
      <c r="R200" s="324"/>
      <c r="S200" s="324"/>
      <c r="T200" s="324"/>
    </row>
    <row r="201" spans="2:20" ht="12" customHeight="1" x14ac:dyDescent="0.15">
      <c r="B201" s="393"/>
      <c r="C201" s="393"/>
      <c r="D201" s="393"/>
      <c r="E201" s="393"/>
      <c r="G201" s="394"/>
      <c r="H201" s="394"/>
      <c r="I201" s="394"/>
      <c r="J201" s="394"/>
      <c r="L201" s="393"/>
      <c r="M201" s="393"/>
      <c r="N201" s="393"/>
      <c r="O201" s="393"/>
      <c r="Q201" s="324"/>
      <c r="R201" s="324"/>
      <c r="S201" s="324"/>
      <c r="T201" s="324"/>
    </row>
    <row r="202" spans="2:20" ht="12" customHeight="1" x14ac:dyDescent="0.15">
      <c r="B202" s="393"/>
      <c r="C202" s="393"/>
      <c r="D202" s="393"/>
      <c r="E202" s="393"/>
      <c r="G202" s="394"/>
      <c r="H202" s="394"/>
      <c r="I202" s="394"/>
      <c r="J202" s="394"/>
      <c r="L202" s="393"/>
      <c r="M202" s="393"/>
      <c r="N202" s="393"/>
      <c r="O202" s="393"/>
      <c r="Q202" s="324"/>
      <c r="R202" s="324"/>
      <c r="S202" s="324"/>
      <c r="T202" s="324"/>
    </row>
    <row r="203" spans="2:20" ht="12" customHeight="1" x14ac:dyDescent="0.15">
      <c r="B203" s="393"/>
      <c r="C203" s="393"/>
      <c r="D203" s="393"/>
      <c r="E203" s="393"/>
      <c r="G203" s="394"/>
      <c r="H203" s="394"/>
      <c r="I203" s="394"/>
      <c r="J203" s="394"/>
      <c r="L203" s="393"/>
      <c r="M203" s="393"/>
      <c r="N203" s="393"/>
      <c r="O203" s="393"/>
      <c r="Q203" s="324"/>
      <c r="R203" s="324"/>
      <c r="S203" s="324"/>
      <c r="T203" s="324"/>
    </row>
    <row r="204" spans="2:20" ht="12" customHeight="1" x14ac:dyDescent="0.15">
      <c r="B204" s="393"/>
      <c r="C204" s="393"/>
      <c r="D204" s="393"/>
      <c r="E204" s="393"/>
      <c r="G204" s="394"/>
      <c r="H204" s="394"/>
      <c r="I204" s="394"/>
      <c r="J204" s="394"/>
      <c r="L204" s="393"/>
      <c r="M204" s="393"/>
      <c r="N204" s="393"/>
      <c r="O204" s="393"/>
      <c r="Q204" s="324"/>
      <c r="R204" s="324"/>
      <c r="S204" s="324"/>
      <c r="T204" s="324"/>
    </row>
    <row r="205" spans="2:20" ht="12" customHeight="1" x14ac:dyDescent="0.15">
      <c r="B205" s="393"/>
      <c r="C205" s="393"/>
      <c r="D205" s="393"/>
      <c r="E205" s="393"/>
      <c r="G205" s="394"/>
      <c r="H205" s="394"/>
      <c r="I205" s="394"/>
      <c r="J205" s="394"/>
      <c r="L205" s="393"/>
      <c r="M205" s="393"/>
      <c r="N205" s="393"/>
      <c r="O205" s="393"/>
      <c r="Q205" s="324"/>
      <c r="R205" s="324"/>
      <c r="S205" s="324"/>
      <c r="T205" s="324"/>
    </row>
    <row r="206" spans="2:20" ht="12" customHeight="1" x14ac:dyDescent="0.15">
      <c r="B206" s="393"/>
      <c r="C206" s="393"/>
      <c r="D206" s="393"/>
      <c r="E206" s="393"/>
      <c r="G206" s="394"/>
      <c r="H206" s="394"/>
      <c r="I206" s="394"/>
      <c r="J206" s="394"/>
      <c r="L206" s="393"/>
      <c r="M206" s="393"/>
      <c r="N206" s="393"/>
      <c r="O206" s="393"/>
      <c r="Q206" s="324"/>
      <c r="R206" s="324"/>
      <c r="S206" s="324"/>
      <c r="T206" s="324"/>
    </row>
    <row r="207" spans="2:20" ht="12" customHeight="1" x14ac:dyDescent="0.15">
      <c r="B207" s="410" t="s">
        <v>307</v>
      </c>
      <c r="C207" s="411"/>
      <c r="D207" s="411"/>
      <c r="E207" s="412"/>
      <c r="G207" s="244" t="s">
        <v>709</v>
      </c>
      <c r="H207" s="413"/>
      <c r="I207" s="413"/>
      <c r="J207" s="413"/>
      <c r="L207" s="414" t="s">
        <v>307</v>
      </c>
      <c r="M207" s="414"/>
      <c r="N207" s="414"/>
      <c r="O207" s="415"/>
      <c r="Q207" s="275" t="s">
        <v>710</v>
      </c>
      <c r="R207" s="276"/>
      <c r="S207" s="276"/>
      <c r="T207" s="277"/>
    </row>
    <row r="210" spans="2:20" ht="12" customHeight="1" x14ac:dyDescent="0.15">
      <c r="B210" s="133" t="s">
        <v>289</v>
      </c>
      <c r="C210" s="22" t="s">
        <v>222</v>
      </c>
      <c r="D210" s="134" t="s">
        <v>290</v>
      </c>
      <c r="E210" s="11" t="str">
        <f>LOOKUP(C218,{0,201,401,601,901,1201,1501;"黑色","绿色","蓝色","紫色","红色","橙色","超额耗点"})</f>
        <v>黑色</v>
      </c>
      <c r="G210" s="127" t="s">
        <v>289</v>
      </c>
      <c r="H210" s="121" t="s">
        <v>243</v>
      </c>
      <c r="I210" s="128" t="s">
        <v>290</v>
      </c>
      <c r="J210" s="11" t="str">
        <f>LOOKUP(H218,{0,201,401,601,901,1201,1501;"黑色","绿色","蓝色","紫色","红色","橙色","超额耗点"})</f>
        <v>黑色</v>
      </c>
      <c r="L210" s="146" t="s">
        <v>289</v>
      </c>
      <c r="M210" s="99" t="s">
        <v>246</v>
      </c>
      <c r="N210" s="2" t="s">
        <v>290</v>
      </c>
      <c r="O210" s="11" t="str">
        <f>LOOKUP(M218,{0,201,401,601,901,1201,1501;"黑色","绿色","蓝色","紫色","红色","橙色","超额耗点"})</f>
        <v>黑色</v>
      </c>
      <c r="Q210" s="98" t="s">
        <v>289</v>
      </c>
      <c r="R210" s="99" t="s">
        <v>249</v>
      </c>
      <c r="S210" s="2" t="s">
        <v>290</v>
      </c>
      <c r="T210" s="11" t="str">
        <f>LOOKUP(R218,{0,201,401,601,901,1201,1501;"黑色","绿色","蓝色","紫色","红色","橙色","超额耗点"})</f>
        <v>黑色</v>
      </c>
    </row>
    <row r="211" spans="2:20" ht="12" customHeight="1" x14ac:dyDescent="0.15">
      <c r="B211" s="395" t="s">
        <v>711</v>
      </c>
      <c r="C211" s="396"/>
      <c r="D211" s="135" t="s">
        <v>292</v>
      </c>
      <c r="E211" s="136">
        <v>20</v>
      </c>
      <c r="G211" s="308" t="s">
        <v>712</v>
      </c>
      <c r="H211" s="309"/>
      <c r="I211" s="129" t="s">
        <v>292</v>
      </c>
      <c r="J211" s="147">
        <v>1</v>
      </c>
      <c r="L211" s="401" t="s">
        <v>713</v>
      </c>
      <c r="M211" s="303"/>
      <c r="N211" s="100" t="s">
        <v>292</v>
      </c>
      <c r="O211" s="25">
        <v>2</v>
      </c>
      <c r="Q211" s="302" t="s">
        <v>714</v>
      </c>
      <c r="R211" s="303"/>
      <c r="S211" s="100" t="s">
        <v>292</v>
      </c>
      <c r="T211" s="25">
        <v>1</v>
      </c>
    </row>
    <row r="212" spans="2:20" ht="12" customHeight="1" x14ac:dyDescent="0.15">
      <c r="B212" s="397"/>
      <c r="C212" s="398"/>
      <c r="D212" s="135" t="s">
        <v>296</v>
      </c>
      <c r="E212" s="136">
        <v>20</v>
      </c>
      <c r="G212" s="310"/>
      <c r="H212" s="311"/>
      <c r="I212" s="129" t="s">
        <v>296</v>
      </c>
      <c r="J212" s="147" t="s">
        <v>715</v>
      </c>
      <c r="L212" s="402"/>
      <c r="M212" s="305"/>
      <c r="N212" s="100" t="s">
        <v>296</v>
      </c>
      <c r="O212" s="25">
        <v>1</v>
      </c>
      <c r="Q212" s="304"/>
      <c r="R212" s="305"/>
      <c r="S212" s="100" t="s">
        <v>296</v>
      </c>
      <c r="T212" s="25">
        <v>1</v>
      </c>
    </row>
    <row r="213" spans="2:20" ht="12" customHeight="1" x14ac:dyDescent="0.15">
      <c r="B213" s="397"/>
      <c r="C213" s="398"/>
      <c r="D213" s="404" t="s">
        <v>716</v>
      </c>
      <c r="E213" s="405"/>
      <c r="G213" s="310"/>
      <c r="H213" s="311"/>
      <c r="I213" s="290" t="s">
        <v>717</v>
      </c>
      <c r="J213" s="408"/>
      <c r="L213" s="402"/>
      <c r="M213" s="305"/>
      <c r="N213" s="288" t="s">
        <v>718</v>
      </c>
      <c r="O213" s="392"/>
      <c r="Q213" s="304"/>
      <c r="R213" s="305"/>
      <c r="S213" s="288" t="s">
        <v>719</v>
      </c>
      <c r="T213" s="392"/>
    </row>
    <row r="214" spans="2:20" ht="12" customHeight="1" x14ac:dyDescent="0.15">
      <c r="B214" s="397"/>
      <c r="C214" s="398"/>
      <c r="D214" s="406"/>
      <c r="E214" s="398"/>
      <c r="G214" s="310"/>
      <c r="H214" s="311"/>
      <c r="I214" s="408"/>
      <c r="J214" s="408"/>
      <c r="L214" s="402"/>
      <c r="M214" s="305"/>
      <c r="N214" s="288"/>
      <c r="O214" s="392"/>
      <c r="Q214" s="304"/>
      <c r="R214" s="305"/>
      <c r="S214" s="288"/>
      <c r="T214" s="392"/>
    </row>
    <row r="215" spans="2:20" ht="12" customHeight="1" x14ac:dyDescent="0.15">
      <c r="B215" s="397"/>
      <c r="C215" s="398"/>
      <c r="D215" s="406"/>
      <c r="E215" s="398"/>
      <c r="G215" s="310"/>
      <c r="H215" s="311"/>
      <c r="I215" s="408"/>
      <c r="J215" s="408"/>
      <c r="L215" s="402"/>
      <c r="M215" s="305"/>
      <c r="N215" s="288"/>
      <c r="O215" s="392"/>
      <c r="Q215" s="304"/>
      <c r="R215" s="305"/>
      <c r="S215" s="288"/>
      <c r="T215" s="392"/>
    </row>
    <row r="216" spans="2:20" ht="12" customHeight="1" x14ac:dyDescent="0.15">
      <c r="B216" s="397"/>
      <c r="C216" s="398"/>
      <c r="D216" s="406"/>
      <c r="E216" s="398"/>
      <c r="G216" s="310"/>
      <c r="H216" s="311"/>
      <c r="I216" s="408"/>
      <c r="J216" s="408"/>
      <c r="L216" s="402"/>
      <c r="M216" s="305"/>
      <c r="N216" s="288"/>
      <c r="O216" s="392"/>
      <c r="Q216" s="304"/>
      <c r="R216" s="305"/>
      <c r="S216" s="288"/>
      <c r="T216" s="392"/>
    </row>
    <row r="217" spans="2:20" ht="12" customHeight="1" x14ac:dyDescent="0.15">
      <c r="B217" s="399"/>
      <c r="C217" s="400"/>
      <c r="D217" s="406"/>
      <c r="E217" s="398"/>
      <c r="G217" s="312"/>
      <c r="H217" s="313"/>
      <c r="I217" s="408"/>
      <c r="J217" s="408"/>
      <c r="L217" s="403"/>
      <c r="M217" s="307"/>
      <c r="N217" s="288"/>
      <c r="O217" s="392"/>
      <c r="Q217" s="306"/>
      <c r="R217" s="307"/>
      <c r="S217" s="288"/>
      <c r="T217" s="392"/>
    </row>
    <row r="218" spans="2:20" ht="12" customHeight="1" x14ac:dyDescent="0.15">
      <c r="B218" s="133" t="s">
        <v>301</v>
      </c>
      <c r="C218" s="137">
        <v>70</v>
      </c>
      <c r="D218" s="407"/>
      <c r="E218" s="400"/>
      <c r="G218" s="127" t="s">
        <v>301</v>
      </c>
      <c r="H218" s="131">
        <v>100</v>
      </c>
      <c r="I218" s="409"/>
      <c r="J218" s="408"/>
      <c r="L218" s="146" t="s">
        <v>301</v>
      </c>
      <c r="M218" s="101">
        <v>100</v>
      </c>
      <c r="N218" s="289"/>
      <c r="O218" s="392"/>
      <c r="Q218" s="98" t="s">
        <v>301</v>
      </c>
      <c r="R218" s="101">
        <v>100</v>
      </c>
      <c r="S218" s="289"/>
      <c r="T218" s="392"/>
    </row>
    <row r="219" spans="2:20" ht="12" customHeight="1" x14ac:dyDescent="0.15">
      <c r="B219" s="138" t="s">
        <v>302</v>
      </c>
      <c r="C219" s="317">
        <f>C218*20</f>
        <v>1400</v>
      </c>
      <c r="D219" s="318"/>
      <c r="E219" s="319"/>
      <c r="G219" s="132" t="s">
        <v>302</v>
      </c>
      <c r="H219" s="284">
        <f>H218*20</f>
        <v>2000</v>
      </c>
      <c r="I219" s="285"/>
      <c r="J219" s="285"/>
      <c r="L219" s="148" t="s">
        <v>302</v>
      </c>
      <c r="M219" s="241">
        <f>M218*20</f>
        <v>2000</v>
      </c>
      <c r="N219" s="242"/>
      <c r="O219" s="243"/>
      <c r="Q219" s="12" t="s">
        <v>302</v>
      </c>
      <c r="R219" s="241">
        <f>R218*20</f>
        <v>2000</v>
      </c>
      <c r="S219" s="242"/>
      <c r="T219" s="243"/>
    </row>
    <row r="220" spans="2:20" ht="12" customHeight="1" x14ac:dyDescent="0.15">
      <c r="B220" s="322"/>
      <c r="C220" s="322"/>
      <c r="D220" s="322"/>
      <c r="E220" s="322"/>
      <c r="G220" s="324" t="s">
        <v>720</v>
      </c>
      <c r="H220" s="324"/>
      <c r="I220" s="324"/>
      <c r="J220" s="324"/>
      <c r="L220" s="248" t="s">
        <v>721</v>
      </c>
      <c r="M220" s="248"/>
      <c r="N220" s="248"/>
      <c r="O220" s="248"/>
      <c r="Q220" s="248" t="s">
        <v>722</v>
      </c>
      <c r="R220" s="248"/>
      <c r="S220" s="248"/>
      <c r="T220" s="248"/>
    </row>
    <row r="221" spans="2:20" ht="12" customHeight="1" x14ac:dyDescent="0.15">
      <c r="B221" s="323"/>
      <c r="C221" s="323"/>
      <c r="D221" s="323"/>
      <c r="E221" s="323"/>
      <c r="G221" s="324"/>
      <c r="H221" s="324"/>
      <c r="I221" s="324"/>
      <c r="J221" s="324"/>
      <c r="L221" s="248"/>
      <c r="M221" s="248"/>
      <c r="N221" s="248"/>
      <c r="O221" s="248"/>
      <c r="Q221" s="248"/>
      <c r="R221" s="248"/>
      <c r="S221" s="248"/>
      <c r="T221" s="248"/>
    </row>
    <row r="222" spans="2:20" ht="12" customHeight="1" x14ac:dyDescent="0.15">
      <c r="B222" s="323"/>
      <c r="C222" s="323"/>
      <c r="D222" s="323"/>
      <c r="E222" s="323"/>
      <c r="G222" s="324"/>
      <c r="H222" s="324"/>
      <c r="I222" s="324"/>
      <c r="J222" s="324"/>
      <c r="L222" s="248"/>
      <c r="M222" s="248"/>
      <c r="N222" s="248"/>
      <c r="O222" s="248"/>
      <c r="Q222" s="248"/>
      <c r="R222" s="248"/>
      <c r="S222" s="248"/>
      <c r="T222" s="248"/>
    </row>
    <row r="223" spans="2:20" ht="12" customHeight="1" x14ac:dyDescent="0.15">
      <c r="B223" s="323"/>
      <c r="C223" s="323"/>
      <c r="D223" s="323"/>
      <c r="E223" s="323"/>
      <c r="G223" s="324"/>
      <c r="H223" s="324"/>
      <c r="I223" s="324"/>
      <c r="J223" s="324"/>
      <c r="L223" s="248"/>
      <c r="M223" s="248"/>
      <c r="N223" s="248"/>
      <c r="O223" s="248"/>
      <c r="Q223" s="248"/>
      <c r="R223" s="248"/>
      <c r="S223" s="248"/>
      <c r="T223" s="248"/>
    </row>
    <row r="224" spans="2:20" ht="12" customHeight="1" x14ac:dyDescent="0.15">
      <c r="B224" s="323"/>
      <c r="C224" s="323"/>
      <c r="D224" s="323"/>
      <c r="E224" s="323"/>
      <c r="G224" s="324"/>
      <c r="H224" s="324"/>
      <c r="I224" s="324"/>
      <c r="J224" s="324"/>
      <c r="L224" s="248"/>
      <c r="M224" s="248"/>
      <c r="N224" s="248"/>
      <c r="O224" s="248"/>
      <c r="Q224" s="248"/>
      <c r="R224" s="248"/>
      <c r="S224" s="248"/>
      <c r="T224" s="248"/>
    </row>
    <row r="225" spans="2:20" ht="12" customHeight="1" x14ac:dyDescent="0.15">
      <c r="B225" s="323"/>
      <c r="C225" s="323"/>
      <c r="D225" s="323"/>
      <c r="E225" s="323"/>
      <c r="G225" s="324"/>
      <c r="H225" s="324"/>
      <c r="I225" s="324"/>
      <c r="J225" s="324"/>
      <c r="L225" s="248"/>
      <c r="M225" s="248"/>
      <c r="N225" s="248"/>
      <c r="O225" s="248"/>
      <c r="Q225" s="248"/>
      <c r="R225" s="248"/>
      <c r="S225" s="248"/>
      <c r="T225" s="248"/>
    </row>
    <row r="226" spans="2:20" ht="12" customHeight="1" x14ac:dyDescent="0.15">
      <c r="B226" s="323"/>
      <c r="C226" s="323"/>
      <c r="D226" s="323"/>
      <c r="E226" s="323"/>
      <c r="G226" s="324"/>
      <c r="H226" s="324"/>
      <c r="I226" s="324"/>
      <c r="J226" s="324"/>
      <c r="L226" s="248"/>
      <c r="M226" s="248"/>
      <c r="N226" s="248"/>
      <c r="O226" s="248"/>
      <c r="Q226" s="248"/>
      <c r="R226" s="248"/>
      <c r="S226" s="248"/>
      <c r="T226" s="248"/>
    </row>
    <row r="227" spans="2:20" ht="12" customHeight="1" x14ac:dyDescent="0.15">
      <c r="B227" s="323"/>
      <c r="C227" s="323"/>
      <c r="D227" s="323"/>
      <c r="E227" s="323"/>
      <c r="G227" s="324"/>
      <c r="H227" s="324"/>
      <c r="I227" s="324"/>
      <c r="J227" s="324"/>
      <c r="L227" s="248"/>
      <c r="M227" s="248"/>
      <c r="N227" s="248"/>
      <c r="O227" s="248"/>
      <c r="Q227" s="248"/>
      <c r="R227" s="248"/>
      <c r="S227" s="248"/>
      <c r="T227" s="248"/>
    </row>
    <row r="228" spans="2:20" ht="12" customHeight="1" x14ac:dyDescent="0.15">
      <c r="B228" s="323"/>
      <c r="C228" s="323"/>
      <c r="D228" s="323"/>
      <c r="E228" s="323"/>
      <c r="G228" s="324"/>
      <c r="H228" s="324"/>
      <c r="I228" s="324"/>
      <c r="J228" s="324"/>
      <c r="L228" s="248"/>
      <c r="M228" s="248"/>
      <c r="N228" s="248"/>
      <c r="O228" s="248"/>
      <c r="Q228" s="248"/>
      <c r="R228" s="248"/>
      <c r="S228" s="248"/>
      <c r="T228" s="248"/>
    </row>
    <row r="229" spans="2:20" ht="12" customHeight="1" x14ac:dyDescent="0.15">
      <c r="B229" s="323"/>
      <c r="C229" s="323"/>
      <c r="D229" s="323"/>
      <c r="E229" s="323"/>
      <c r="G229" s="324"/>
      <c r="H229" s="324"/>
      <c r="I229" s="324"/>
      <c r="J229" s="324"/>
      <c r="L229" s="248"/>
      <c r="M229" s="248"/>
      <c r="N229" s="248"/>
      <c r="O229" s="248"/>
      <c r="Q229" s="248"/>
      <c r="R229" s="248"/>
      <c r="S229" s="248"/>
      <c r="T229" s="248"/>
    </row>
    <row r="230" spans="2:20" ht="12" customHeight="1" x14ac:dyDescent="0.15">
      <c r="B230" s="323"/>
      <c r="C230" s="323"/>
      <c r="D230" s="323"/>
      <c r="E230" s="323"/>
      <c r="G230" s="324"/>
      <c r="H230" s="324"/>
      <c r="I230" s="324"/>
      <c r="J230" s="324"/>
      <c r="L230" s="248"/>
      <c r="M230" s="248"/>
      <c r="N230" s="248"/>
      <c r="O230" s="248"/>
      <c r="Q230" s="248"/>
      <c r="R230" s="248"/>
      <c r="S230" s="248"/>
      <c r="T230" s="248"/>
    </row>
    <row r="231" spans="2:20" ht="12" customHeight="1" x14ac:dyDescent="0.15">
      <c r="B231" s="323"/>
      <c r="C231" s="323"/>
      <c r="D231" s="323"/>
      <c r="E231" s="323"/>
      <c r="G231" s="324"/>
      <c r="H231" s="324"/>
      <c r="I231" s="324"/>
      <c r="J231" s="324"/>
      <c r="L231" s="248"/>
      <c r="M231" s="248"/>
      <c r="N231" s="248"/>
      <c r="O231" s="248"/>
      <c r="Q231" s="248"/>
      <c r="R231" s="248"/>
      <c r="S231" s="248"/>
      <c r="T231" s="248"/>
    </row>
    <row r="232" spans="2:20" ht="12" customHeight="1" x14ac:dyDescent="0.15">
      <c r="B232" s="323"/>
      <c r="C232" s="323"/>
      <c r="D232" s="323"/>
      <c r="E232" s="323"/>
      <c r="G232" s="324"/>
      <c r="H232" s="324"/>
      <c r="I232" s="324"/>
      <c r="J232" s="324"/>
      <c r="L232" s="248"/>
      <c r="M232" s="248"/>
      <c r="N232" s="248"/>
      <c r="O232" s="248"/>
      <c r="Q232" s="248"/>
      <c r="R232" s="248"/>
      <c r="S232" s="248"/>
      <c r="T232" s="248"/>
    </row>
    <row r="233" spans="2:20" ht="12" customHeight="1" x14ac:dyDescent="0.15">
      <c r="B233" s="320" t="s">
        <v>723</v>
      </c>
      <c r="C233" s="320"/>
      <c r="D233" s="320"/>
      <c r="E233" s="321"/>
      <c r="G233" s="275" t="s">
        <v>621</v>
      </c>
      <c r="H233" s="276"/>
      <c r="I233" s="276"/>
      <c r="J233" s="276"/>
      <c r="L233" s="263" t="s">
        <v>504</v>
      </c>
      <c r="M233" s="245"/>
      <c r="N233" s="245"/>
      <c r="O233" s="246"/>
      <c r="Q233" s="244" t="s">
        <v>504</v>
      </c>
      <c r="R233" s="245"/>
      <c r="S233" s="245"/>
      <c r="T233" s="246"/>
    </row>
    <row r="236" spans="2:20" ht="12" customHeight="1" x14ac:dyDescent="0.15">
      <c r="B236" s="139" t="s">
        <v>289</v>
      </c>
      <c r="C236" s="140" t="s">
        <v>285</v>
      </c>
      <c r="D236" s="141" t="s">
        <v>290</v>
      </c>
      <c r="E236" s="11" t="str">
        <f>LOOKUP(C244,{0,201,401,601,901,1201,1501;"黑色","绿色","蓝色","紫色","红色","橙色","超额耗点"})</f>
        <v>绿色</v>
      </c>
      <c r="G236" s="127" t="s">
        <v>289</v>
      </c>
      <c r="H236" s="121" t="s">
        <v>264</v>
      </c>
      <c r="I236" s="128" t="s">
        <v>290</v>
      </c>
      <c r="J236" s="11" t="str">
        <f>LOOKUP(H244,{0,201,401,601,901,1201,1501;"黑色","绿色","蓝色","紫色","红色","橙色","超额耗点"})</f>
        <v>黑色</v>
      </c>
      <c r="L236" s="149" t="s">
        <v>289</v>
      </c>
      <c r="M236" s="121" t="s">
        <v>267</v>
      </c>
      <c r="N236" s="128" t="s">
        <v>290</v>
      </c>
      <c r="O236" s="11" t="str">
        <f>LOOKUP(M244,{0,201,401,601,901,1201,1501;"黑色","绿色","蓝色","紫色","红色","橙色","超额耗点"})</f>
        <v>黑色</v>
      </c>
      <c r="Q236" s="98" t="s">
        <v>289</v>
      </c>
      <c r="R236" s="99" t="s">
        <v>270</v>
      </c>
      <c r="S236" s="2" t="s">
        <v>290</v>
      </c>
      <c r="T236" s="11" t="str">
        <f>LOOKUP(R244,{0,201,401,601,901,1201,1501;"黑色","绿色","蓝色","紫色","红色","橙色","超额耗点"})</f>
        <v>黑色</v>
      </c>
    </row>
    <row r="237" spans="2:20" ht="12" customHeight="1" x14ac:dyDescent="0.15">
      <c r="B237" s="416" t="s">
        <v>724</v>
      </c>
      <c r="C237" s="417"/>
      <c r="D237" s="142" t="s">
        <v>292</v>
      </c>
      <c r="E237" s="143">
        <v>5</v>
      </c>
      <c r="G237" s="308" t="s">
        <v>725</v>
      </c>
      <c r="H237" s="309"/>
      <c r="I237" s="129" t="s">
        <v>292</v>
      </c>
      <c r="J237" s="147">
        <v>10</v>
      </c>
      <c r="L237" s="422" t="s">
        <v>726</v>
      </c>
      <c r="M237" s="309"/>
      <c r="N237" s="129" t="s">
        <v>292</v>
      </c>
      <c r="O237" s="130">
        <v>10</v>
      </c>
      <c r="Q237" s="302" t="s">
        <v>727</v>
      </c>
      <c r="R237" s="303"/>
      <c r="S237" s="100" t="s">
        <v>292</v>
      </c>
      <c r="T237" s="123">
        <v>1</v>
      </c>
    </row>
    <row r="238" spans="2:20" ht="12" customHeight="1" x14ac:dyDescent="0.15">
      <c r="B238" s="418"/>
      <c r="C238" s="419"/>
      <c r="D238" s="142" t="s">
        <v>296</v>
      </c>
      <c r="E238" s="143">
        <v>5</v>
      </c>
      <c r="G238" s="310"/>
      <c r="H238" s="311"/>
      <c r="I238" s="129" t="s">
        <v>296</v>
      </c>
      <c r="J238" s="147">
        <v>10</v>
      </c>
      <c r="L238" s="423"/>
      <c r="M238" s="311"/>
      <c r="N238" s="129" t="s">
        <v>296</v>
      </c>
      <c r="O238" s="130">
        <v>10</v>
      </c>
      <c r="Q238" s="304"/>
      <c r="R238" s="305"/>
      <c r="S238" s="100" t="s">
        <v>296</v>
      </c>
      <c r="T238" s="123">
        <v>1</v>
      </c>
    </row>
    <row r="239" spans="2:20" ht="12" customHeight="1" x14ac:dyDescent="0.15">
      <c r="B239" s="418"/>
      <c r="C239" s="419"/>
      <c r="D239" s="425" t="s">
        <v>704</v>
      </c>
      <c r="E239" s="426"/>
      <c r="G239" s="310"/>
      <c r="H239" s="311"/>
      <c r="I239" s="290" t="s">
        <v>728</v>
      </c>
      <c r="J239" s="408"/>
      <c r="L239" s="423"/>
      <c r="M239" s="311"/>
      <c r="N239" s="290" t="s">
        <v>729</v>
      </c>
      <c r="O239" s="428"/>
      <c r="Q239" s="304"/>
      <c r="R239" s="305"/>
      <c r="S239" s="429" t="s">
        <v>730</v>
      </c>
      <c r="T239" s="430"/>
    </row>
    <row r="240" spans="2:20" ht="12" customHeight="1" x14ac:dyDescent="0.15">
      <c r="B240" s="418"/>
      <c r="C240" s="419"/>
      <c r="D240" s="425"/>
      <c r="E240" s="426"/>
      <c r="G240" s="310"/>
      <c r="H240" s="311"/>
      <c r="I240" s="408"/>
      <c r="J240" s="408"/>
      <c r="L240" s="423"/>
      <c r="M240" s="311"/>
      <c r="N240" s="408"/>
      <c r="O240" s="428"/>
      <c r="Q240" s="304"/>
      <c r="R240" s="305"/>
      <c r="S240" s="431"/>
      <c r="T240" s="432"/>
    </row>
    <row r="241" spans="2:20" ht="12" customHeight="1" x14ac:dyDescent="0.15">
      <c r="B241" s="418"/>
      <c r="C241" s="419"/>
      <c r="D241" s="425"/>
      <c r="E241" s="426"/>
      <c r="G241" s="310"/>
      <c r="H241" s="311"/>
      <c r="I241" s="408"/>
      <c r="J241" s="408"/>
      <c r="L241" s="423"/>
      <c r="M241" s="311"/>
      <c r="N241" s="408"/>
      <c r="O241" s="428"/>
      <c r="Q241" s="304"/>
      <c r="R241" s="305"/>
      <c r="S241" s="431"/>
      <c r="T241" s="432"/>
    </row>
    <row r="242" spans="2:20" ht="12" customHeight="1" x14ac:dyDescent="0.15">
      <c r="B242" s="418"/>
      <c r="C242" s="419"/>
      <c r="D242" s="425"/>
      <c r="E242" s="426"/>
      <c r="G242" s="310"/>
      <c r="H242" s="311"/>
      <c r="I242" s="408"/>
      <c r="J242" s="408"/>
      <c r="L242" s="423"/>
      <c r="M242" s="311"/>
      <c r="N242" s="408"/>
      <c r="O242" s="428"/>
      <c r="Q242" s="304"/>
      <c r="R242" s="305"/>
      <c r="S242" s="431"/>
      <c r="T242" s="432"/>
    </row>
    <row r="243" spans="2:20" ht="12" customHeight="1" x14ac:dyDescent="0.15">
      <c r="B243" s="420"/>
      <c r="C243" s="421"/>
      <c r="D243" s="425"/>
      <c r="E243" s="426"/>
      <c r="G243" s="312"/>
      <c r="H243" s="313"/>
      <c r="I243" s="408"/>
      <c r="J243" s="408"/>
      <c r="L243" s="424"/>
      <c r="M243" s="313"/>
      <c r="N243" s="408"/>
      <c r="O243" s="428"/>
      <c r="Q243" s="306"/>
      <c r="R243" s="307"/>
      <c r="S243" s="431"/>
      <c r="T243" s="432"/>
    </row>
    <row r="244" spans="2:20" ht="12" customHeight="1" x14ac:dyDescent="0.15">
      <c r="B244" s="139" t="s">
        <v>301</v>
      </c>
      <c r="C244" s="144">
        <v>350</v>
      </c>
      <c r="D244" s="427"/>
      <c r="E244" s="426"/>
      <c r="G244" s="127" t="s">
        <v>301</v>
      </c>
      <c r="H244" s="131">
        <v>150</v>
      </c>
      <c r="I244" s="409"/>
      <c r="J244" s="408"/>
      <c r="L244" s="149" t="s">
        <v>301</v>
      </c>
      <c r="M244" s="131">
        <v>150</v>
      </c>
      <c r="N244" s="409"/>
      <c r="O244" s="428"/>
      <c r="Q244" s="98" t="s">
        <v>301</v>
      </c>
      <c r="R244" s="101">
        <v>200</v>
      </c>
      <c r="S244" s="433"/>
      <c r="T244" s="434"/>
    </row>
    <row r="245" spans="2:20" ht="12" customHeight="1" x14ac:dyDescent="0.15">
      <c r="B245" s="145" t="s">
        <v>302</v>
      </c>
      <c r="C245" s="437">
        <v>7000</v>
      </c>
      <c r="D245" s="438"/>
      <c r="E245" s="439"/>
      <c r="G245" s="132" t="s">
        <v>302</v>
      </c>
      <c r="H245" s="284">
        <f>H244*20</f>
        <v>3000</v>
      </c>
      <c r="I245" s="285"/>
      <c r="J245" s="285"/>
      <c r="L245" s="150" t="s">
        <v>302</v>
      </c>
      <c r="M245" s="284">
        <f>M244*20</f>
        <v>3000</v>
      </c>
      <c r="N245" s="285"/>
      <c r="O245" s="286"/>
      <c r="Q245" s="12" t="s">
        <v>302</v>
      </c>
      <c r="R245" s="241">
        <f>R244*20</f>
        <v>4000</v>
      </c>
      <c r="S245" s="242"/>
      <c r="T245" s="242"/>
    </row>
    <row r="246" spans="2:20" ht="12" customHeight="1" x14ac:dyDescent="0.15">
      <c r="B246" s="435" t="s">
        <v>731</v>
      </c>
      <c r="C246" s="435"/>
      <c r="D246" s="435"/>
      <c r="E246" s="435"/>
      <c r="G246" s="324" t="s">
        <v>732</v>
      </c>
      <c r="H246" s="324"/>
      <c r="I246" s="324"/>
      <c r="J246" s="324"/>
      <c r="L246" s="324" t="s">
        <v>733</v>
      </c>
      <c r="M246" s="324"/>
      <c r="N246" s="324"/>
      <c r="O246" s="324"/>
      <c r="Q246" s="436" t="s">
        <v>734</v>
      </c>
      <c r="R246" s="436"/>
      <c r="S246" s="436"/>
      <c r="T246" s="436"/>
    </row>
    <row r="247" spans="2:20" ht="12" customHeight="1" x14ac:dyDescent="0.15">
      <c r="B247" s="435"/>
      <c r="C247" s="435"/>
      <c r="D247" s="435"/>
      <c r="E247" s="435"/>
      <c r="G247" s="324"/>
      <c r="H247" s="324"/>
      <c r="I247" s="324"/>
      <c r="J247" s="324"/>
      <c r="L247" s="324"/>
      <c r="M247" s="324"/>
      <c r="N247" s="324"/>
      <c r="O247" s="324"/>
      <c r="Q247" s="436"/>
      <c r="R247" s="436"/>
      <c r="S247" s="436"/>
      <c r="T247" s="436"/>
    </row>
    <row r="248" spans="2:20" ht="12" customHeight="1" x14ac:dyDescent="0.15">
      <c r="B248" s="435"/>
      <c r="C248" s="435"/>
      <c r="D248" s="435"/>
      <c r="E248" s="435"/>
      <c r="G248" s="324"/>
      <c r="H248" s="324"/>
      <c r="I248" s="324"/>
      <c r="J248" s="324"/>
      <c r="L248" s="324"/>
      <c r="M248" s="324"/>
      <c r="N248" s="324"/>
      <c r="O248" s="324"/>
      <c r="Q248" s="436"/>
      <c r="R248" s="436"/>
      <c r="S248" s="436"/>
      <c r="T248" s="436"/>
    </row>
    <row r="249" spans="2:20" ht="12" customHeight="1" x14ac:dyDescent="0.15">
      <c r="B249" s="435"/>
      <c r="C249" s="435"/>
      <c r="D249" s="435"/>
      <c r="E249" s="435"/>
      <c r="G249" s="324"/>
      <c r="H249" s="324"/>
      <c r="I249" s="324"/>
      <c r="J249" s="324"/>
      <c r="L249" s="324"/>
      <c r="M249" s="324"/>
      <c r="N249" s="324"/>
      <c r="O249" s="324"/>
      <c r="Q249" s="436"/>
      <c r="R249" s="436"/>
      <c r="S249" s="436"/>
      <c r="T249" s="436"/>
    </row>
    <row r="250" spans="2:20" ht="12" customHeight="1" x14ac:dyDescent="0.15">
      <c r="B250" s="435"/>
      <c r="C250" s="435"/>
      <c r="D250" s="435"/>
      <c r="E250" s="435"/>
      <c r="G250" s="324"/>
      <c r="H250" s="324"/>
      <c r="I250" s="324"/>
      <c r="J250" s="324"/>
      <c r="L250" s="324"/>
      <c r="M250" s="324"/>
      <c r="N250" s="324"/>
      <c r="O250" s="324"/>
      <c r="Q250" s="436"/>
      <c r="R250" s="436"/>
      <c r="S250" s="436"/>
      <c r="T250" s="436"/>
    </row>
    <row r="251" spans="2:20" ht="12" customHeight="1" x14ac:dyDescent="0.15">
      <c r="B251" s="435"/>
      <c r="C251" s="435"/>
      <c r="D251" s="435"/>
      <c r="E251" s="435"/>
      <c r="G251" s="324"/>
      <c r="H251" s="324"/>
      <c r="I251" s="324"/>
      <c r="J251" s="324"/>
      <c r="L251" s="324"/>
      <c r="M251" s="324"/>
      <c r="N251" s="324"/>
      <c r="O251" s="324"/>
      <c r="Q251" s="436"/>
      <c r="R251" s="436"/>
      <c r="S251" s="436"/>
      <c r="T251" s="436"/>
    </row>
    <row r="252" spans="2:20" ht="12" customHeight="1" x14ac:dyDescent="0.15">
      <c r="B252" s="435"/>
      <c r="C252" s="435"/>
      <c r="D252" s="435"/>
      <c r="E252" s="435"/>
      <c r="G252" s="324"/>
      <c r="H252" s="324"/>
      <c r="I252" s="324"/>
      <c r="J252" s="324"/>
      <c r="L252" s="324"/>
      <c r="M252" s="324"/>
      <c r="N252" s="324"/>
      <c r="O252" s="324"/>
      <c r="Q252" s="436"/>
      <c r="R252" s="436"/>
      <c r="S252" s="436"/>
      <c r="T252" s="436"/>
    </row>
    <row r="253" spans="2:20" ht="12" customHeight="1" x14ac:dyDescent="0.15">
      <c r="B253" s="435"/>
      <c r="C253" s="435"/>
      <c r="D253" s="435"/>
      <c r="E253" s="435"/>
      <c r="G253" s="324"/>
      <c r="H253" s="324"/>
      <c r="I253" s="324"/>
      <c r="J253" s="324"/>
      <c r="L253" s="324"/>
      <c r="M253" s="324"/>
      <c r="N253" s="324"/>
      <c r="O253" s="324"/>
      <c r="Q253" s="436"/>
      <c r="R253" s="436"/>
      <c r="S253" s="436"/>
      <c r="T253" s="436"/>
    </row>
    <row r="254" spans="2:20" ht="12" customHeight="1" x14ac:dyDescent="0.15">
      <c r="B254" s="435"/>
      <c r="C254" s="435"/>
      <c r="D254" s="435"/>
      <c r="E254" s="435"/>
      <c r="G254" s="324"/>
      <c r="H254" s="324"/>
      <c r="I254" s="324"/>
      <c r="J254" s="324"/>
      <c r="L254" s="324"/>
      <c r="M254" s="324"/>
      <c r="N254" s="324"/>
      <c r="O254" s="324"/>
      <c r="Q254" s="436"/>
      <c r="R254" s="436"/>
      <c r="S254" s="436"/>
      <c r="T254" s="436"/>
    </row>
    <row r="255" spans="2:20" ht="12" customHeight="1" x14ac:dyDescent="0.15">
      <c r="B255" s="435"/>
      <c r="C255" s="435"/>
      <c r="D255" s="435"/>
      <c r="E255" s="435"/>
      <c r="G255" s="324"/>
      <c r="H255" s="324"/>
      <c r="I255" s="324"/>
      <c r="J255" s="324"/>
      <c r="L255" s="324"/>
      <c r="M255" s="324"/>
      <c r="N255" s="324"/>
      <c r="O255" s="324"/>
      <c r="Q255" s="436"/>
      <c r="R255" s="436"/>
      <c r="S255" s="436"/>
      <c r="T255" s="436"/>
    </row>
    <row r="256" spans="2:20" ht="12" customHeight="1" x14ac:dyDescent="0.15">
      <c r="B256" s="435"/>
      <c r="C256" s="435"/>
      <c r="D256" s="435"/>
      <c r="E256" s="435"/>
      <c r="G256" s="324"/>
      <c r="H256" s="324"/>
      <c r="I256" s="324"/>
      <c r="J256" s="324"/>
      <c r="L256" s="324"/>
      <c r="M256" s="324"/>
      <c r="N256" s="324"/>
      <c r="O256" s="324"/>
      <c r="Q256" s="436"/>
      <c r="R256" s="436"/>
      <c r="S256" s="436"/>
      <c r="T256" s="436"/>
    </row>
    <row r="257" spans="2:20" ht="12" customHeight="1" x14ac:dyDescent="0.15">
      <c r="B257" s="435"/>
      <c r="C257" s="435"/>
      <c r="D257" s="435"/>
      <c r="E257" s="435"/>
      <c r="G257" s="324"/>
      <c r="H257" s="324"/>
      <c r="I257" s="324"/>
      <c r="J257" s="324"/>
      <c r="L257" s="324"/>
      <c r="M257" s="324"/>
      <c r="N257" s="324"/>
      <c r="O257" s="324"/>
      <c r="Q257" s="436"/>
      <c r="R257" s="436"/>
      <c r="S257" s="436"/>
      <c r="T257" s="436"/>
    </row>
    <row r="258" spans="2:20" ht="12" customHeight="1" x14ac:dyDescent="0.15">
      <c r="B258" s="435"/>
      <c r="C258" s="435"/>
      <c r="D258" s="435"/>
      <c r="E258" s="435"/>
      <c r="G258" s="324"/>
      <c r="H258" s="324"/>
      <c r="I258" s="324"/>
      <c r="J258" s="324"/>
      <c r="L258" s="324"/>
      <c r="M258" s="324"/>
      <c r="N258" s="324"/>
      <c r="O258" s="324"/>
      <c r="Q258" s="436"/>
      <c r="R258" s="436"/>
      <c r="S258" s="436"/>
      <c r="T258" s="436"/>
    </row>
    <row r="259" spans="2:20" ht="12" customHeight="1" x14ac:dyDescent="0.15">
      <c r="B259" s="325" t="s">
        <v>421</v>
      </c>
      <c r="C259" s="326"/>
      <c r="D259" s="326"/>
      <c r="E259" s="327"/>
      <c r="G259" s="275" t="s">
        <v>697</v>
      </c>
      <c r="H259" s="276"/>
      <c r="I259" s="276"/>
      <c r="J259" s="276"/>
      <c r="L259" s="328" t="s">
        <v>697</v>
      </c>
      <c r="M259" s="276"/>
      <c r="N259" s="276"/>
      <c r="O259" s="277"/>
      <c r="Q259" s="329" t="s">
        <v>505</v>
      </c>
      <c r="R259" s="330"/>
      <c r="S259" s="330"/>
      <c r="T259" s="330"/>
    </row>
    <row r="262" spans="2:20" ht="12" customHeight="1" x14ac:dyDescent="0.15">
      <c r="B262" s="151" t="s">
        <v>289</v>
      </c>
      <c r="C262" s="152" t="s">
        <v>252</v>
      </c>
      <c r="D262" s="153" t="s">
        <v>290</v>
      </c>
      <c r="E262" s="11" t="str">
        <f>LOOKUP(C270,{0,201,401,601,901,1201,1501;"黑色","绿色","蓝色","紫色","红色","橙色","超额耗点"})</f>
        <v>黑色</v>
      </c>
      <c r="G262" s="154" t="s">
        <v>289</v>
      </c>
      <c r="H262" s="155" t="s">
        <v>139</v>
      </c>
      <c r="I262" s="166" t="s">
        <v>290</v>
      </c>
      <c r="J262" s="11" t="str">
        <f>LOOKUP(H270,{0,201,401,601,901,1201,1501;"黑色","绿色","蓝色","紫色","红色","橙色","超额耗点"})</f>
        <v>黑色</v>
      </c>
      <c r="L262" s="167" t="s">
        <v>289</v>
      </c>
      <c r="M262" s="168" t="s">
        <v>288</v>
      </c>
      <c r="N262" s="169" t="s">
        <v>290</v>
      </c>
      <c r="O262" s="11" t="str">
        <f>LOOKUP(M270,{0,201,401,601,901,1201,1501;"黑色","绿色","蓝色","紫色","红色","橙色","超额耗点"})</f>
        <v>蓝色</v>
      </c>
      <c r="Q262" s="98" t="s">
        <v>289</v>
      </c>
      <c r="R262" s="99" t="s">
        <v>255</v>
      </c>
      <c r="S262" s="2" t="s">
        <v>290</v>
      </c>
      <c r="T262" s="11" t="str">
        <f>LOOKUP(R270,{0,201,401,601,901,1201,1501;"黑色","绿色","蓝色","紫色","红色","橙色","超额耗点"})</f>
        <v>黑色</v>
      </c>
    </row>
    <row r="263" spans="2:20" ht="12" customHeight="1" x14ac:dyDescent="0.15">
      <c r="B263" s="293" t="s">
        <v>1754</v>
      </c>
      <c r="C263" s="339"/>
      <c r="D263" s="156" t="s">
        <v>292</v>
      </c>
      <c r="E263" s="157">
        <v>1</v>
      </c>
      <c r="G263" s="360" t="s">
        <v>735</v>
      </c>
      <c r="H263" s="361"/>
      <c r="I263" s="170" t="s">
        <v>292</v>
      </c>
      <c r="J263" s="171">
        <v>20</v>
      </c>
      <c r="L263" s="344" t="s">
        <v>736</v>
      </c>
      <c r="M263" s="345"/>
      <c r="N263" s="172" t="s">
        <v>292</v>
      </c>
      <c r="O263" s="173">
        <v>5</v>
      </c>
      <c r="Q263" s="253" t="s">
        <v>737</v>
      </c>
      <c r="R263" s="254"/>
      <c r="S263" s="100" t="s">
        <v>292</v>
      </c>
      <c r="T263" s="25">
        <v>5</v>
      </c>
    </row>
    <row r="264" spans="2:20" ht="12" customHeight="1" x14ac:dyDescent="0.15">
      <c r="B264" s="340"/>
      <c r="C264" s="341"/>
      <c r="D264" s="156" t="s">
        <v>296</v>
      </c>
      <c r="E264" s="157">
        <v>1</v>
      </c>
      <c r="G264" s="362"/>
      <c r="H264" s="363"/>
      <c r="I264" s="170" t="s">
        <v>296</v>
      </c>
      <c r="J264" s="171">
        <v>100</v>
      </c>
      <c r="L264" s="346"/>
      <c r="M264" s="347"/>
      <c r="N264" s="172" t="s">
        <v>296</v>
      </c>
      <c r="O264" s="173">
        <v>5</v>
      </c>
      <c r="Q264" s="255"/>
      <c r="R264" s="256"/>
      <c r="S264" s="100" t="s">
        <v>296</v>
      </c>
      <c r="T264" s="25">
        <v>1</v>
      </c>
    </row>
    <row r="265" spans="2:20" ht="12" customHeight="1" x14ac:dyDescent="0.15">
      <c r="B265" s="340"/>
      <c r="C265" s="341"/>
      <c r="D265" s="350" t="s">
        <v>738</v>
      </c>
      <c r="E265" s="351"/>
      <c r="G265" s="362"/>
      <c r="H265" s="363"/>
      <c r="I265" s="366" t="s">
        <v>739</v>
      </c>
      <c r="J265" s="367"/>
      <c r="L265" s="346"/>
      <c r="M265" s="347"/>
      <c r="N265" s="354" t="s">
        <v>740</v>
      </c>
      <c r="O265" s="355"/>
      <c r="Q265" s="255"/>
      <c r="R265" s="256"/>
      <c r="S265" s="262" t="s">
        <v>741</v>
      </c>
      <c r="T265" s="260"/>
    </row>
    <row r="266" spans="2:20" ht="12" customHeight="1" x14ac:dyDescent="0.15">
      <c r="B266" s="340"/>
      <c r="C266" s="341"/>
      <c r="D266" s="352"/>
      <c r="E266" s="351"/>
      <c r="G266" s="362"/>
      <c r="H266" s="363"/>
      <c r="I266" s="368"/>
      <c r="J266" s="369"/>
      <c r="L266" s="346"/>
      <c r="M266" s="347"/>
      <c r="N266" s="356"/>
      <c r="O266" s="357"/>
      <c r="Q266" s="255"/>
      <c r="R266" s="256"/>
      <c r="S266" s="262"/>
      <c r="T266" s="260"/>
    </row>
    <row r="267" spans="2:20" ht="12" customHeight="1" x14ac:dyDescent="0.15">
      <c r="B267" s="340"/>
      <c r="C267" s="341"/>
      <c r="D267" s="352"/>
      <c r="E267" s="351"/>
      <c r="G267" s="362"/>
      <c r="H267" s="363"/>
      <c r="I267" s="368"/>
      <c r="J267" s="369"/>
      <c r="L267" s="346"/>
      <c r="M267" s="347"/>
      <c r="N267" s="356"/>
      <c r="O267" s="357"/>
      <c r="Q267" s="255"/>
      <c r="R267" s="256"/>
      <c r="S267" s="262"/>
      <c r="T267" s="260"/>
    </row>
    <row r="268" spans="2:20" ht="12" customHeight="1" x14ac:dyDescent="0.15">
      <c r="B268" s="340"/>
      <c r="C268" s="341"/>
      <c r="D268" s="352"/>
      <c r="E268" s="351"/>
      <c r="G268" s="362"/>
      <c r="H268" s="363"/>
      <c r="I268" s="368"/>
      <c r="J268" s="369"/>
      <c r="L268" s="346"/>
      <c r="M268" s="347"/>
      <c r="N268" s="356"/>
      <c r="O268" s="357"/>
      <c r="Q268" s="255"/>
      <c r="R268" s="256"/>
      <c r="S268" s="262"/>
      <c r="T268" s="260"/>
    </row>
    <row r="269" spans="2:20" ht="12" customHeight="1" x14ac:dyDescent="0.15">
      <c r="B269" s="342"/>
      <c r="C269" s="343"/>
      <c r="D269" s="352"/>
      <c r="E269" s="351"/>
      <c r="G269" s="364"/>
      <c r="H269" s="365"/>
      <c r="I269" s="368"/>
      <c r="J269" s="369"/>
      <c r="L269" s="348"/>
      <c r="M269" s="349"/>
      <c r="N269" s="356"/>
      <c r="O269" s="357"/>
      <c r="Q269" s="257"/>
      <c r="R269" s="258"/>
      <c r="S269" s="262"/>
      <c r="T269" s="260"/>
    </row>
    <row r="270" spans="2:20" ht="12" customHeight="1" x14ac:dyDescent="0.15">
      <c r="B270" s="151" t="s">
        <v>301</v>
      </c>
      <c r="C270" s="158">
        <v>100</v>
      </c>
      <c r="D270" s="353"/>
      <c r="E270" s="351"/>
      <c r="G270" s="154" t="s">
        <v>301</v>
      </c>
      <c r="H270" s="159">
        <v>0</v>
      </c>
      <c r="I270" s="370"/>
      <c r="J270" s="371"/>
      <c r="L270" s="167" t="s">
        <v>301</v>
      </c>
      <c r="M270" s="174">
        <v>600</v>
      </c>
      <c r="N270" s="358"/>
      <c r="O270" s="359"/>
      <c r="Q270" s="98" t="s">
        <v>301</v>
      </c>
      <c r="R270" s="101">
        <v>100</v>
      </c>
      <c r="S270" s="261"/>
      <c r="T270" s="260"/>
    </row>
    <row r="271" spans="2:20" ht="12" customHeight="1" x14ac:dyDescent="0.15">
      <c r="B271" s="160" t="s">
        <v>302</v>
      </c>
      <c r="C271" s="331">
        <v>2000</v>
      </c>
      <c r="D271" s="332"/>
      <c r="E271" s="333"/>
      <c r="G271" s="161" t="s">
        <v>302</v>
      </c>
      <c r="H271" s="334">
        <v>0</v>
      </c>
      <c r="I271" s="335"/>
      <c r="J271" s="336"/>
      <c r="L271" s="175" t="s">
        <v>302</v>
      </c>
      <c r="M271" s="337">
        <f>M270*20</f>
        <v>12000</v>
      </c>
      <c r="N271" s="338"/>
      <c r="O271" s="338"/>
      <c r="Q271" s="12" t="s">
        <v>302</v>
      </c>
      <c r="R271" s="241">
        <f>R270*20</f>
        <v>2000</v>
      </c>
      <c r="S271" s="242"/>
      <c r="T271" s="243"/>
    </row>
    <row r="272" spans="2:20" ht="12" customHeight="1" x14ac:dyDescent="0.15">
      <c r="B272" s="440" t="s">
        <v>341</v>
      </c>
      <c r="C272" s="440"/>
      <c r="D272" s="440"/>
      <c r="E272" s="440"/>
      <c r="G272" s="441"/>
      <c r="H272" s="441"/>
      <c r="I272" s="441"/>
      <c r="J272" s="441"/>
      <c r="L272" s="442" t="s">
        <v>742</v>
      </c>
      <c r="M272" s="442"/>
      <c r="N272" s="442"/>
      <c r="O272" s="442"/>
      <c r="Q272" s="278" t="s">
        <v>743</v>
      </c>
      <c r="R272" s="278"/>
      <c r="S272" s="278"/>
      <c r="T272" s="278"/>
    </row>
    <row r="273" spans="2:20" ht="12" customHeight="1" x14ac:dyDescent="0.15">
      <c r="B273" s="440"/>
      <c r="C273" s="440"/>
      <c r="D273" s="440"/>
      <c r="E273" s="440"/>
      <c r="G273" s="441"/>
      <c r="H273" s="441"/>
      <c r="I273" s="441"/>
      <c r="J273" s="441"/>
      <c r="L273" s="443"/>
      <c r="M273" s="443"/>
      <c r="N273" s="443"/>
      <c r="O273" s="443"/>
      <c r="Q273" s="278"/>
      <c r="R273" s="278"/>
      <c r="S273" s="278"/>
      <c r="T273" s="278"/>
    </row>
    <row r="274" spans="2:20" ht="12" customHeight="1" x14ac:dyDescent="0.15">
      <c r="B274" s="440"/>
      <c r="C274" s="440"/>
      <c r="D274" s="440"/>
      <c r="E274" s="440"/>
      <c r="G274" s="441"/>
      <c r="H274" s="441"/>
      <c r="I274" s="441"/>
      <c r="J274" s="441"/>
      <c r="L274" s="443"/>
      <c r="M274" s="443"/>
      <c r="N274" s="443"/>
      <c r="O274" s="443"/>
      <c r="Q274" s="278"/>
      <c r="R274" s="278"/>
      <c r="S274" s="278"/>
      <c r="T274" s="278"/>
    </row>
    <row r="275" spans="2:20" ht="12" customHeight="1" x14ac:dyDescent="0.15">
      <c r="B275" s="440"/>
      <c r="C275" s="440"/>
      <c r="D275" s="440"/>
      <c r="E275" s="440"/>
      <c r="G275" s="441"/>
      <c r="H275" s="441"/>
      <c r="I275" s="441"/>
      <c r="J275" s="441"/>
      <c r="L275" s="443"/>
      <c r="M275" s="443"/>
      <c r="N275" s="443"/>
      <c r="O275" s="443"/>
      <c r="Q275" s="278"/>
      <c r="R275" s="278"/>
      <c r="S275" s="278"/>
      <c r="T275" s="278"/>
    </row>
    <row r="276" spans="2:20" ht="12" customHeight="1" x14ac:dyDescent="0.15">
      <c r="B276" s="440"/>
      <c r="C276" s="440"/>
      <c r="D276" s="440"/>
      <c r="E276" s="440"/>
      <c r="G276" s="441"/>
      <c r="H276" s="441"/>
      <c r="I276" s="441"/>
      <c r="J276" s="441"/>
      <c r="L276" s="443"/>
      <c r="M276" s="443"/>
      <c r="N276" s="443"/>
      <c r="O276" s="443"/>
      <c r="Q276" s="278"/>
      <c r="R276" s="278"/>
      <c r="S276" s="278"/>
      <c r="T276" s="278"/>
    </row>
    <row r="277" spans="2:20" ht="12" customHeight="1" x14ac:dyDescent="0.15">
      <c r="B277" s="440"/>
      <c r="C277" s="440"/>
      <c r="D277" s="440"/>
      <c r="E277" s="440"/>
      <c r="G277" s="441"/>
      <c r="H277" s="441"/>
      <c r="I277" s="441"/>
      <c r="J277" s="441"/>
      <c r="L277" s="443"/>
      <c r="M277" s="443"/>
      <c r="N277" s="443"/>
      <c r="O277" s="443"/>
      <c r="Q277" s="278"/>
      <c r="R277" s="278"/>
      <c r="S277" s="278"/>
      <c r="T277" s="278"/>
    </row>
    <row r="278" spans="2:20" ht="12" customHeight="1" x14ac:dyDescent="0.15">
      <c r="B278" s="440"/>
      <c r="C278" s="440"/>
      <c r="D278" s="440"/>
      <c r="E278" s="440"/>
      <c r="G278" s="441"/>
      <c r="H278" s="441"/>
      <c r="I278" s="441"/>
      <c r="J278" s="441"/>
      <c r="L278" s="443"/>
      <c r="M278" s="443"/>
      <c r="N278" s="443"/>
      <c r="O278" s="443"/>
      <c r="Q278" s="278"/>
      <c r="R278" s="278"/>
      <c r="S278" s="278"/>
      <c r="T278" s="278"/>
    </row>
    <row r="279" spans="2:20" ht="12" customHeight="1" x14ac:dyDescent="0.15">
      <c r="B279" s="440"/>
      <c r="C279" s="440"/>
      <c r="D279" s="440"/>
      <c r="E279" s="440"/>
      <c r="G279" s="441"/>
      <c r="H279" s="441"/>
      <c r="I279" s="441"/>
      <c r="J279" s="441"/>
      <c r="L279" s="443"/>
      <c r="M279" s="443"/>
      <c r="N279" s="443"/>
      <c r="O279" s="443"/>
      <c r="Q279" s="278"/>
      <c r="R279" s="278"/>
      <c r="S279" s="278"/>
      <c r="T279" s="278"/>
    </row>
    <row r="280" spans="2:20" ht="12" customHeight="1" x14ac:dyDescent="0.15">
      <c r="B280" s="440"/>
      <c r="C280" s="440"/>
      <c r="D280" s="440"/>
      <c r="E280" s="440"/>
      <c r="G280" s="441"/>
      <c r="H280" s="441"/>
      <c r="I280" s="441"/>
      <c r="J280" s="441"/>
      <c r="L280" s="443"/>
      <c r="M280" s="443"/>
      <c r="N280" s="443"/>
      <c r="O280" s="443"/>
      <c r="Q280" s="278"/>
      <c r="R280" s="278"/>
      <c r="S280" s="278"/>
      <c r="T280" s="278"/>
    </row>
    <row r="281" spans="2:20" ht="12" customHeight="1" x14ac:dyDescent="0.15">
      <c r="B281" s="440"/>
      <c r="C281" s="440"/>
      <c r="D281" s="440"/>
      <c r="E281" s="440"/>
      <c r="G281" s="441"/>
      <c r="H281" s="441"/>
      <c r="I281" s="441"/>
      <c r="J281" s="441"/>
      <c r="L281" s="443"/>
      <c r="M281" s="443"/>
      <c r="N281" s="443"/>
      <c r="O281" s="443"/>
      <c r="Q281" s="278"/>
      <c r="R281" s="278"/>
      <c r="S281" s="278"/>
      <c r="T281" s="278"/>
    </row>
    <row r="282" spans="2:20" ht="12" customHeight="1" x14ac:dyDescent="0.15">
      <c r="B282" s="440"/>
      <c r="C282" s="440"/>
      <c r="D282" s="440"/>
      <c r="E282" s="440"/>
      <c r="G282" s="441"/>
      <c r="H282" s="441"/>
      <c r="I282" s="441"/>
      <c r="J282" s="441"/>
      <c r="L282" s="443"/>
      <c r="M282" s="443"/>
      <c r="N282" s="443"/>
      <c r="O282" s="443"/>
      <c r="Q282" s="278"/>
      <c r="R282" s="278"/>
      <c r="S282" s="278"/>
      <c r="T282" s="278"/>
    </row>
    <row r="283" spans="2:20" ht="12" customHeight="1" x14ac:dyDescent="0.15">
      <c r="B283" s="440"/>
      <c r="C283" s="440"/>
      <c r="D283" s="440"/>
      <c r="E283" s="440"/>
      <c r="G283" s="441"/>
      <c r="H283" s="441"/>
      <c r="I283" s="441"/>
      <c r="J283" s="441"/>
      <c r="L283" s="443"/>
      <c r="M283" s="443"/>
      <c r="N283" s="443"/>
      <c r="O283" s="443"/>
      <c r="Q283" s="278"/>
      <c r="R283" s="278"/>
      <c r="S283" s="278"/>
      <c r="T283" s="278"/>
    </row>
    <row r="284" spans="2:20" ht="12" customHeight="1" x14ac:dyDescent="0.15">
      <c r="B284" s="440"/>
      <c r="C284" s="440"/>
      <c r="D284" s="440"/>
      <c r="E284" s="440"/>
      <c r="G284" s="441"/>
      <c r="H284" s="441"/>
      <c r="I284" s="441"/>
      <c r="J284" s="441"/>
      <c r="L284" s="443"/>
      <c r="M284" s="443"/>
      <c r="N284" s="443"/>
      <c r="O284" s="443"/>
      <c r="Q284" s="278"/>
      <c r="R284" s="278"/>
      <c r="S284" s="278"/>
      <c r="T284" s="278"/>
    </row>
    <row r="285" spans="2:20" ht="12" customHeight="1" x14ac:dyDescent="0.15">
      <c r="B285" s="372" t="s">
        <v>744</v>
      </c>
      <c r="C285" s="373"/>
      <c r="D285" s="373"/>
      <c r="E285" s="374"/>
      <c r="G285" s="375" t="s">
        <v>745</v>
      </c>
      <c r="H285" s="376"/>
      <c r="I285" s="376"/>
      <c r="J285" s="377"/>
      <c r="L285" s="378" t="s">
        <v>746</v>
      </c>
      <c r="M285" s="379"/>
      <c r="N285" s="379"/>
      <c r="O285" s="379"/>
      <c r="Q285" s="244" t="s">
        <v>547</v>
      </c>
      <c r="R285" s="245"/>
      <c r="S285" s="245"/>
      <c r="T285" s="246"/>
    </row>
    <row r="288" spans="2:20" ht="12" customHeight="1" x14ac:dyDescent="0.15">
      <c r="B288" s="98" t="s">
        <v>289</v>
      </c>
      <c r="C288" s="99" t="s">
        <v>143</v>
      </c>
      <c r="D288" s="2" t="s">
        <v>290</v>
      </c>
      <c r="E288" s="11" t="str">
        <f>LOOKUP(C296,{0,201,401,601,901,1201,1501;"黑色","绿色","蓝色","紫色","红色","橙色","超额耗点"})</f>
        <v>黑色</v>
      </c>
      <c r="G288" s="162" t="s">
        <v>289</v>
      </c>
      <c r="H288" s="163" t="s">
        <v>194</v>
      </c>
      <c r="I288" s="169" t="s">
        <v>290</v>
      </c>
      <c r="J288" s="11" t="str">
        <f>LOOKUP(H296,{0,201,401,601,901,1201,1501;"黑色","绿色","蓝色","紫色","红色","橙色","超额耗点"})</f>
        <v>黑色</v>
      </c>
      <c r="L288" s="98" t="s">
        <v>289</v>
      </c>
      <c r="M288" s="99" t="s">
        <v>206</v>
      </c>
      <c r="N288" s="2" t="s">
        <v>290</v>
      </c>
      <c r="O288" s="11" t="str">
        <f>LOOKUP(M296,{0,201,401,601,901,1201,1501;"黑色","绿色","蓝色","紫色","红色","橙色","超额耗点"})</f>
        <v>黑色</v>
      </c>
      <c r="Q288" s="98" t="s">
        <v>289</v>
      </c>
      <c r="R288" s="99" t="s">
        <v>170</v>
      </c>
      <c r="S288" s="2" t="s">
        <v>290</v>
      </c>
      <c r="T288" s="11" t="str">
        <f>LOOKUP(R296,{0,201,401,601,901,1201,1501;"黑色","绿色","蓝色","紫色","红色","橙色","超额耗点"})</f>
        <v>黑色</v>
      </c>
    </row>
    <row r="289" spans="2:20" ht="12" customHeight="1" x14ac:dyDescent="0.15">
      <c r="B289" s="302" t="s">
        <v>747</v>
      </c>
      <c r="C289" s="303"/>
      <c r="D289" s="100" t="s">
        <v>292</v>
      </c>
      <c r="E289" s="25">
        <v>2</v>
      </c>
      <c r="G289" s="444" t="s">
        <v>748</v>
      </c>
      <c r="H289" s="345"/>
      <c r="I289" s="172" t="s">
        <v>292</v>
      </c>
      <c r="J289" s="173">
        <v>1</v>
      </c>
      <c r="L289" s="253" t="s">
        <v>749</v>
      </c>
      <c r="M289" s="254"/>
      <c r="N289" s="100" t="s">
        <v>292</v>
      </c>
      <c r="O289" s="25">
        <v>10</v>
      </c>
      <c r="Q289" s="253" t="s">
        <v>750</v>
      </c>
      <c r="R289" s="254"/>
      <c r="S289" s="100" t="s">
        <v>292</v>
      </c>
      <c r="T289" s="25">
        <v>1</v>
      </c>
    </row>
    <row r="290" spans="2:20" ht="12" customHeight="1" x14ac:dyDescent="0.15">
      <c r="B290" s="304"/>
      <c r="C290" s="305"/>
      <c r="D290" s="100" t="s">
        <v>296</v>
      </c>
      <c r="E290" s="25">
        <v>2</v>
      </c>
      <c r="G290" s="445"/>
      <c r="H290" s="347"/>
      <c r="I290" s="172" t="s">
        <v>296</v>
      </c>
      <c r="J290" s="173">
        <v>1</v>
      </c>
      <c r="L290" s="255"/>
      <c r="M290" s="256"/>
      <c r="N290" s="100" t="s">
        <v>296</v>
      </c>
      <c r="O290" s="25">
        <v>1</v>
      </c>
      <c r="Q290" s="255"/>
      <c r="R290" s="256"/>
      <c r="S290" s="100" t="s">
        <v>296</v>
      </c>
      <c r="T290" s="25">
        <v>1</v>
      </c>
    </row>
    <row r="291" spans="2:20" ht="12" customHeight="1" x14ac:dyDescent="0.15">
      <c r="B291" s="304"/>
      <c r="C291" s="305"/>
      <c r="D291" s="288" t="s">
        <v>751</v>
      </c>
      <c r="E291" s="392"/>
      <c r="G291" s="445"/>
      <c r="H291" s="347"/>
      <c r="I291" s="354" t="s">
        <v>752</v>
      </c>
      <c r="J291" s="355"/>
      <c r="L291" s="255"/>
      <c r="M291" s="256"/>
      <c r="N291" s="262" t="s">
        <v>753</v>
      </c>
      <c r="O291" s="260"/>
      <c r="Q291" s="255"/>
      <c r="R291" s="256"/>
      <c r="S291" s="262" t="s">
        <v>754</v>
      </c>
      <c r="T291" s="260"/>
    </row>
    <row r="292" spans="2:20" ht="12" customHeight="1" x14ac:dyDescent="0.15">
      <c r="B292" s="304"/>
      <c r="C292" s="305"/>
      <c r="D292" s="288"/>
      <c r="E292" s="392"/>
      <c r="G292" s="445"/>
      <c r="H292" s="347"/>
      <c r="I292" s="356"/>
      <c r="J292" s="357"/>
      <c r="L292" s="255"/>
      <c r="M292" s="256"/>
      <c r="N292" s="262"/>
      <c r="O292" s="260"/>
      <c r="Q292" s="255"/>
      <c r="R292" s="256"/>
      <c r="S292" s="262"/>
      <c r="T292" s="260"/>
    </row>
    <row r="293" spans="2:20" ht="12" customHeight="1" x14ac:dyDescent="0.15">
      <c r="B293" s="304"/>
      <c r="C293" s="305"/>
      <c r="D293" s="288"/>
      <c r="E293" s="392"/>
      <c r="G293" s="445"/>
      <c r="H293" s="347"/>
      <c r="I293" s="356"/>
      <c r="J293" s="357"/>
      <c r="L293" s="255"/>
      <c r="M293" s="256"/>
      <c r="N293" s="262"/>
      <c r="O293" s="260"/>
      <c r="Q293" s="255"/>
      <c r="R293" s="256"/>
      <c r="S293" s="262"/>
      <c r="T293" s="260"/>
    </row>
    <row r="294" spans="2:20" ht="12" customHeight="1" x14ac:dyDescent="0.15">
      <c r="B294" s="304"/>
      <c r="C294" s="305"/>
      <c r="D294" s="288"/>
      <c r="E294" s="392"/>
      <c r="G294" s="445"/>
      <c r="H294" s="347"/>
      <c r="I294" s="356"/>
      <c r="J294" s="357"/>
      <c r="L294" s="255"/>
      <c r="M294" s="256"/>
      <c r="N294" s="262"/>
      <c r="O294" s="260"/>
      <c r="Q294" s="255"/>
      <c r="R294" s="256"/>
      <c r="S294" s="262"/>
      <c r="T294" s="260"/>
    </row>
    <row r="295" spans="2:20" ht="12" customHeight="1" x14ac:dyDescent="0.15">
      <c r="B295" s="306"/>
      <c r="C295" s="307"/>
      <c r="D295" s="288"/>
      <c r="E295" s="392"/>
      <c r="G295" s="446"/>
      <c r="H295" s="349"/>
      <c r="I295" s="356"/>
      <c r="J295" s="357"/>
      <c r="L295" s="257"/>
      <c r="M295" s="258"/>
      <c r="N295" s="262"/>
      <c r="O295" s="260"/>
      <c r="Q295" s="257"/>
      <c r="R295" s="258"/>
      <c r="S295" s="262"/>
      <c r="T295" s="260"/>
    </row>
    <row r="296" spans="2:20" ht="12" customHeight="1" x14ac:dyDescent="0.15">
      <c r="B296" s="98" t="s">
        <v>301</v>
      </c>
      <c r="C296" s="101">
        <v>0</v>
      </c>
      <c r="D296" s="289"/>
      <c r="E296" s="392"/>
      <c r="G296" s="162" t="s">
        <v>301</v>
      </c>
      <c r="H296" s="164">
        <v>10</v>
      </c>
      <c r="I296" s="358"/>
      <c r="J296" s="359"/>
      <c r="L296" s="98" t="s">
        <v>301</v>
      </c>
      <c r="M296" s="101">
        <v>50</v>
      </c>
      <c r="N296" s="261"/>
      <c r="O296" s="260"/>
      <c r="Q296" s="98" t="s">
        <v>301</v>
      </c>
      <c r="R296" s="101">
        <v>5</v>
      </c>
      <c r="S296" s="261"/>
      <c r="T296" s="260"/>
    </row>
    <row r="297" spans="2:20" ht="12" customHeight="1" x14ac:dyDescent="0.15">
      <c r="B297" s="12" t="s">
        <v>302</v>
      </c>
      <c r="C297" s="241">
        <f>C296*20</f>
        <v>0</v>
      </c>
      <c r="D297" s="242"/>
      <c r="E297" s="243"/>
      <c r="G297" s="165" t="s">
        <v>302</v>
      </c>
      <c r="H297" s="380">
        <v>200</v>
      </c>
      <c r="I297" s="381"/>
      <c r="J297" s="381"/>
      <c r="L297" s="12" t="s">
        <v>302</v>
      </c>
      <c r="M297" s="241">
        <f>M296*20</f>
        <v>1000</v>
      </c>
      <c r="N297" s="242"/>
      <c r="O297" s="243"/>
      <c r="Q297" s="12" t="s">
        <v>302</v>
      </c>
      <c r="R297" s="241">
        <f>R296*20</f>
        <v>100</v>
      </c>
      <c r="S297" s="242"/>
      <c r="T297" s="243"/>
    </row>
    <row r="298" spans="2:20" ht="12" customHeight="1" x14ac:dyDescent="0.15">
      <c r="B298" s="436" t="s">
        <v>755</v>
      </c>
      <c r="C298" s="436"/>
      <c r="D298" s="436"/>
      <c r="E298" s="436"/>
      <c r="G298" s="443" t="s">
        <v>756</v>
      </c>
      <c r="H298" s="443"/>
      <c r="I298" s="443"/>
      <c r="J298" s="443"/>
      <c r="L298" s="278" t="s">
        <v>757</v>
      </c>
      <c r="M298" s="278"/>
      <c r="N298" s="278"/>
      <c r="O298" s="278"/>
      <c r="Q298" s="278" t="s">
        <v>758</v>
      </c>
      <c r="R298" s="278"/>
      <c r="S298" s="278"/>
      <c r="T298" s="278"/>
    </row>
    <row r="299" spans="2:20" ht="12" customHeight="1" x14ac:dyDescent="0.15">
      <c r="B299" s="436"/>
      <c r="C299" s="436"/>
      <c r="D299" s="436"/>
      <c r="E299" s="436"/>
      <c r="G299" s="443"/>
      <c r="H299" s="443"/>
      <c r="I299" s="443"/>
      <c r="J299" s="443"/>
      <c r="L299" s="278"/>
      <c r="M299" s="278"/>
      <c r="N299" s="278"/>
      <c r="O299" s="278"/>
      <c r="Q299" s="278"/>
      <c r="R299" s="278"/>
      <c r="S299" s="278"/>
      <c r="T299" s="278"/>
    </row>
    <row r="300" spans="2:20" ht="12" customHeight="1" x14ac:dyDescent="0.15">
      <c r="B300" s="436"/>
      <c r="C300" s="436"/>
      <c r="D300" s="436"/>
      <c r="E300" s="436"/>
      <c r="G300" s="443"/>
      <c r="H300" s="443"/>
      <c r="I300" s="443"/>
      <c r="J300" s="443"/>
      <c r="L300" s="278"/>
      <c r="M300" s="278"/>
      <c r="N300" s="278"/>
      <c r="O300" s="278"/>
      <c r="Q300" s="278"/>
      <c r="R300" s="278"/>
      <c r="S300" s="278"/>
      <c r="T300" s="278"/>
    </row>
    <row r="301" spans="2:20" ht="12" customHeight="1" x14ac:dyDescent="0.15">
      <c r="B301" s="436"/>
      <c r="C301" s="436"/>
      <c r="D301" s="436"/>
      <c r="E301" s="436"/>
      <c r="G301" s="443"/>
      <c r="H301" s="443"/>
      <c r="I301" s="443"/>
      <c r="J301" s="443"/>
      <c r="L301" s="278"/>
      <c r="M301" s="278"/>
      <c r="N301" s="278"/>
      <c r="O301" s="278"/>
      <c r="Q301" s="278"/>
      <c r="R301" s="278"/>
      <c r="S301" s="278"/>
      <c r="T301" s="278"/>
    </row>
    <row r="302" spans="2:20" ht="12" customHeight="1" x14ac:dyDescent="0.15">
      <c r="B302" s="436"/>
      <c r="C302" s="436"/>
      <c r="D302" s="436"/>
      <c r="E302" s="436"/>
      <c r="G302" s="443"/>
      <c r="H302" s="443"/>
      <c r="I302" s="443"/>
      <c r="J302" s="443"/>
      <c r="L302" s="278"/>
      <c r="M302" s="278"/>
      <c r="N302" s="278"/>
      <c r="O302" s="278"/>
      <c r="Q302" s="278"/>
      <c r="R302" s="278"/>
      <c r="S302" s="278"/>
      <c r="T302" s="278"/>
    </row>
    <row r="303" spans="2:20" ht="12" customHeight="1" x14ac:dyDescent="0.15">
      <c r="B303" s="436"/>
      <c r="C303" s="436"/>
      <c r="D303" s="436"/>
      <c r="E303" s="436"/>
      <c r="G303" s="443"/>
      <c r="H303" s="443"/>
      <c r="I303" s="443"/>
      <c r="J303" s="443"/>
      <c r="L303" s="278"/>
      <c r="M303" s="278"/>
      <c r="N303" s="278"/>
      <c r="O303" s="278"/>
      <c r="Q303" s="278"/>
      <c r="R303" s="278"/>
      <c r="S303" s="278"/>
      <c r="T303" s="278"/>
    </row>
    <row r="304" spans="2:20" ht="12" customHeight="1" x14ac:dyDescent="0.15">
      <c r="B304" s="436"/>
      <c r="C304" s="436"/>
      <c r="D304" s="436"/>
      <c r="E304" s="436"/>
      <c r="G304" s="443"/>
      <c r="H304" s="443"/>
      <c r="I304" s="443"/>
      <c r="J304" s="443"/>
      <c r="L304" s="278"/>
      <c r="M304" s="278"/>
      <c r="N304" s="278"/>
      <c r="O304" s="278"/>
      <c r="Q304" s="278"/>
      <c r="R304" s="278"/>
      <c r="S304" s="278"/>
      <c r="T304" s="278"/>
    </row>
    <row r="305" spans="2:20" ht="12" customHeight="1" x14ac:dyDescent="0.15">
      <c r="B305" s="436"/>
      <c r="C305" s="436"/>
      <c r="D305" s="436"/>
      <c r="E305" s="436"/>
      <c r="G305" s="443"/>
      <c r="H305" s="443"/>
      <c r="I305" s="443"/>
      <c r="J305" s="443"/>
      <c r="L305" s="278"/>
      <c r="M305" s="278"/>
      <c r="N305" s="278"/>
      <c r="O305" s="278"/>
      <c r="Q305" s="278"/>
      <c r="R305" s="278"/>
      <c r="S305" s="278"/>
      <c r="T305" s="278"/>
    </row>
    <row r="306" spans="2:20" ht="12" customHeight="1" x14ac:dyDescent="0.15">
      <c r="B306" s="436"/>
      <c r="C306" s="436"/>
      <c r="D306" s="436"/>
      <c r="E306" s="436"/>
      <c r="G306" s="443"/>
      <c r="H306" s="443"/>
      <c r="I306" s="443"/>
      <c r="J306" s="443"/>
      <c r="L306" s="278"/>
      <c r="M306" s="278"/>
      <c r="N306" s="278"/>
      <c r="O306" s="278"/>
      <c r="Q306" s="278"/>
      <c r="R306" s="278"/>
      <c r="S306" s="278"/>
      <c r="T306" s="278"/>
    </row>
    <row r="307" spans="2:20" ht="12" customHeight="1" x14ac:dyDescent="0.15">
      <c r="B307" s="436"/>
      <c r="C307" s="436"/>
      <c r="D307" s="436"/>
      <c r="E307" s="436"/>
      <c r="G307" s="443"/>
      <c r="H307" s="443"/>
      <c r="I307" s="443"/>
      <c r="J307" s="443"/>
      <c r="L307" s="278"/>
      <c r="M307" s="278"/>
      <c r="N307" s="278"/>
      <c r="O307" s="278"/>
      <c r="Q307" s="278"/>
      <c r="R307" s="278"/>
      <c r="S307" s="278"/>
      <c r="T307" s="278"/>
    </row>
    <row r="308" spans="2:20" ht="12" customHeight="1" x14ac:dyDescent="0.15">
      <c r="B308" s="436"/>
      <c r="C308" s="436"/>
      <c r="D308" s="436"/>
      <c r="E308" s="436"/>
      <c r="G308" s="443"/>
      <c r="H308" s="443"/>
      <c r="I308" s="443"/>
      <c r="J308" s="443"/>
      <c r="L308" s="278"/>
      <c r="M308" s="278"/>
      <c r="N308" s="278"/>
      <c r="O308" s="278"/>
      <c r="Q308" s="278"/>
      <c r="R308" s="278"/>
      <c r="S308" s="278"/>
      <c r="T308" s="278"/>
    </row>
    <row r="309" spans="2:20" ht="12" customHeight="1" x14ac:dyDescent="0.15">
      <c r="B309" s="436"/>
      <c r="C309" s="436"/>
      <c r="D309" s="436"/>
      <c r="E309" s="436"/>
      <c r="G309" s="443"/>
      <c r="H309" s="443"/>
      <c r="I309" s="443"/>
      <c r="J309" s="443"/>
      <c r="L309" s="278"/>
      <c r="M309" s="278"/>
      <c r="N309" s="278"/>
      <c r="O309" s="278"/>
      <c r="Q309" s="278"/>
      <c r="R309" s="278"/>
      <c r="S309" s="278"/>
      <c r="T309" s="278"/>
    </row>
    <row r="310" spans="2:20" ht="12" customHeight="1" x14ac:dyDescent="0.15">
      <c r="B310" s="436"/>
      <c r="C310" s="436"/>
      <c r="D310" s="436"/>
      <c r="E310" s="436"/>
      <c r="G310" s="443"/>
      <c r="H310" s="443"/>
      <c r="I310" s="443"/>
      <c r="J310" s="443"/>
      <c r="L310" s="278"/>
      <c r="M310" s="278"/>
      <c r="N310" s="278"/>
      <c r="O310" s="278"/>
      <c r="Q310" s="278"/>
      <c r="R310" s="278"/>
      <c r="S310" s="278"/>
      <c r="T310" s="278"/>
    </row>
    <row r="311" spans="2:20" ht="12" customHeight="1" x14ac:dyDescent="0.15">
      <c r="B311" s="244" t="s">
        <v>759</v>
      </c>
      <c r="C311" s="245"/>
      <c r="D311" s="245"/>
      <c r="E311" s="246"/>
      <c r="G311" s="382" t="s">
        <v>672</v>
      </c>
      <c r="H311" s="379"/>
      <c r="I311" s="379"/>
      <c r="J311" s="379"/>
      <c r="L311" s="244" t="s">
        <v>547</v>
      </c>
      <c r="M311" s="245"/>
      <c r="N311" s="245"/>
      <c r="O311" s="246"/>
      <c r="Q311" s="244" t="s">
        <v>547</v>
      </c>
      <c r="R311" s="245"/>
      <c r="S311" s="245"/>
      <c r="T311" s="246"/>
    </row>
    <row r="314" spans="2:20" ht="12" customHeight="1" x14ac:dyDescent="0.15">
      <c r="B314" s="98" t="s">
        <v>289</v>
      </c>
      <c r="C314" s="99" t="s">
        <v>210</v>
      </c>
      <c r="D314" s="2" t="s">
        <v>290</v>
      </c>
      <c r="E314" s="11" t="str">
        <f>LOOKUP(C322,{0,201,401,601,901,1201,1501;"黑色","绿色","蓝色","紫色","红色","橙色","超额耗点"})</f>
        <v>黑色</v>
      </c>
      <c r="G314" s="98" t="s">
        <v>289</v>
      </c>
      <c r="H314" s="99" t="s">
        <v>258</v>
      </c>
      <c r="I314" s="2" t="s">
        <v>290</v>
      </c>
      <c r="J314" s="11" t="str">
        <f>LOOKUP(H322,{0,201,401,601,901,1201,1501;"黑色","绿色","蓝色","紫色","红色","橙色","超额耗点"})</f>
        <v>黑色</v>
      </c>
      <c r="L314" s="98" t="s">
        <v>289</v>
      </c>
      <c r="M314" s="99" t="s">
        <v>174</v>
      </c>
      <c r="N314" s="2" t="s">
        <v>290</v>
      </c>
      <c r="O314" s="11" t="str">
        <f>LOOKUP(M322,{0,201,401,601,901,1201,1501;"黑色","绿色","蓝色","紫色","红色","橙色","超额耗点"})</f>
        <v>黑色</v>
      </c>
      <c r="Q314" s="98" t="s">
        <v>289</v>
      </c>
      <c r="R314" s="99" t="s">
        <v>178</v>
      </c>
      <c r="S314" s="2" t="s">
        <v>290</v>
      </c>
      <c r="T314" s="11" t="str">
        <f>LOOKUP(R322,{0,201,401,601,901,1201,1501;"黑色","绿色","蓝色","紫色","红色","橙色","超额耗点"})</f>
        <v>黑色</v>
      </c>
    </row>
    <row r="315" spans="2:20" ht="12" customHeight="1" x14ac:dyDescent="0.15">
      <c r="B315" s="253" t="s">
        <v>760</v>
      </c>
      <c r="C315" s="254"/>
      <c r="D315" s="100" t="s">
        <v>292</v>
      </c>
      <c r="E315" s="25">
        <v>10</v>
      </c>
      <c r="G315" s="253" t="s">
        <v>761</v>
      </c>
      <c r="H315" s="254"/>
      <c r="I315" s="100" t="s">
        <v>292</v>
      </c>
      <c r="J315" s="25" t="s">
        <v>762</v>
      </c>
      <c r="L315" s="253" t="s">
        <v>763</v>
      </c>
      <c r="M315" s="254"/>
      <c r="N315" s="100" t="s">
        <v>292</v>
      </c>
      <c r="O315" s="25">
        <v>1</v>
      </c>
      <c r="Q315" s="253" t="s">
        <v>764</v>
      </c>
      <c r="R315" s="254"/>
      <c r="S315" s="100" t="s">
        <v>292</v>
      </c>
      <c r="T315" s="25">
        <v>1</v>
      </c>
    </row>
    <row r="316" spans="2:20" ht="12" customHeight="1" x14ac:dyDescent="0.15">
      <c r="B316" s="255"/>
      <c r="C316" s="256"/>
      <c r="D316" s="100" t="s">
        <v>296</v>
      </c>
      <c r="E316" s="25">
        <v>1</v>
      </c>
      <c r="G316" s="255"/>
      <c r="H316" s="256"/>
      <c r="I316" s="100" t="s">
        <v>296</v>
      </c>
      <c r="J316" s="25" t="s">
        <v>762</v>
      </c>
      <c r="L316" s="255"/>
      <c r="M316" s="256"/>
      <c r="N316" s="100" t="s">
        <v>296</v>
      </c>
      <c r="O316" s="25">
        <v>1</v>
      </c>
      <c r="Q316" s="255"/>
      <c r="R316" s="256"/>
      <c r="S316" s="100" t="s">
        <v>296</v>
      </c>
      <c r="T316" s="25">
        <v>1</v>
      </c>
    </row>
    <row r="317" spans="2:20" ht="12" customHeight="1" x14ac:dyDescent="0.15">
      <c r="B317" s="255"/>
      <c r="C317" s="256"/>
      <c r="D317" s="262" t="s">
        <v>753</v>
      </c>
      <c r="E317" s="260"/>
      <c r="G317" s="255"/>
      <c r="H317" s="256"/>
      <c r="I317" s="262" t="s">
        <v>765</v>
      </c>
      <c r="J317" s="260"/>
      <c r="L317" s="255"/>
      <c r="M317" s="256"/>
      <c r="N317" s="262" t="s">
        <v>766</v>
      </c>
      <c r="O317" s="260"/>
      <c r="Q317" s="255"/>
      <c r="R317" s="256"/>
      <c r="S317" s="262" t="s">
        <v>767</v>
      </c>
      <c r="T317" s="260"/>
    </row>
    <row r="318" spans="2:20" ht="12" customHeight="1" x14ac:dyDescent="0.15">
      <c r="B318" s="255"/>
      <c r="C318" s="256"/>
      <c r="D318" s="262"/>
      <c r="E318" s="260"/>
      <c r="G318" s="255"/>
      <c r="H318" s="256"/>
      <c r="I318" s="262"/>
      <c r="J318" s="260"/>
      <c r="L318" s="255"/>
      <c r="M318" s="256"/>
      <c r="N318" s="262"/>
      <c r="O318" s="260"/>
      <c r="Q318" s="255"/>
      <c r="R318" s="256"/>
      <c r="S318" s="262"/>
      <c r="T318" s="260"/>
    </row>
    <row r="319" spans="2:20" ht="12" customHeight="1" x14ac:dyDescent="0.15">
      <c r="B319" s="255"/>
      <c r="C319" s="256"/>
      <c r="D319" s="262"/>
      <c r="E319" s="260"/>
      <c r="G319" s="255"/>
      <c r="H319" s="256"/>
      <c r="I319" s="262"/>
      <c r="J319" s="260"/>
      <c r="L319" s="255"/>
      <c r="M319" s="256"/>
      <c r="N319" s="262"/>
      <c r="O319" s="260"/>
      <c r="Q319" s="255"/>
      <c r="R319" s="256"/>
      <c r="S319" s="262"/>
      <c r="T319" s="260"/>
    </row>
    <row r="320" spans="2:20" ht="12" customHeight="1" x14ac:dyDescent="0.15">
      <c r="B320" s="255"/>
      <c r="C320" s="256"/>
      <c r="D320" s="262"/>
      <c r="E320" s="260"/>
      <c r="G320" s="255"/>
      <c r="H320" s="256"/>
      <c r="I320" s="262"/>
      <c r="J320" s="260"/>
      <c r="L320" s="255"/>
      <c r="M320" s="256"/>
      <c r="N320" s="262"/>
      <c r="O320" s="260"/>
      <c r="Q320" s="255"/>
      <c r="R320" s="256"/>
      <c r="S320" s="262"/>
      <c r="T320" s="260"/>
    </row>
    <row r="321" spans="2:20" ht="12" customHeight="1" x14ac:dyDescent="0.15">
      <c r="B321" s="257"/>
      <c r="C321" s="258"/>
      <c r="D321" s="262"/>
      <c r="E321" s="260"/>
      <c r="G321" s="257"/>
      <c r="H321" s="258"/>
      <c r="I321" s="262"/>
      <c r="J321" s="260"/>
      <c r="L321" s="257"/>
      <c r="M321" s="258"/>
      <c r="N321" s="262"/>
      <c r="O321" s="260"/>
      <c r="Q321" s="257"/>
      <c r="R321" s="258"/>
      <c r="S321" s="262"/>
      <c r="T321" s="260"/>
    </row>
    <row r="322" spans="2:20" ht="12" customHeight="1" x14ac:dyDescent="0.15">
      <c r="B322" s="98" t="s">
        <v>301</v>
      </c>
      <c r="C322" s="101">
        <v>50</v>
      </c>
      <c r="D322" s="261"/>
      <c r="E322" s="260"/>
      <c r="G322" s="98" t="s">
        <v>301</v>
      </c>
      <c r="H322" s="101">
        <v>100</v>
      </c>
      <c r="I322" s="261"/>
      <c r="J322" s="260"/>
      <c r="L322" s="98" t="s">
        <v>301</v>
      </c>
      <c r="M322" s="101">
        <v>5</v>
      </c>
      <c r="N322" s="261"/>
      <c r="O322" s="260"/>
      <c r="Q322" s="98" t="s">
        <v>301</v>
      </c>
      <c r="R322" s="101">
        <v>5</v>
      </c>
      <c r="S322" s="261"/>
      <c r="T322" s="260"/>
    </row>
    <row r="323" spans="2:20" ht="12" customHeight="1" x14ac:dyDescent="0.15">
      <c r="B323" s="12" t="s">
        <v>302</v>
      </c>
      <c r="C323" s="241">
        <f>C322*20</f>
        <v>1000</v>
      </c>
      <c r="D323" s="242"/>
      <c r="E323" s="243"/>
      <c r="G323" s="12" t="s">
        <v>302</v>
      </c>
      <c r="H323" s="241">
        <f>H322*20</f>
        <v>2000</v>
      </c>
      <c r="I323" s="242"/>
      <c r="J323" s="243"/>
      <c r="L323" s="12" t="s">
        <v>302</v>
      </c>
      <c r="M323" s="241">
        <f>M322*20</f>
        <v>100</v>
      </c>
      <c r="N323" s="242"/>
      <c r="O323" s="243"/>
      <c r="Q323" s="12" t="s">
        <v>302</v>
      </c>
      <c r="R323" s="241">
        <f>R322*20</f>
        <v>100</v>
      </c>
      <c r="S323" s="242"/>
      <c r="T323" s="243"/>
    </row>
    <row r="324" spans="2:20" ht="12" customHeight="1" x14ac:dyDescent="0.15">
      <c r="B324" s="278" t="s">
        <v>768</v>
      </c>
      <c r="C324" s="278"/>
      <c r="D324" s="278"/>
      <c r="E324" s="278"/>
      <c r="G324" s="278"/>
      <c r="H324" s="278"/>
      <c r="I324" s="278"/>
      <c r="J324" s="278"/>
      <c r="L324" s="278" t="s">
        <v>769</v>
      </c>
      <c r="M324" s="278"/>
      <c r="N324" s="278"/>
      <c r="O324" s="278"/>
      <c r="Q324" s="278" t="s">
        <v>770</v>
      </c>
      <c r="R324" s="278"/>
      <c r="S324" s="278"/>
      <c r="T324" s="278"/>
    </row>
    <row r="325" spans="2:20" ht="12" customHeight="1" x14ac:dyDescent="0.15">
      <c r="B325" s="278"/>
      <c r="C325" s="278"/>
      <c r="D325" s="278"/>
      <c r="E325" s="278"/>
      <c r="G325" s="278"/>
      <c r="H325" s="278"/>
      <c r="I325" s="278"/>
      <c r="J325" s="278"/>
      <c r="L325" s="278"/>
      <c r="M325" s="278"/>
      <c r="N325" s="278"/>
      <c r="O325" s="278"/>
      <c r="Q325" s="278"/>
      <c r="R325" s="278"/>
      <c r="S325" s="278"/>
      <c r="T325" s="278"/>
    </row>
    <row r="326" spans="2:20" ht="12" customHeight="1" x14ac:dyDescent="0.15">
      <c r="B326" s="278"/>
      <c r="C326" s="278"/>
      <c r="D326" s="278"/>
      <c r="E326" s="278"/>
      <c r="G326" s="278"/>
      <c r="H326" s="278"/>
      <c r="I326" s="278"/>
      <c r="J326" s="278"/>
      <c r="L326" s="278"/>
      <c r="M326" s="278"/>
      <c r="N326" s="278"/>
      <c r="O326" s="278"/>
      <c r="Q326" s="278"/>
      <c r="R326" s="278"/>
      <c r="S326" s="278"/>
      <c r="T326" s="278"/>
    </row>
    <row r="327" spans="2:20" ht="12" customHeight="1" x14ac:dyDescent="0.15">
      <c r="B327" s="278"/>
      <c r="C327" s="278"/>
      <c r="D327" s="278"/>
      <c r="E327" s="278"/>
      <c r="G327" s="278"/>
      <c r="H327" s="278"/>
      <c r="I327" s="278"/>
      <c r="J327" s="278"/>
      <c r="L327" s="278"/>
      <c r="M327" s="278"/>
      <c r="N327" s="278"/>
      <c r="O327" s="278"/>
      <c r="Q327" s="278"/>
      <c r="R327" s="278"/>
      <c r="S327" s="278"/>
      <c r="T327" s="278"/>
    </row>
    <row r="328" spans="2:20" ht="12" customHeight="1" x14ac:dyDescent="0.15">
      <c r="B328" s="278"/>
      <c r="C328" s="278"/>
      <c r="D328" s="278"/>
      <c r="E328" s="278"/>
      <c r="G328" s="278"/>
      <c r="H328" s="278"/>
      <c r="I328" s="278"/>
      <c r="J328" s="278"/>
      <c r="L328" s="278"/>
      <c r="M328" s="278"/>
      <c r="N328" s="278"/>
      <c r="O328" s="278"/>
      <c r="Q328" s="278"/>
      <c r="R328" s="278"/>
      <c r="S328" s="278"/>
      <c r="T328" s="278"/>
    </row>
    <row r="329" spans="2:20" ht="12" customHeight="1" x14ac:dyDescent="0.15">
      <c r="B329" s="278"/>
      <c r="C329" s="278"/>
      <c r="D329" s="278"/>
      <c r="E329" s="278"/>
      <c r="G329" s="278"/>
      <c r="H329" s="278"/>
      <c r="I329" s="278"/>
      <c r="J329" s="278"/>
      <c r="L329" s="278"/>
      <c r="M329" s="278"/>
      <c r="N329" s="278"/>
      <c r="O329" s="278"/>
      <c r="Q329" s="278"/>
      <c r="R329" s="278"/>
      <c r="S329" s="278"/>
      <c r="T329" s="278"/>
    </row>
    <row r="330" spans="2:20" ht="12" customHeight="1" x14ac:dyDescent="0.15">
      <c r="B330" s="278"/>
      <c r="C330" s="278"/>
      <c r="D330" s="278"/>
      <c r="E330" s="278"/>
      <c r="G330" s="278"/>
      <c r="H330" s="278"/>
      <c r="I330" s="278"/>
      <c r="J330" s="278"/>
      <c r="L330" s="278"/>
      <c r="M330" s="278"/>
      <c r="N330" s="278"/>
      <c r="O330" s="278"/>
      <c r="Q330" s="278"/>
      <c r="R330" s="278"/>
      <c r="S330" s="278"/>
      <c r="T330" s="278"/>
    </row>
    <row r="331" spans="2:20" ht="12" customHeight="1" x14ac:dyDescent="0.15">
      <c r="B331" s="278"/>
      <c r="C331" s="278"/>
      <c r="D331" s="278"/>
      <c r="E331" s="278"/>
      <c r="G331" s="278"/>
      <c r="H331" s="278"/>
      <c r="I331" s="278"/>
      <c r="J331" s="278"/>
      <c r="L331" s="278"/>
      <c r="M331" s="278"/>
      <c r="N331" s="278"/>
      <c r="O331" s="278"/>
      <c r="Q331" s="278"/>
      <c r="R331" s="278"/>
      <c r="S331" s="278"/>
      <c r="T331" s="278"/>
    </row>
    <row r="332" spans="2:20" ht="12" customHeight="1" x14ac:dyDescent="0.15">
      <c r="B332" s="278"/>
      <c r="C332" s="278"/>
      <c r="D332" s="278"/>
      <c r="E332" s="278"/>
      <c r="G332" s="278"/>
      <c r="H332" s="278"/>
      <c r="I332" s="278"/>
      <c r="J332" s="278"/>
      <c r="L332" s="278"/>
      <c r="M332" s="278"/>
      <c r="N332" s="278"/>
      <c r="O332" s="278"/>
      <c r="Q332" s="278"/>
      <c r="R332" s="278"/>
      <c r="S332" s="278"/>
      <c r="T332" s="278"/>
    </row>
    <row r="333" spans="2:20" ht="12" customHeight="1" x14ac:dyDescent="0.15">
      <c r="B333" s="278"/>
      <c r="C333" s="278"/>
      <c r="D333" s="278"/>
      <c r="E333" s="278"/>
      <c r="G333" s="278"/>
      <c r="H333" s="278"/>
      <c r="I333" s="278"/>
      <c r="J333" s="278"/>
      <c r="L333" s="278"/>
      <c r="M333" s="278"/>
      <c r="N333" s="278"/>
      <c r="O333" s="278"/>
      <c r="Q333" s="278"/>
      <c r="R333" s="278"/>
      <c r="S333" s="278"/>
      <c r="T333" s="278"/>
    </row>
    <row r="334" spans="2:20" ht="12" customHeight="1" x14ac:dyDescent="0.15">
      <c r="B334" s="278"/>
      <c r="C334" s="278"/>
      <c r="D334" s="278"/>
      <c r="E334" s="278"/>
      <c r="G334" s="278"/>
      <c r="H334" s="278"/>
      <c r="I334" s="278"/>
      <c r="J334" s="278"/>
      <c r="L334" s="278"/>
      <c r="M334" s="278"/>
      <c r="N334" s="278"/>
      <c r="O334" s="278"/>
      <c r="Q334" s="278"/>
      <c r="R334" s="278"/>
      <c r="S334" s="278"/>
      <c r="T334" s="278"/>
    </row>
    <row r="335" spans="2:20" ht="12" customHeight="1" x14ac:dyDescent="0.15">
      <c r="B335" s="278"/>
      <c r="C335" s="278"/>
      <c r="D335" s="278"/>
      <c r="E335" s="278"/>
      <c r="G335" s="278"/>
      <c r="H335" s="278"/>
      <c r="I335" s="278"/>
      <c r="J335" s="278"/>
      <c r="L335" s="278"/>
      <c r="M335" s="278"/>
      <c r="N335" s="278"/>
      <c r="O335" s="278"/>
      <c r="Q335" s="278"/>
      <c r="R335" s="278"/>
      <c r="S335" s="278"/>
      <c r="T335" s="278"/>
    </row>
    <row r="336" spans="2:20" ht="12" customHeight="1" x14ac:dyDescent="0.15">
      <c r="B336" s="278"/>
      <c r="C336" s="278"/>
      <c r="D336" s="278"/>
      <c r="E336" s="278"/>
      <c r="G336" s="278"/>
      <c r="H336" s="278"/>
      <c r="I336" s="278"/>
      <c r="J336" s="278"/>
      <c r="L336" s="278"/>
      <c r="M336" s="278"/>
      <c r="N336" s="278"/>
      <c r="O336" s="278"/>
      <c r="Q336" s="278"/>
      <c r="R336" s="278"/>
      <c r="S336" s="278"/>
      <c r="T336" s="278"/>
    </row>
    <row r="337" spans="2:20" ht="12" customHeight="1" x14ac:dyDescent="0.15">
      <c r="B337" s="244" t="s">
        <v>547</v>
      </c>
      <c r="C337" s="245"/>
      <c r="D337" s="245"/>
      <c r="E337" s="246"/>
      <c r="G337" s="244" t="s">
        <v>771</v>
      </c>
      <c r="H337" s="245"/>
      <c r="I337" s="245"/>
      <c r="J337" s="246"/>
      <c r="L337" s="244" t="s">
        <v>547</v>
      </c>
      <c r="M337" s="245"/>
      <c r="N337" s="245"/>
      <c r="O337" s="246"/>
      <c r="Q337" s="244" t="s">
        <v>547</v>
      </c>
      <c r="R337" s="245"/>
      <c r="S337" s="245"/>
      <c r="T337" s="246"/>
    </row>
    <row r="340" spans="2:20" ht="12" customHeight="1" x14ac:dyDescent="0.15">
      <c r="B340" s="98" t="s">
        <v>289</v>
      </c>
      <c r="C340" s="99" t="s">
        <v>182</v>
      </c>
      <c r="D340" s="2" t="s">
        <v>290</v>
      </c>
      <c r="E340" s="11" t="str">
        <f>LOOKUP(C348,{0,201,401,601,901,1201,1501;"黑色","绿色","蓝色","紫色","红色","橙色","超额耗点"})</f>
        <v>黑色</v>
      </c>
      <c r="G340" s="98" t="s">
        <v>289</v>
      </c>
      <c r="H340" s="99" t="s">
        <v>147</v>
      </c>
      <c r="I340" s="2" t="s">
        <v>290</v>
      </c>
      <c r="J340" s="11" t="str">
        <f>LOOKUP(H348,{0,201,401,601,901,1201,1501;"黑色","绿色","蓝色","紫色","红色","橙色","超额耗点"})</f>
        <v>黑色</v>
      </c>
      <c r="L340" s="98" t="s">
        <v>289</v>
      </c>
      <c r="M340" s="99" t="s">
        <v>186</v>
      </c>
      <c r="N340" s="2" t="s">
        <v>290</v>
      </c>
      <c r="O340" s="11" t="str">
        <f>LOOKUP(M348,{0,201,401,601,901,1201,1501;"黑色","绿色","蓝色","紫色","红色","橙色","超额耗点"})</f>
        <v>黑色</v>
      </c>
      <c r="Q340" s="98" t="s">
        <v>289</v>
      </c>
      <c r="R340" s="99" t="s">
        <v>190</v>
      </c>
      <c r="S340" s="2" t="s">
        <v>290</v>
      </c>
      <c r="T340" s="11" t="str">
        <f>LOOKUP(R348,{0,201,401,601,901,1201,1501;"黑色","绿色","蓝色","紫色","红色","橙色","超额耗点"})</f>
        <v>黑色</v>
      </c>
    </row>
    <row r="341" spans="2:20" ht="12" customHeight="1" x14ac:dyDescent="0.15">
      <c r="B341" s="253" t="s">
        <v>772</v>
      </c>
      <c r="C341" s="254"/>
      <c r="D341" s="100" t="s">
        <v>292</v>
      </c>
      <c r="E341" s="25">
        <v>1</v>
      </c>
      <c r="G341" s="253" t="s">
        <v>773</v>
      </c>
      <c r="H341" s="254"/>
      <c r="I341" s="100" t="s">
        <v>292</v>
      </c>
      <c r="J341" s="25">
        <v>10</v>
      </c>
      <c r="L341" s="253" t="s">
        <v>774</v>
      </c>
      <c r="M341" s="254"/>
      <c r="N341" s="100" t="s">
        <v>292</v>
      </c>
      <c r="O341" s="25">
        <v>1</v>
      </c>
      <c r="Q341" s="253" t="s">
        <v>775</v>
      </c>
      <c r="R341" s="254"/>
      <c r="S341" s="100" t="s">
        <v>292</v>
      </c>
      <c r="T341" s="25">
        <v>1</v>
      </c>
    </row>
    <row r="342" spans="2:20" ht="12" customHeight="1" x14ac:dyDescent="0.15">
      <c r="B342" s="255"/>
      <c r="C342" s="256"/>
      <c r="D342" s="100" t="s">
        <v>296</v>
      </c>
      <c r="E342" s="25">
        <v>1</v>
      </c>
      <c r="G342" s="255"/>
      <c r="H342" s="256"/>
      <c r="I342" s="100" t="s">
        <v>296</v>
      </c>
      <c r="J342" s="25">
        <v>1</v>
      </c>
      <c r="L342" s="255"/>
      <c r="M342" s="256"/>
      <c r="N342" s="100" t="s">
        <v>296</v>
      </c>
      <c r="O342" s="25">
        <v>1</v>
      </c>
      <c r="Q342" s="255"/>
      <c r="R342" s="256"/>
      <c r="S342" s="100" t="s">
        <v>296</v>
      </c>
      <c r="T342" s="25">
        <v>1</v>
      </c>
    </row>
    <row r="343" spans="2:20" ht="12" customHeight="1" x14ac:dyDescent="0.15">
      <c r="B343" s="255"/>
      <c r="C343" s="256"/>
      <c r="D343" s="262" t="s">
        <v>776</v>
      </c>
      <c r="E343" s="260"/>
      <c r="G343" s="255"/>
      <c r="H343" s="256"/>
      <c r="I343" s="262" t="s">
        <v>753</v>
      </c>
      <c r="J343" s="260"/>
      <c r="L343" s="255"/>
      <c r="M343" s="256"/>
      <c r="N343" s="262" t="s">
        <v>777</v>
      </c>
      <c r="O343" s="260"/>
      <c r="Q343" s="255"/>
      <c r="R343" s="256"/>
      <c r="S343" s="262" t="s">
        <v>778</v>
      </c>
      <c r="T343" s="260"/>
    </row>
    <row r="344" spans="2:20" ht="12" customHeight="1" x14ac:dyDescent="0.15">
      <c r="B344" s="255"/>
      <c r="C344" s="256"/>
      <c r="D344" s="262"/>
      <c r="E344" s="260"/>
      <c r="G344" s="255"/>
      <c r="H344" s="256"/>
      <c r="I344" s="262"/>
      <c r="J344" s="260"/>
      <c r="L344" s="255"/>
      <c r="M344" s="256"/>
      <c r="N344" s="262"/>
      <c r="O344" s="260"/>
      <c r="Q344" s="255"/>
      <c r="R344" s="256"/>
      <c r="S344" s="262"/>
      <c r="T344" s="260"/>
    </row>
    <row r="345" spans="2:20" ht="12" customHeight="1" x14ac:dyDescent="0.15">
      <c r="B345" s="255"/>
      <c r="C345" s="256"/>
      <c r="D345" s="262"/>
      <c r="E345" s="260"/>
      <c r="G345" s="255"/>
      <c r="H345" s="256"/>
      <c r="I345" s="262"/>
      <c r="J345" s="260"/>
      <c r="L345" s="255"/>
      <c r="M345" s="256"/>
      <c r="N345" s="262"/>
      <c r="O345" s="260"/>
      <c r="Q345" s="255"/>
      <c r="R345" s="256"/>
      <c r="S345" s="262"/>
      <c r="T345" s="260"/>
    </row>
    <row r="346" spans="2:20" ht="12" customHeight="1" x14ac:dyDescent="0.15">
      <c r="B346" s="255"/>
      <c r="C346" s="256"/>
      <c r="D346" s="262"/>
      <c r="E346" s="260"/>
      <c r="G346" s="255"/>
      <c r="H346" s="256"/>
      <c r="I346" s="262"/>
      <c r="J346" s="260"/>
      <c r="L346" s="255"/>
      <c r="M346" s="256"/>
      <c r="N346" s="262"/>
      <c r="O346" s="260"/>
      <c r="Q346" s="255"/>
      <c r="R346" s="256"/>
      <c r="S346" s="262"/>
      <c r="T346" s="260"/>
    </row>
    <row r="347" spans="2:20" ht="12" customHeight="1" x14ac:dyDescent="0.15">
      <c r="B347" s="257"/>
      <c r="C347" s="258"/>
      <c r="D347" s="262"/>
      <c r="E347" s="260"/>
      <c r="G347" s="257"/>
      <c r="H347" s="258"/>
      <c r="I347" s="262"/>
      <c r="J347" s="260"/>
      <c r="L347" s="257"/>
      <c r="M347" s="258"/>
      <c r="N347" s="262"/>
      <c r="O347" s="260"/>
      <c r="Q347" s="257"/>
      <c r="R347" s="258"/>
      <c r="S347" s="262"/>
      <c r="T347" s="260"/>
    </row>
    <row r="348" spans="2:20" ht="12" customHeight="1" x14ac:dyDescent="0.15">
      <c r="B348" s="98" t="s">
        <v>301</v>
      </c>
      <c r="C348" s="101">
        <v>5</v>
      </c>
      <c r="D348" s="261"/>
      <c r="E348" s="260"/>
      <c r="G348" s="98" t="s">
        <v>301</v>
      </c>
      <c r="H348" s="101">
        <v>0</v>
      </c>
      <c r="I348" s="261"/>
      <c r="J348" s="260"/>
      <c r="L348" s="98" t="s">
        <v>301</v>
      </c>
      <c r="M348" s="101">
        <v>5</v>
      </c>
      <c r="N348" s="261"/>
      <c r="O348" s="260"/>
      <c r="Q348" s="98" t="s">
        <v>301</v>
      </c>
      <c r="R348" s="101">
        <v>5</v>
      </c>
      <c r="S348" s="261"/>
      <c r="T348" s="260"/>
    </row>
    <row r="349" spans="2:20" ht="12" customHeight="1" x14ac:dyDescent="0.15">
      <c r="B349" s="12" t="s">
        <v>302</v>
      </c>
      <c r="C349" s="241">
        <f>C348*20</f>
        <v>100</v>
      </c>
      <c r="D349" s="242"/>
      <c r="E349" s="243"/>
      <c r="G349" s="12" t="s">
        <v>302</v>
      </c>
      <c r="H349" s="241">
        <f>H348*20</f>
        <v>0</v>
      </c>
      <c r="I349" s="242"/>
      <c r="J349" s="243"/>
      <c r="L349" s="12" t="s">
        <v>302</v>
      </c>
      <c r="M349" s="241">
        <f>M348*20</f>
        <v>100</v>
      </c>
      <c r="N349" s="242"/>
      <c r="O349" s="243"/>
      <c r="Q349" s="12" t="s">
        <v>302</v>
      </c>
      <c r="R349" s="241">
        <f>R348*20</f>
        <v>100</v>
      </c>
      <c r="S349" s="242"/>
      <c r="T349" s="243"/>
    </row>
    <row r="350" spans="2:20" ht="12" customHeight="1" x14ac:dyDescent="0.15">
      <c r="B350" s="278" t="s">
        <v>779</v>
      </c>
      <c r="C350" s="278"/>
      <c r="D350" s="278"/>
      <c r="E350" s="278"/>
      <c r="G350" s="278" t="s">
        <v>780</v>
      </c>
      <c r="H350" s="278"/>
      <c r="I350" s="278"/>
      <c r="J350" s="278"/>
      <c r="L350" s="278" t="s">
        <v>781</v>
      </c>
      <c r="M350" s="278"/>
      <c r="N350" s="278"/>
      <c r="O350" s="278"/>
      <c r="Q350" s="278" t="s">
        <v>782</v>
      </c>
      <c r="R350" s="278"/>
      <c r="S350" s="278"/>
      <c r="T350" s="278"/>
    </row>
    <row r="351" spans="2:20" ht="12" customHeight="1" x14ac:dyDescent="0.15">
      <c r="B351" s="278"/>
      <c r="C351" s="278"/>
      <c r="D351" s="278"/>
      <c r="E351" s="278"/>
      <c r="G351" s="278"/>
      <c r="H351" s="278"/>
      <c r="I351" s="278"/>
      <c r="J351" s="278"/>
      <c r="L351" s="278"/>
      <c r="M351" s="278"/>
      <c r="N351" s="278"/>
      <c r="O351" s="278"/>
      <c r="Q351" s="278"/>
      <c r="R351" s="278"/>
      <c r="S351" s="278"/>
      <c r="T351" s="278"/>
    </row>
    <row r="352" spans="2:20" ht="12" customHeight="1" x14ac:dyDescent="0.15">
      <c r="B352" s="278"/>
      <c r="C352" s="278"/>
      <c r="D352" s="278"/>
      <c r="E352" s="278"/>
      <c r="G352" s="278"/>
      <c r="H352" s="278"/>
      <c r="I352" s="278"/>
      <c r="J352" s="278"/>
      <c r="L352" s="278"/>
      <c r="M352" s="278"/>
      <c r="N352" s="278"/>
      <c r="O352" s="278"/>
      <c r="Q352" s="278"/>
      <c r="R352" s="278"/>
      <c r="S352" s="278"/>
      <c r="T352" s="278"/>
    </row>
    <row r="353" spans="2:20" ht="12" customHeight="1" x14ac:dyDescent="0.15">
      <c r="B353" s="278"/>
      <c r="C353" s="278"/>
      <c r="D353" s="278"/>
      <c r="E353" s="278"/>
      <c r="G353" s="278"/>
      <c r="H353" s="278"/>
      <c r="I353" s="278"/>
      <c r="J353" s="278"/>
      <c r="L353" s="278"/>
      <c r="M353" s="278"/>
      <c r="N353" s="278"/>
      <c r="O353" s="278"/>
      <c r="Q353" s="278"/>
      <c r="R353" s="278"/>
      <c r="S353" s="278"/>
      <c r="T353" s="278"/>
    </row>
    <row r="354" spans="2:20" ht="12" customHeight="1" x14ac:dyDescent="0.15">
      <c r="B354" s="278"/>
      <c r="C354" s="278"/>
      <c r="D354" s="278"/>
      <c r="E354" s="278"/>
      <c r="G354" s="278"/>
      <c r="H354" s="278"/>
      <c r="I354" s="278"/>
      <c r="J354" s="278"/>
      <c r="L354" s="278"/>
      <c r="M354" s="278"/>
      <c r="N354" s="278"/>
      <c r="O354" s="278"/>
      <c r="Q354" s="278"/>
      <c r="R354" s="278"/>
      <c r="S354" s="278"/>
      <c r="T354" s="278"/>
    </row>
    <row r="355" spans="2:20" ht="12" customHeight="1" x14ac:dyDescent="0.15">
      <c r="B355" s="278"/>
      <c r="C355" s="278"/>
      <c r="D355" s="278"/>
      <c r="E355" s="278"/>
      <c r="G355" s="278"/>
      <c r="H355" s="278"/>
      <c r="I355" s="278"/>
      <c r="J355" s="278"/>
      <c r="L355" s="278"/>
      <c r="M355" s="278"/>
      <c r="N355" s="278"/>
      <c r="O355" s="278"/>
      <c r="Q355" s="278"/>
      <c r="R355" s="278"/>
      <c r="S355" s="278"/>
      <c r="T355" s="278"/>
    </row>
    <row r="356" spans="2:20" ht="12" customHeight="1" x14ac:dyDescent="0.15">
      <c r="B356" s="278"/>
      <c r="C356" s="278"/>
      <c r="D356" s="278"/>
      <c r="E356" s="278"/>
      <c r="G356" s="278"/>
      <c r="H356" s="278"/>
      <c r="I356" s="278"/>
      <c r="J356" s="278"/>
      <c r="L356" s="278"/>
      <c r="M356" s="278"/>
      <c r="N356" s="278"/>
      <c r="O356" s="278"/>
      <c r="Q356" s="278"/>
      <c r="R356" s="278"/>
      <c r="S356" s="278"/>
      <c r="T356" s="278"/>
    </row>
    <row r="357" spans="2:20" ht="12" customHeight="1" x14ac:dyDescent="0.15">
      <c r="B357" s="278"/>
      <c r="C357" s="278"/>
      <c r="D357" s="278"/>
      <c r="E357" s="278"/>
      <c r="G357" s="278"/>
      <c r="H357" s="278"/>
      <c r="I357" s="278"/>
      <c r="J357" s="278"/>
      <c r="L357" s="278"/>
      <c r="M357" s="278"/>
      <c r="N357" s="278"/>
      <c r="O357" s="278"/>
      <c r="Q357" s="278"/>
      <c r="R357" s="278"/>
      <c r="S357" s="278"/>
      <c r="T357" s="278"/>
    </row>
    <row r="358" spans="2:20" ht="12" customHeight="1" x14ac:dyDescent="0.15">
      <c r="B358" s="278"/>
      <c r="C358" s="278"/>
      <c r="D358" s="278"/>
      <c r="E358" s="278"/>
      <c r="G358" s="278"/>
      <c r="H358" s="278"/>
      <c r="I358" s="278"/>
      <c r="J358" s="278"/>
      <c r="L358" s="278"/>
      <c r="M358" s="278"/>
      <c r="N358" s="278"/>
      <c r="O358" s="278"/>
      <c r="Q358" s="278"/>
      <c r="R358" s="278"/>
      <c r="S358" s="278"/>
      <c r="T358" s="278"/>
    </row>
    <row r="359" spans="2:20" ht="12" customHeight="1" x14ac:dyDescent="0.15">
      <c r="B359" s="278"/>
      <c r="C359" s="278"/>
      <c r="D359" s="278"/>
      <c r="E359" s="278"/>
      <c r="G359" s="278"/>
      <c r="H359" s="278"/>
      <c r="I359" s="278"/>
      <c r="J359" s="278"/>
      <c r="L359" s="278"/>
      <c r="M359" s="278"/>
      <c r="N359" s="278"/>
      <c r="O359" s="278"/>
      <c r="Q359" s="278"/>
      <c r="R359" s="278"/>
      <c r="S359" s="278"/>
      <c r="T359" s="278"/>
    </row>
    <row r="360" spans="2:20" ht="12" customHeight="1" x14ac:dyDescent="0.15">
      <c r="B360" s="278"/>
      <c r="C360" s="278"/>
      <c r="D360" s="278"/>
      <c r="E360" s="278"/>
      <c r="G360" s="278"/>
      <c r="H360" s="278"/>
      <c r="I360" s="278"/>
      <c r="J360" s="278"/>
      <c r="L360" s="278"/>
      <c r="M360" s="278"/>
      <c r="N360" s="278"/>
      <c r="O360" s="278"/>
      <c r="Q360" s="278"/>
      <c r="R360" s="278"/>
      <c r="S360" s="278"/>
      <c r="T360" s="278"/>
    </row>
    <row r="361" spans="2:20" ht="12" customHeight="1" x14ac:dyDescent="0.15">
      <c r="B361" s="278"/>
      <c r="C361" s="278"/>
      <c r="D361" s="278"/>
      <c r="E361" s="278"/>
      <c r="G361" s="278"/>
      <c r="H361" s="278"/>
      <c r="I361" s="278"/>
      <c r="J361" s="278"/>
      <c r="L361" s="278"/>
      <c r="M361" s="278"/>
      <c r="N361" s="278"/>
      <c r="O361" s="278"/>
      <c r="Q361" s="278"/>
      <c r="R361" s="278"/>
      <c r="S361" s="278"/>
      <c r="T361" s="278"/>
    </row>
    <row r="362" spans="2:20" ht="12" customHeight="1" x14ac:dyDescent="0.15">
      <c r="B362" s="278"/>
      <c r="C362" s="278"/>
      <c r="D362" s="278"/>
      <c r="E362" s="278"/>
      <c r="G362" s="278"/>
      <c r="H362" s="278"/>
      <c r="I362" s="278"/>
      <c r="J362" s="278"/>
      <c r="L362" s="278"/>
      <c r="M362" s="278"/>
      <c r="N362" s="278"/>
      <c r="O362" s="278"/>
      <c r="Q362" s="278"/>
      <c r="R362" s="278"/>
      <c r="S362" s="278"/>
      <c r="T362" s="278"/>
    </row>
    <row r="363" spans="2:20" ht="12" customHeight="1" x14ac:dyDescent="0.15">
      <c r="B363" s="244" t="s">
        <v>547</v>
      </c>
      <c r="C363" s="245"/>
      <c r="D363" s="245"/>
      <c r="E363" s="246"/>
      <c r="G363" s="244" t="s">
        <v>547</v>
      </c>
      <c r="H363" s="245"/>
      <c r="I363" s="245"/>
      <c r="J363" s="246"/>
      <c r="L363" s="244" t="s">
        <v>547</v>
      </c>
      <c r="M363" s="245"/>
      <c r="N363" s="245"/>
      <c r="O363" s="246"/>
      <c r="Q363" s="244" t="s">
        <v>547</v>
      </c>
      <c r="R363" s="245"/>
      <c r="S363" s="245"/>
      <c r="T363" s="246"/>
    </row>
    <row r="366" spans="2:20" ht="12" customHeight="1" x14ac:dyDescent="0.15">
      <c r="B366" s="98" t="s">
        <v>289</v>
      </c>
      <c r="C366" s="99" t="s">
        <v>273</v>
      </c>
      <c r="D366" s="2" t="s">
        <v>290</v>
      </c>
      <c r="E366" s="11" t="str">
        <f>LOOKUP(C374,{0,201,401,601,901,1201,1501;"黑色","绿色","蓝色","紫色","红色","橙色","金色"})</f>
        <v>黑色</v>
      </c>
      <c r="G366" s="98" t="s">
        <v>289</v>
      </c>
      <c r="H366" s="99" t="s">
        <v>286</v>
      </c>
      <c r="I366" s="2" t="s">
        <v>290</v>
      </c>
      <c r="J366" s="11" t="str">
        <f>LOOKUP(H374,{0,201,401,601,901,1201,1501;"黑色","绿色","蓝色","紫色","红色","橙色","金色"})</f>
        <v>绿色</v>
      </c>
      <c r="L366" s="114" t="s">
        <v>289</v>
      </c>
      <c r="M366" s="120" t="s">
        <v>1755</v>
      </c>
      <c r="N366" s="51" t="s">
        <v>290</v>
      </c>
      <c r="O366" s="70" t="str">
        <f>LOOKUP(M374,{0,201,401,601,901,1201,1501;"黑色","绿色","蓝色","紫色","红色","橙色","金色"})</f>
        <v>黑色</v>
      </c>
      <c r="Q366" s="176" t="s">
        <v>289</v>
      </c>
      <c r="R366" s="177" t="s">
        <v>154</v>
      </c>
      <c r="S366" s="178" t="s">
        <v>290</v>
      </c>
      <c r="T366" s="70" t="str">
        <f>LOOKUP(R374,{0,201,401,601,901,1201,1501;"黑色","绿色","蓝色","紫色","红色","橙色","金色"})</f>
        <v>黑色</v>
      </c>
    </row>
    <row r="367" spans="2:20" ht="12" customHeight="1" x14ac:dyDescent="0.15">
      <c r="B367" s="253" t="s">
        <v>783</v>
      </c>
      <c r="C367" s="254"/>
      <c r="D367" s="100" t="s">
        <v>292</v>
      </c>
      <c r="E367" s="25">
        <v>1</v>
      </c>
      <c r="G367" s="253" t="s">
        <v>784</v>
      </c>
      <c r="H367" s="254"/>
      <c r="I367" s="100" t="s">
        <v>292</v>
      </c>
      <c r="J367" s="25">
        <v>500</v>
      </c>
      <c r="L367" s="253" t="s">
        <v>785</v>
      </c>
      <c r="M367" s="254"/>
      <c r="N367" s="116" t="s">
        <v>292</v>
      </c>
      <c r="O367" s="59">
        <v>1</v>
      </c>
      <c r="Q367" s="253" t="s">
        <v>786</v>
      </c>
      <c r="R367" s="254"/>
      <c r="S367" s="179" t="s">
        <v>292</v>
      </c>
      <c r="T367" s="180">
        <v>1</v>
      </c>
    </row>
    <row r="368" spans="2:20" ht="12" customHeight="1" x14ac:dyDescent="0.15">
      <c r="B368" s="255"/>
      <c r="C368" s="256"/>
      <c r="D368" s="100" t="s">
        <v>296</v>
      </c>
      <c r="E368" s="25">
        <v>1</v>
      </c>
      <c r="G368" s="255"/>
      <c r="H368" s="256"/>
      <c r="I368" s="100" t="s">
        <v>296</v>
      </c>
      <c r="J368" s="25">
        <v>100</v>
      </c>
      <c r="L368" s="255"/>
      <c r="M368" s="256"/>
      <c r="N368" s="116" t="s">
        <v>296</v>
      </c>
      <c r="O368" s="59">
        <v>1</v>
      </c>
      <c r="Q368" s="255"/>
      <c r="R368" s="256"/>
      <c r="S368" s="179" t="s">
        <v>296</v>
      </c>
      <c r="T368" s="180">
        <v>1</v>
      </c>
    </row>
    <row r="369" spans="2:20" ht="12" customHeight="1" x14ac:dyDescent="0.15">
      <c r="B369" s="255"/>
      <c r="C369" s="256"/>
      <c r="D369" s="262" t="s">
        <v>787</v>
      </c>
      <c r="E369" s="260"/>
      <c r="G369" s="255"/>
      <c r="H369" s="256"/>
      <c r="I369" s="262" t="s">
        <v>788</v>
      </c>
      <c r="J369" s="260"/>
      <c r="L369" s="255"/>
      <c r="M369" s="256"/>
      <c r="N369" s="259" t="s">
        <v>789</v>
      </c>
      <c r="O369" s="260"/>
      <c r="Q369" s="255"/>
      <c r="R369" s="256"/>
      <c r="S369" s="259" t="s">
        <v>790</v>
      </c>
      <c r="T369" s="260"/>
    </row>
    <row r="370" spans="2:20" ht="12" customHeight="1" x14ac:dyDescent="0.15">
      <c r="B370" s="255"/>
      <c r="C370" s="256"/>
      <c r="D370" s="262"/>
      <c r="E370" s="260"/>
      <c r="G370" s="255"/>
      <c r="H370" s="256"/>
      <c r="I370" s="262"/>
      <c r="J370" s="260"/>
      <c r="L370" s="255"/>
      <c r="M370" s="256"/>
      <c r="N370" s="259"/>
      <c r="O370" s="260"/>
      <c r="Q370" s="255"/>
      <c r="R370" s="256"/>
      <c r="S370" s="259"/>
      <c r="T370" s="260"/>
    </row>
    <row r="371" spans="2:20" ht="12" customHeight="1" x14ac:dyDescent="0.15">
      <c r="B371" s="255"/>
      <c r="C371" s="256"/>
      <c r="D371" s="262"/>
      <c r="E371" s="260"/>
      <c r="G371" s="255"/>
      <c r="H371" s="256"/>
      <c r="I371" s="262"/>
      <c r="J371" s="260"/>
      <c r="L371" s="255"/>
      <c r="M371" s="256"/>
      <c r="N371" s="259"/>
      <c r="O371" s="260"/>
      <c r="Q371" s="255"/>
      <c r="R371" s="256"/>
      <c r="S371" s="259"/>
      <c r="T371" s="260"/>
    </row>
    <row r="372" spans="2:20" ht="12" customHeight="1" x14ac:dyDescent="0.15">
      <c r="B372" s="255"/>
      <c r="C372" s="256"/>
      <c r="D372" s="262"/>
      <c r="E372" s="260"/>
      <c r="G372" s="255"/>
      <c r="H372" s="256"/>
      <c r="I372" s="262"/>
      <c r="J372" s="260"/>
      <c r="L372" s="255"/>
      <c r="M372" s="256"/>
      <c r="N372" s="259"/>
      <c r="O372" s="260"/>
      <c r="Q372" s="255"/>
      <c r="R372" s="256"/>
      <c r="S372" s="259"/>
      <c r="T372" s="260"/>
    </row>
    <row r="373" spans="2:20" ht="12" customHeight="1" x14ac:dyDescent="0.15">
      <c r="B373" s="257"/>
      <c r="C373" s="258"/>
      <c r="D373" s="262"/>
      <c r="E373" s="260"/>
      <c r="G373" s="257"/>
      <c r="H373" s="258"/>
      <c r="I373" s="262"/>
      <c r="J373" s="260"/>
      <c r="L373" s="257"/>
      <c r="M373" s="258"/>
      <c r="N373" s="259"/>
      <c r="O373" s="260"/>
      <c r="Q373" s="257"/>
      <c r="R373" s="258"/>
      <c r="S373" s="259"/>
      <c r="T373" s="260"/>
    </row>
    <row r="374" spans="2:20" ht="12" customHeight="1" x14ac:dyDescent="0.15">
      <c r="B374" s="98" t="s">
        <v>301</v>
      </c>
      <c r="C374" s="101">
        <v>200</v>
      </c>
      <c r="D374" s="261"/>
      <c r="E374" s="260"/>
      <c r="G374" s="98" t="s">
        <v>301</v>
      </c>
      <c r="H374" s="101">
        <v>400</v>
      </c>
      <c r="I374" s="261"/>
      <c r="J374" s="260"/>
      <c r="L374" s="114" t="s">
        <v>301</v>
      </c>
      <c r="M374" s="117">
        <v>0</v>
      </c>
      <c r="N374" s="261"/>
      <c r="O374" s="260"/>
      <c r="Q374" s="176" t="s">
        <v>301</v>
      </c>
      <c r="R374" s="181">
        <v>0</v>
      </c>
      <c r="S374" s="261"/>
      <c r="T374" s="260"/>
    </row>
    <row r="375" spans="2:20" ht="12" customHeight="1" x14ac:dyDescent="0.15">
      <c r="B375" s="12" t="s">
        <v>302</v>
      </c>
      <c r="C375" s="241">
        <f>C374*20</f>
        <v>4000</v>
      </c>
      <c r="D375" s="242"/>
      <c r="E375" s="243"/>
      <c r="G375" s="12" t="s">
        <v>302</v>
      </c>
      <c r="H375" s="241">
        <f>H374*20</f>
        <v>8000</v>
      </c>
      <c r="I375" s="242"/>
      <c r="J375" s="243"/>
      <c r="L375" s="55" t="s">
        <v>302</v>
      </c>
      <c r="M375" s="241">
        <f>M374*20</f>
        <v>0</v>
      </c>
      <c r="N375" s="242"/>
      <c r="O375" s="243"/>
      <c r="Q375" s="182" t="s">
        <v>302</v>
      </c>
      <c r="R375" s="241">
        <f>R374*20</f>
        <v>0</v>
      </c>
      <c r="S375" s="242"/>
      <c r="T375" s="243"/>
    </row>
    <row r="376" spans="2:20" ht="12" customHeight="1" x14ac:dyDescent="0.15">
      <c r="B376" s="247" t="s">
        <v>791</v>
      </c>
      <c r="C376" s="248"/>
      <c r="D376" s="248"/>
      <c r="E376" s="249"/>
      <c r="G376" s="247" t="s">
        <v>792</v>
      </c>
      <c r="H376" s="248"/>
      <c r="I376" s="248"/>
      <c r="J376" s="249"/>
      <c r="L376" s="247" t="s">
        <v>341</v>
      </c>
      <c r="M376" s="248"/>
      <c r="N376" s="248"/>
      <c r="O376" s="249"/>
      <c r="Q376" s="247" t="s">
        <v>793</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346</v>
      </c>
      <c r="C389" s="245"/>
      <c r="D389" s="245"/>
      <c r="E389" s="246"/>
      <c r="G389" s="244" t="s">
        <v>346</v>
      </c>
      <c r="H389" s="245"/>
      <c r="I389" s="245"/>
      <c r="J389" s="246"/>
      <c r="L389" s="244" t="s">
        <v>568</v>
      </c>
      <c r="M389" s="245"/>
      <c r="N389" s="245"/>
      <c r="O389" s="246"/>
      <c r="Q389" s="383" t="s">
        <v>794</v>
      </c>
      <c r="R389" s="384"/>
      <c r="S389" s="384"/>
      <c r="T389" s="385"/>
    </row>
    <row r="392" spans="2:20" ht="12" customHeight="1" x14ac:dyDescent="0.15">
      <c r="B392" s="176" t="s">
        <v>289</v>
      </c>
      <c r="C392" s="177" t="s">
        <v>287</v>
      </c>
      <c r="D392" s="178" t="s">
        <v>290</v>
      </c>
      <c r="E392" s="70" t="str">
        <f>LOOKUP(C400,{0,201,401,601,901,1201,1501;"黑色","绿色","蓝色","紫色","红色","橙色","金色"})</f>
        <v>蓝色</v>
      </c>
      <c r="G392" s="114" t="s">
        <v>289</v>
      </c>
      <c r="H392" s="120" t="s">
        <v>276</v>
      </c>
      <c r="I392" s="51" t="s">
        <v>290</v>
      </c>
      <c r="J392" s="70" t="str">
        <f>LOOKUP(H400,{0,201,401,601,901,1201,1501;"黑色","绿色","蓝色","紫色","红色","橙色","金色"})</f>
        <v>黑色</v>
      </c>
      <c r="L392" s="114" t="s">
        <v>289</v>
      </c>
      <c r="M392" s="120" t="s">
        <v>158</v>
      </c>
      <c r="N392" s="51" t="s">
        <v>290</v>
      </c>
      <c r="O392" s="70" t="str">
        <f>LOOKUP(M400,{0,201,401,601,901,1201,1501;"黑色","绿色","蓝色","紫色","红色","橙色","金色"})</f>
        <v>黑色</v>
      </c>
      <c r="P392" s="185"/>
      <c r="Q392" s="114" t="s">
        <v>289</v>
      </c>
      <c r="R392" s="120" t="s">
        <v>162</v>
      </c>
      <c r="S392" s="51" t="s">
        <v>290</v>
      </c>
      <c r="T392" s="70" t="str">
        <f>LOOKUP(R400,{0,201,401,601,901,1201,1501;"黑色","绿色","蓝色","紫色","红色","橙色","金色"})</f>
        <v>黑色</v>
      </c>
    </row>
    <row r="393" spans="2:20" ht="12" customHeight="1" x14ac:dyDescent="0.15">
      <c r="B393" s="253" t="s">
        <v>795</v>
      </c>
      <c r="C393" s="254"/>
      <c r="D393" s="179" t="s">
        <v>292</v>
      </c>
      <c r="E393" s="180">
        <v>1</v>
      </c>
      <c r="G393" s="253" t="s">
        <v>796</v>
      </c>
      <c r="H393" s="254"/>
      <c r="I393" s="116" t="s">
        <v>292</v>
      </c>
      <c r="J393" s="59">
        <v>1</v>
      </c>
      <c r="L393" s="253" t="s">
        <v>797</v>
      </c>
      <c r="M393" s="254"/>
      <c r="N393" s="116" t="s">
        <v>292</v>
      </c>
      <c r="O393" s="59">
        <v>1</v>
      </c>
      <c r="P393" s="185"/>
      <c r="Q393" s="253" t="s">
        <v>798</v>
      </c>
      <c r="R393" s="254"/>
      <c r="S393" s="116" t="s">
        <v>292</v>
      </c>
      <c r="T393" s="59">
        <v>1</v>
      </c>
    </row>
    <row r="394" spans="2:20" ht="12" customHeight="1" x14ac:dyDescent="0.15">
      <c r="B394" s="255"/>
      <c r="C394" s="256"/>
      <c r="D394" s="179" t="s">
        <v>296</v>
      </c>
      <c r="E394" s="180">
        <v>1</v>
      </c>
      <c r="G394" s="255"/>
      <c r="H394" s="256"/>
      <c r="I394" s="116" t="s">
        <v>296</v>
      </c>
      <c r="J394" s="59">
        <v>5</v>
      </c>
      <c r="L394" s="255"/>
      <c r="M394" s="256"/>
      <c r="N394" s="116" t="s">
        <v>296</v>
      </c>
      <c r="O394" s="59">
        <v>1</v>
      </c>
      <c r="P394" s="185"/>
      <c r="Q394" s="255"/>
      <c r="R394" s="256"/>
      <c r="S394" s="116" t="s">
        <v>296</v>
      </c>
      <c r="T394" s="59">
        <v>1</v>
      </c>
    </row>
    <row r="395" spans="2:20" ht="12" customHeight="1" x14ac:dyDescent="0.15">
      <c r="B395" s="255"/>
      <c r="C395" s="256"/>
      <c r="D395" s="259" t="s">
        <v>799</v>
      </c>
      <c r="E395" s="260"/>
      <c r="G395" s="255"/>
      <c r="H395" s="256"/>
      <c r="I395" s="259" t="s">
        <v>800</v>
      </c>
      <c r="J395" s="260"/>
      <c r="L395" s="255"/>
      <c r="M395" s="256"/>
      <c r="N395" s="259" t="s">
        <v>801</v>
      </c>
      <c r="O395" s="260"/>
      <c r="P395" s="185"/>
      <c r="Q395" s="255"/>
      <c r="R395" s="256"/>
      <c r="S395" s="259" t="s">
        <v>802</v>
      </c>
      <c r="T395" s="260"/>
    </row>
    <row r="396" spans="2:20" ht="12" customHeight="1" x14ac:dyDescent="0.15">
      <c r="B396" s="255"/>
      <c r="C396" s="256"/>
      <c r="D396" s="259"/>
      <c r="E396" s="260"/>
      <c r="G396" s="255"/>
      <c r="H396" s="256"/>
      <c r="I396" s="259"/>
      <c r="J396" s="260"/>
      <c r="L396" s="255"/>
      <c r="M396" s="256"/>
      <c r="N396" s="259"/>
      <c r="O396" s="260"/>
      <c r="P396" s="185"/>
      <c r="Q396" s="255"/>
      <c r="R396" s="256"/>
      <c r="S396" s="259"/>
      <c r="T396" s="260"/>
    </row>
    <row r="397" spans="2:20" ht="12" customHeight="1" x14ac:dyDescent="0.15">
      <c r="B397" s="255"/>
      <c r="C397" s="256"/>
      <c r="D397" s="259"/>
      <c r="E397" s="260"/>
      <c r="G397" s="255"/>
      <c r="H397" s="256"/>
      <c r="I397" s="259"/>
      <c r="J397" s="260"/>
      <c r="L397" s="255"/>
      <c r="M397" s="256"/>
      <c r="N397" s="259"/>
      <c r="O397" s="260"/>
      <c r="P397" s="185"/>
      <c r="Q397" s="255"/>
      <c r="R397" s="256"/>
      <c r="S397" s="259"/>
      <c r="T397" s="260"/>
    </row>
    <row r="398" spans="2:20" ht="12" customHeight="1" x14ac:dyDescent="0.15">
      <c r="B398" s="255"/>
      <c r="C398" s="256"/>
      <c r="D398" s="259"/>
      <c r="E398" s="260"/>
      <c r="G398" s="255"/>
      <c r="H398" s="256"/>
      <c r="I398" s="259"/>
      <c r="J398" s="260"/>
      <c r="L398" s="255"/>
      <c r="M398" s="256"/>
      <c r="N398" s="259"/>
      <c r="O398" s="260"/>
      <c r="P398" s="185"/>
      <c r="Q398" s="255"/>
      <c r="R398" s="256"/>
      <c r="S398" s="259"/>
      <c r="T398" s="260"/>
    </row>
    <row r="399" spans="2:20" ht="12" customHeight="1" x14ac:dyDescent="0.15">
      <c r="B399" s="257"/>
      <c r="C399" s="258"/>
      <c r="D399" s="259"/>
      <c r="E399" s="260"/>
      <c r="G399" s="257"/>
      <c r="H399" s="258"/>
      <c r="I399" s="259"/>
      <c r="J399" s="260"/>
      <c r="L399" s="257"/>
      <c r="M399" s="258"/>
      <c r="N399" s="259"/>
      <c r="O399" s="260"/>
      <c r="P399" s="185"/>
      <c r="Q399" s="257"/>
      <c r="R399" s="258"/>
      <c r="S399" s="259"/>
      <c r="T399" s="260"/>
    </row>
    <row r="400" spans="2:20" ht="12" customHeight="1" x14ac:dyDescent="0.15">
      <c r="B400" s="176" t="s">
        <v>301</v>
      </c>
      <c r="C400" s="183">
        <v>500</v>
      </c>
      <c r="D400" s="261"/>
      <c r="E400" s="260"/>
      <c r="G400" s="114" t="s">
        <v>301</v>
      </c>
      <c r="H400" s="117">
        <v>200</v>
      </c>
      <c r="I400" s="261"/>
      <c r="J400" s="260"/>
      <c r="L400" s="114" t="s">
        <v>301</v>
      </c>
      <c r="M400" s="117">
        <v>0</v>
      </c>
      <c r="N400" s="261"/>
      <c r="O400" s="260"/>
      <c r="P400" s="185"/>
      <c r="Q400" s="114" t="s">
        <v>301</v>
      </c>
      <c r="R400" s="117">
        <v>0</v>
      </c>
      <c r="S400" s="261"/>
      <c r="T400" s="260"/>
    </row>
    <row r="401" spans="2:20" ht="12" customHeight="1" x14ac:dyDescent="0.15">
      <c r="B401" s="182" t="s">
        <v>302</v>
      </c>
      <c r="C401" s="241">
        <f>C400*20</f>
        <v>10000</v>
      </c>
      <c r="D401" s="242"/>
      <c r="E401" s="243"/>
      <c r="G401" s="55" t="s">
        <v>302</v>
      </c>
      <c r="H401" s="241">
        <f>H400*20</f>
        <v>4000</v>
      </c>
      <c r="I401" s="242"/>
      <c r="J401" s="243"/>
      <c r="L401" s="55" t="s">
        <v>302</v>
      </c>
      <c r="M401" s="241">
        <f>M400*20</f>
        <v>0</v>
      </c>
      <c r="N401" s="242"/>
      <c r="O401" s="243"/>
      <c r="P401" s="185"/>
      <c r="Q401" s="55" t="s">
        <v>302</v>
      </c>
      <c r="R401" s="241">
        <f>R400*20</f>
        <v>0</v>
      </c>
      <c r="S401" s="242"/>
      <c r="T401" s="243"/>
    </row>
    <row r="402" spans="2:20" ht="12" customHeight="1" x14ac:dyDescent="0.15">
      <c r="B402" s="247" t="s">
        <v>803</v>
      </c>
      <c r="C402" s="248"/>
      <c r="D402" s="248"/>
      <c r="E402" s="249"/>
      <c r="G402" s="247" t="s">
        <v>804</v>
      </c>
      <c r="H402" s="248"/>
      <c r="I402" s="248"/>
      <c r="J402" s="249"/>
      <c r="L402" s="247" t="s">
        <v>805</v>
      </c>
      <c r="M402" s="248"/>
      <c r="N402" s="248"/>
      <c r="O402" s="249"/>
      <c r="P402" s="185"/>
      <c r="Q402" s="247" t="s">
        <v>806</v>
      </c>
      <c r="R402" s="248"/>
      <c r="S402" s="248"/>
      <c r="T402" s="249"/>
    </row>
    <row r="403" spans="2:20" ht="12" customHeight="1" x14ac:dyDescent="0.15">
      <c r="B403" s="247"/>
      <c r="C403" s="248"/>
      <c r="D403" s="248"/>
      <c r="E403" s="249"/>
      <c r="G403" s="247"/>
      <c r="H403" s="248"/>
      <c r="I403" s="248"/>
      <c r="J403" s="249"/>
      <c r="L403" s="247"/>
      <c r="M403" s="248"/>
      <c r="N403" s="248"/>
      <c r="O403" s="249"/>
      <c r="P403" s="185"/>
      <c r="Q403" s="247"/>
      <c r="R403" s="248"/>
      <c r="S403" s="248"/>
      <c r="T403" s="249"/>
    </row>
    <row r="404" spans="2:20" ht="12" customHeight="1" x14ac:dyDescent="0.15">
      <c r="B404" s="247"/>
      <c r="C404" s="248"/>
      <c r="D404" s="248"/>
      <c r="E404" s="249"/>
      <c r="G404" s="247"/>
      <c r="H404" s="248"/>
      <c r="I404" s="248"/>
      <c r="J404" s="249"/>
      <c r="L404" s="247"/>
      <c r="M404" s="248"/>
      <c r="N404" s="248"/>
      <c r="O404" s="249"/>
      <c r="P404" s="185"/>
      <c r="Q404" s="247"/>
      <c r="R404" s="248"/>
      <c r="S404" s="248"/>
      <c r="T404" s="249"/>
    </row>
    <row r="405" spans="2:20" ht="12" customHeight="1" x14ac:dyDescent="0.15">
      <c r="B405" s="247"/>
      <c r="C405" s="248"/>
      <c r="D405" s="248"/>
      <c r="E405" s="249"/>
      <c r="G405" s="247"/>
      <c r="H405" s="248"/>
      <c r="I405" s="248"/>
      <c r="J405" s="249"/>
      <c r="L405" s="247"/>
      <c r="M405" s="248"/>
      <c r="N405" s="248"/>
      <c r="O405" s="249"/>
      <c r="P405" s="185"/>
      <c r="Q405" s="247"/>
      <c r="R405" s="248"/>
      <c r="S405" s="248"/>
      <c r="T405" s="249"/>
    </row>
    <row r="406" spans="2:20" ht="12" customHeight="1" x14ac:dyDescent="0.15">
      <c r="B406" s="247"/>
      <c r="C406" s="248"/>
      <c r="D406" s="248"/>
      <c r="E406" s="249"/>
      <c r="G406" s="247"/>
      <c r="H406" s="248"/>
      <c r="I406" s="248"/>
      <c r="J406" s="249"/>
      <c r="L406" s="247"/>
      <c r="M406" s="248"/>
      <c r="N406" s="248"/>
      <c r="O406" s="249"/>
      <c r="P406" s="185"/>
      <c r="Q406" s="247"/>
      <c r="R406" s="248"/>
      <c r="S406" s="248"/>
      <c r="T406" s="249"/>
    </row>
    <row r="407" spans="2:20" ht="12" customHeight="1" x14ac:dyDescent="0.15">
      <c r="B407" s="247"/>
      <c r="C407" s="248"/>
      <c r="D407" s="248"/>
      <c r="E407" s="249"/>
      <c r="G407" s="247"/>
      <c r="H407" s="248"/>
      <c r="I407" s="248"/>
      <c r="J407" s="249"/>
      <c r="L407" s="247"/>
      <c r="M407" s="248"/>
      <c r="N407" s="248"/>
      <c r="O407" s="249"/>
      <c r="P407" s="185"/>
      <c r="Q407" s="247"/>
      <c r="R407" s="248"/>
      <c r="S407" s="248"/>
      <c r="T407" s="249"/>
    </row>
    <row r="408" spans="2:20" ht="12" customHeight="1" x14ac:dyDescent="0.15">
      <c r="B408" s="247"/>
      <c r="C408" s="248"/>
      <c r="D408" s="248"/>
      <c r="E408" s="249"/>
      <c r="G408" s="247"/>
      <c r="H408" s="248"/>
      <c r="I408" s="248"/>
      <c r="J408" s="249"/>
      <c r="L408" s="247"/>
      <c r="M408" s="248"/>
      <c r="N408" s="248"/>
      <c r="O408" s="249"/>
      <c r="P408" s="185"/>
      <c r="Q408" s="247"/>
      <c r="R408" s="248"/>
      <c r="S408" s="248"/>
      <c r="T408" s="249"/>
    </row>
    <row r="409" spans="2:20" ht="12" customHeight="1" x14ac:dyDescent="0.15">
      <c r="B409" s="247"/>
      <c r="C409" s="248"/>
      <c r="D409" s="248"/>
      <c r="E409" s="249"/>
      <c r="G409" s="247"/>
      <c r="H409" s="248"/>
      <c r="I409" s="248"/>
      <c r="J409" s="249"/>
      <c r="L409" s="247"/>
      <c r="M409" s="248"/>
      <c r="N409" s="248"/>
      <c r="O409" s="249"/>
      <c r="P409" s="185"/>
      <c r="Q409" s="247"/>
      <c r="R409" s="248"/>
      <c r="S409" s="248"/>
      <c r="T409" s="249"/>
    </row>
    <row r="410" spans="2:20" ht="12" customHeight="1" x14ac:dyDescent="0.15">
      <c r="B410" s="247"/>
      <c r="C410" s="248"/>
      <c r="D410" s="248"/>
      <c r="E410" s="249"/>
      <c r="G410" s="247"/>
      <c r="H410" s="248"/>
      <c r="I410" s="248"/>
      <c r="J410" s="249"/>
      <c r="L410" s="247"/>
      <c r="M410" s="248"/>
      <c r="N410" s="248"/>
      <c r="O410" s="249"/>
      <c r="P410" s="185"/>
      <c r="Q410" s="247"/>
      <c r="R410" s="248"/>
      <c r="S410" s="248"/>
      <c r="T410" s="249"/>
    </row>
    <row r="411" spans="2:20" ht="12" customHeight="1" x14ac:dyDescent="0.15">
      <c r="B411" s="247"/>
      <c r="C411" s="248"/>
      <c r="D411" s="248"/>
      <c r="E411" s="249"/>
      <c r="G411" s="247"/>
      <c r="H411" s="248"/>
      <c r="I411" s="248"/>
      <c r="J411" s="249"/>
      <c r="L411" s="247"/>
      <c r="M411" s="248"/>
      <c r="N411" s="248"/>
      <c r="O411" s="249"/>
      <c r="P411" s="185"/>
      <c r="Q411" s="247"/>
      <c r="R411" s="248"/>
      <c r="S411" s="248"/>
      <c r="T411" s="249"/>
    </row>
    <row r="412" spans="2:20" ht="12" customHeight="1" x14ac:dyDescent="0.15">
      <c r="B412" s="247"/>
      <c r="C412" s="248"/>
      <c r="D412" s="248"/>
      <c r="E412" s="249"/>
      <c r="G412" s="247"/>
      <c r="H412" s="248"/>
      <c r="I412" s="248"/>
      <c r="J412" s="249"/>
      <c r="L412" s="247"/>
      <c r="M412" s="248"/>
      <c r="N412" s="248"/>
      <c r="O412" s="249"/>
      <c r="P412" s="185"/>
      <c r="Q412" s="247"/>
      <c r="R412" s="248"/>
      <c r="S412" s="248"/>
      <c r="T412" s="249"/>
    </row>
    <row r="413" spans="2:20" ht="12" customHeight="1" x14ac:dyDescent="0.15">
      <c r="B413" s="247"/>
      <c r="C413" s="248"/>
      <c r="D413" s="248"/>
      <c r="E413" s="249"/>
      <c r="G413" s="247"/>
      <c r="H413" s="248"/>
      <c r="I413" s="248"/>
      <c r="J413" s="249"/>
      <c r="L413" s="247"/>
      <c r="M413" s="248"/>
      <c r="N413" s="248"/>
      <c r="O413" s="249"/>
      <c r="P413" s="185"/>
      <c r="Q413" s="247"/>
      <c r="R413" s="248"/>
      <c r="S413" s="248"/>
      <c r="T413" s="249"/>
    </row>
    <row r="414" spans="2:20" ht="12" customHeight="1" x14ac:dyDescent="0.15">
      <c r="B414" s="250"/>
      <c r="C414" s="251"/>
      <c r="D414" s="251"/>
      <c r="E414" s="252"/>
      <c r="G414" s="250"/>
      <c r="H414" s="251"/>
      <c r="I414" s="251"/>
      <c r="J414" s="252"/>
      <c r="L414" s="250"/>
      <c r="M414" s="251"/>
      <c r="N414" s="251"/>
      <c r="O414" s="252"/>
      <c r="P414" s="185"/>
      <c r="Q414" s="250"/>
      <c r="R414" s="251"/>
      <c r="S414" s="251"/>
      <c r="T414" s="252"/>
    </row>
    <row r="415" spans="2:20" ht="12" customHeight="1" x14ac:dyDescent="0.15">
      <c r="B415" s="383" t="s">
        <v>794</v>
      </c>
      <c r="C415" s="384"/>
      <c r="D415" s="384"/>
      <c r="E415" s="385"/>
      <c r="G415" s="244" t="s">
        <v>581</v>
      </c>
      <c r="H415" s="245"/>
      <c r="I415" s="245"/>
      <c r="J415" s="246"/>
      <c r="L415" s="244" t="s">
        <v>594</v>
      </c>
      <c r="M415" s="245"/>
      <c r="N415" s="245"/>
      <c r="O415" s="246"/>
      <c r="P415" s="185"/>
      <c r="Q415" s="244" t="s">
        <v>594</v>
      </c>
      <c r="R415" s="245"/>
      <c r="S415" s="245"/>
      <c r="T415" s="246"/>
    </row>
    <row r="418" spans="2:21" ht="12" customHeight="1" x14ac:dyDescent="0.15">
      <c r="B418" s="98" t="s">
        <v>289</v>
      </c>
      <c r="C418" s="99" t="s">
        <v>281</v>
      </c>
      <c r="D418" s="2" t="s">
        <v>290</v>
      </c>
      <c r="E418" s="97" t="str">
        <f>LOOKUP(C426,{0,201,401,601,901,1201,1501;"黑色","绿色","蓝色","紫色","红色","橙色","金色"})</f>
        <v>绿色</v>
      </c>
      <c r="G418" s="98" t="s">
        <v>289</v>
      </c>
      <c r="H418" s="99" t="s">
        <v>214</v>
      </c>
      <c r="I418" s="2" t="s">
        <v>290</v>
      </c>
      <c r="J418" s="97" t="str">
        <f>LOOKUP(J419,{0,201,401,601,901,1201,1501;"黑色","绿色","蓝色","紫色","红色","橙色","金色"})</f>
        <v>黑色</v>
      </c>
      <c r="L418" s="98" t="s">
        <v>289</v>
      </c>
      <c r="M418" s="99" t="s">
        <v>261</v>
      </c>
      <c r="N418" s="2" t="s">
        <v>290</v>
      </c>
      <c r="O418" s="97" t="str">
        <f>LOOKUP(O419,{0,201,401,601,901,1201,1501;"黑色","绿色","蓝色","紫色","红色","橙色","金色"})</f>
        <v>黑色</v>
      </c>
      <c r="Q418" s="98" t="s">
        <v>289</v>
      </c>
      <c r="R418" s="99" t="s">
        <v>283</v>
      </c>
      <c r="S418" s="2" t="s">
        <v>290</v>
      </c>
      <c r="T418" s="184" t="str">
        <f>LOOKUP(T419,{0,201,401,601,901,1201,1501;"黑色","绿色","蓝色","紫色","红色","橙色","金色"})</f>
        <v>黑色</v>
      </c>
      <c r="U418" s="186"/>
    </row>
    <row r="419" spans="2:21" ht="12" customHeight="1" x14ac:dyDescent="0.15">
      <c r="B419" s="253" t="s">
        <v>807</v>
      </c>
      <c r="C419" s="254"/>
      <c r="D419" s="100" t="s">
        <v>292</v>
      </c>
      <c r="E419" s="25">
        <v>1</v>
      </c>
      <c r="G419" s="253" t="s">
        <v>808</v>
      </c>
      <c r="H419" s="254"/>
      <c r="I419" s="100" t="s">
        <v>292</v>
      </c>
      <c r="J419" s="25">
        <v>2</v>
      </c>
      <c r="L419" s="253" t="s">
        <v>809</v>
      </c>
      <c r="M419" s="254"/>
      <c r="N419" s="100" t="s">
        <v>292</v>
      </c>
      <c r="O419" s="25">
        <v>20</v>
      </c>
      <c r="Q419" s="253" t="s">
        <v>810</v>
      </c>
      <c r="R419" s="254"/>
      <c r="S419" s="100" t="s">
        <v>292</v>
      </c>
      <c r="T419" s="25">
        <v>1</v>
      </c>
      <c r="U419" s="186"/>
    </row>
    <row r="420" spans="2:21" ht="12" customHeight="1" x14ac:dyDescent="0.15">
      <c r="B420" s="255"/>
      <c r="C420" s="256"/>
      <c r="D420" s="100" t="s">
        <v>296</v>
      </c>
      <c r="E420" s="25">
        <v>1</v>
      </c>
      <c r="G420" s="255"/>
      <c r="H420" s="256"/>
      <c r="I420" s="100" t="s">
        <v>296</v>
      </c>
      <c r="J420" s="25">
        <v>1</v>
      </c>
      <c r="L420" s="255"/>
      <c r="M420" s="256"/>
      <c r="N420" s="100" t="s">
        <v>296</v>
      </c>
      <c r="O420" s="25">
        <v>50</v>
      </c>
      <c r="Q420" s="255"/>
      <c r="R420" s="256"/>
      <c r="S420" s="100" t="s">
        <v>296</v>
      </c>
      <c r="T420" s="25">
        <v>1</v>
      </c>
      <c r="U420" s="186"/>
    </row>
    <row r="421" spans="2:21" ht="12" customHeight="1" x14ac:dyDescent="0.15">
      <c r="B421" s="255"/>
      <c r="C421" s="256"/>
      <c r="D421" s="262" t="s">
        <v>811</v>
      </c>
      <c r="E421" s="260"/>
      <c r="G421" s="255"/>
      <c r="H421" s="256"/>
      <c r="I421" s="262" t="s">
        <v>812</v>
      </c>
      <c r="J421" s="260"/>
      <c r="L421" s="255"/>
      <c r="M421" s="256"/>
      <c r="N421" s="262" t="s">
        <v>813</v>
      </c>
      <c r="O421" s="260"/>
      <c r="Q421" s="255"/>
      <c r="R421" s="256"/>
      <c r="S421" s="262" t="s">
        <v>814</v>
      </c>
      <c r="T421" s="260"/>
      <c r="U421" s="186"/>
    </row>
    <row r="422" spans="2:21" ht="12" customHeight="1" x14ac:dyDescent="0.15">
      <c r="B422" s="255"/>
      <c r="C422" s="256"/>
      <c r="D422" s="262"/>
      <c r="E422" s="260"/>
      <c r="G422" s="255"/>
      <c r="H422" s="256"/>
      <c r="I422" s="262"/>
      <c r="J422" s="260"/>
      <c r="L422" s="255"/>
      <c r="M422" s="256"/>
      <c r="N422" s="262"/>
      <c r="O422" s="260"/>
      <c r="Q422" s="255"/>
      <c r="R422" s="256"/>
      <c r="S422" s="262"/>
      <c r="T422" s="260"/>
      <c r="U422" s="186"/>
    </row>
    <row r="423" spans="2:21" ht="12" customHeight="1" x14ac:dyDescent="0.15">
      <c r="B423" s="255"/>
      <c r="C423" s="256"/>
      <c r="D423" s="262"/>
      <c r="E423" s="260"/>
      <c r="G423" s="255"/>
      <c r="H423" s="256"/>
      <c r="I423" s="262"/>
      <c r="J423" s="260"/>
      <c r="L423" s="255"/>
      <c r="M423" s="256"/>
      <c r="N423" s="262"/>
      <c r="O423" s="260"/>
      <c r="Q423" s="255"/>
      <c r="R423" s="256"/>
      <c r="S423" s="262"/>
      <c r="T423" s="260"/>
      <c r="U423" s="186"/>
    </row>
    <row r="424" spans="2:21" ht="12" customHeight="1" x14ac:dyDescent="0.15">
      <c r="B424" s="255"/>
      <c r="C424" s="256"/>
      <c r="D424" s="262"/>
      <c r="E424" s="260"/>
      <c r="G424" s="255"/>
      <c r="H424" s="256"/>
      <c r="I424" s="262"/>
      <c r="J424" s="260"/>
      <c r="L424" s="255"/>
      <c r="M424" s="256"/>
      <c r="N424" s="262"/>
      <c r="O424" s="260"/>
      <c r="Q424" s="255"/>
      <c r="R424" s="256"/>
      <c r="S424" s="262"/>
      <c r="T424" s="260"/>
      <c r="U424" s="186"/>
    </row>
    <row r="425" spans="2:21" ht="12" customHeight="1" x14ac:dyDescent="0.15">
      <c r="B425" s="257"/>
      <c r="C425" s="258"/>
      <c r="D425" s="262"/>
      <c r="E425" s="260"/>
      <c r="G425" s="257"/>
      <c r="H425" s="258"/>
      <c r="I425" s="262"/>
      <c r="J425" s="260"/>
      <c r="L425" s="257"/>
      <c r="M425" s="258"/>
      <c r="N425" s="262"/>
      <c r="O425" s="260"/>
      <c r="Q425" s="257"/>
      <c r="R425" s="258"/>
      <c r="S425" s="262"/>
      <c r="T425" s="260"/>
      <c r="U425" s="186"/>
    </row>
    <row r="426" spans="2:21" ht="12" customHeight="1" x14ac:dyDescent="0.15">
      <c r="B426" s="98" t="s">
        <v>301</v>
      </c>
      <c r="C426" s="101">
        <v>300</v>
      </c>
      <c r="D426" s="261"/>
      <c r="E426" s="260"/>
      <c r="G426" s="98" t="s">
        <v>301</v>
      </c>
      <c r="H426" s="101">
        <v>50</v>
      </c>
      <c r="I426" s="261"/>
      <c r="J426" s="260"/>
      <c r="L426" s="98" t="s">
        <v>301</v>
      </c>
      <c r="M426" s="101">
        <v>100</v>
      </c>
      <c r="N426" s="261"/>
      <c r="O426" s="260"/>
      <c r="Q426" s="98" t="s">
        <v>301</v>
      </c>
      <c r="R426" s="101">
        <v>300</v>
      </c>
      <c r="S426" s="261"/>
      <c r="T426" s="260"/>
      <c r="U426" s="186"/>
    </row>
    <row r="427" spans="2:21" ht="12" customHeight="1" x14ac:dyDescent="0.15">
      <c r="B427" s="12" t="s">
        <v>302</v>
      </c>
      <c r="C427" s="241">
        <f>C426*20</f>
        <v>6000</v>
      </c>
      <c r="D427" s="242"/>
      <c r="E427" s="243"/>
      <c r="G427" s="12" t="s">
        <v>302</v>
      </c>
      <c r="H427" s="241">
        <f>H426*20</f>
        <v>1000</v>
      </c>
      <c r="I427" s="242"/>
      <c r="J427" s="243"/>
      <c r="L427" s="12" t="s">
        <v>302</v>
      </c>
      <c r="M427" s="241">
        <f>M426*20</f>
        <v>2000</v>
      </c>
      <c r="N427" s="242"/>
      <c r="O427" s="243"/>
      <c r="Q427" s="12" t="s">
        <v>302</v>
      </c>
      <c r="R427" s="241">
        <f>R426*20</f>
        <v>6000</v>
      </c>
      <c r="S427" s="242"/>
      <c r="T427" s="243"/>
      <c r="U427" s="186"/>
    </row>
    <row r="428" spans="2:21" ht="12" customHeight="1" x14ac:dyDescent="0.15">
      <c r="B428" s="247" t="s">
        <v>341</v>
      </c>
      <c r="C428" s="248"/>
      <c r="D428" s="248"/>
      <c r="E428" s="249"/>
      <c r="G428" s="247" t="s">
        <v>341</v>
      </c>
      <c r="H428" s="248"/>
      <c r="I428" s="248"/>
      <c r="J428" s="249"/>
      <c r="L428" s="247" t="s">
        <v>341</v>
      </c>
      <c r="M428" s="248"/>
      <c r="N428" s="248"/>
      <c r="O428" s="249"/>
      <c r="Q428" s="247"/>
      <c r="R428" s="248"/>
      <c r="S428" s="248"/>
      <c r="T428" s="249"/>
      <c r="U428" s="186"/>
    </row>
    <row r="429" spans="2:21" ht="12" customHeight="1" x14ac:dyDescent="0.15">
      <c r="B429" s="247"/>
      <c r="C429" s="248"/>
      <c r="D429" s="248"/>
      <c r="E429" s="249"/>
      <c r="G429" s="247"/>
      <c r="H429" s="248"/>
      <c r="I429" s="248"/>
      <c r="J429" s="249"/>
      <c r="L429" s="247"/>
      <c r="M429" s="248"/>
      <c r="N429" s="248"/>
      <c r="O429" s="249"/>
      <c r="Q429" s="247"/>
      <c r="R429" s="248"/>
      <c r="S429" s="248"/>
      <c r="T429" s="249"/>
      <c r="U429" s="186"/>
    </row>
    <row r="430" spans="2:21" ht="12" customHeight="1" x14ac:dyDescent="0.15">
      <c r="B430" s="247"/>
      <c r="C430" s="248"/>
      <c r="D430" s="248"/>
      <c r="E430" s="249"/>
      <c r="G430" s="247"/>
      <c r="H430" s="248"/>
      <c r="I430" s="248"/>
      <c r="J430" s="249"/>
      <c r="L430" s="247"/>
      <c r="M430" s="248"/>
      <c r="N430" s="248"/>
      <c r="O430" s="249"/>
      <c r="Q430" s="247"/>
      <c r="R430" s="248"/>
      <c r="S430" s="248"/>
      <c r="T430" s="249"/>
      <c r="U430" s="186"/>
    </row>
    <row r="431" spans="2:21" ht="12" customHeight="1" x14ac:dyDescent="0.15">
      <c r="B431" s="247"/>
      <c r="C431" s="248"/>
      <c r="D431" s="248"/>
      <c r="E431" s="249"/>
      <c r="G431" s="247"/>
      <c r="H431" s="248"/>
      <c r="I431" s="248"/>
      <c r="J431" s="249"/>
      <c r="L431" s="247"/>
      <c r="M431" s="248"/>
      <c r="N431" s="248"/>
      <c r="O431" s="249"/>
      <c r="Q431" s="247"/>
      <c r="R431" s="248"/>
      <c r="S431" s="248"/>
      <c r="T431" s="249"/>
      <c r="U431" s="186"/>
    </row>
    <row r="432" spans="2:21" ht="12" customHeight="1" x14ac:dyDescent="0.15">
      <c r="B432" s="247"/>
      <c r="C432" s="248"/>
      <c r="D432" s="248"/>
      <c r="E432" s="249"/>
      <c r="G432" s="247"/>
      <c r="H432" s="248"/>
      <c r="I432" s="248"/>
      <c r="J432" s="249"/>
      <c r="L432" s="247"/>
      <c r="M432" s="248"/>
      <c r="N432" s="248"/>
      <c r="O432" s="249"/>
      <c r="Q432" s="247"/>
      <c r="R432" s="248"/>
      <c r="S432" s="248"/>
      <c r="T432" s="249"/>
      <c r="U432" s="186"/>
    </row>
    <row r="433" spans="2:21" ht="12" customHeight="1" x14ac:dyDescent="0.15">
      <c r="B433" s="247"/>
      <c r="C433" s="248"/>
      <c r="D433" s="248"/>
      <c r="E433" s="249"/>
      <c r="G433" s="247"/>
      <c r="H433" s="248"/>
      <c r="I433" s="248"/>
      <c r="J433" s="249"/>
      <c r="L433" s="247"/>
      <c r="M433" s="248"/>
      <c r="N433" s="248"/>
      <c r="O433" s="249"/>
      <c r="Q433" s="247"/>
      <c r="R433" s="248"/>
      <c r="S433" s="248"/>
      <c r="T433" s="249"/>
      <c r="U433" s="186"/>
    </row>
    <row r="434" spans="2:21" ht="12" customHeight="1" x14ac:dyDescent="0.15">
      <c r="B434" s="247"/>
      <c r="C434" s="248"/>
      <c r="D434" s="248"/>
      <c r="E434" s="249"/>
      <c r="G434" s="247"/>
      <c r="H434" s="248"/>
      <c r="I434" s="248"/>
      <c r="J434" s="249"/>
      <c r="L434" s="247"/>
      <c r="M434" s="248"/>
      <c r="N434" s="248"/>
      <c r="O434" s="249"/>
      <c r="Q434" s="247"/>
      <c r="R434" s="248"/>
      <c r="S434" s="248"/>
      <c r="T434" s="249"/>
      <c r="U434" s="186"/>
    </row>
    <row r="435" spans="2:21" ht="12" customHeight="1" x14ac:dyDescent="0.15">
      <c r="B435" s="247"/>
      <c r="C435" s="248"/>
      <c r="D435" s="248"/>
      <c r="E435" s="249"/>
      <c r="G435" s="247"/>
      <c r="H435" s="248"/>
      <c r="I435" s="248"/>
      <c r="J435" s="249"/>
      <c r="L435" s="247"/>
      <c r="M435" s="248"/>
      <c r="N435" s="248"/>
      <c r="O435" s="249"/>
      <c r="Q435" s="247"/>
      <c r="R435" s="248"/>
      <c r="S435" s="248"/>
      <c r="T435" s="249"/>
      <c r="U435" s="186"/>
    </row>
    <row r="436" spans="2:21" ht="12" customHeight="1" x14ac:dyDescent="0.15">
      <c r="B436" s="247"/>
      <c r="C436" s="248"/>
      <c r="D436" s="248"/>
      <c r="E436" s="249"/>
      <c r="G436" s="247"/>
      <c r="H436" s="248"/>
      <c r="I436" s="248"/>
      <c r="J436" s="249"/>
      <c r="L436" s="247"/>
      <c r="M436" s="248"/>
      <c r="N436" s="248"/>
      <c r="O436" s="249"/>
      <c r="Q436" s="247"/>
      <c r="R436" s="248"/>
      <c r="S436" s="248"/>
      <c r="T436" s="249"/>
      <c r="U436" s="186"/>
    </row>
    <row r="437" spans="2:21" ht="12" customHeight="1" x14ac:dyDescent="0.15">
      <c r="B437" s="247"/>
      <c r="C437" s="248"/>
      <c r="D437" s="248"/>
      <c r="E437" s="249"/>
      <c r="G437" s="247"/>
      <c r="H437" s="248"/>
      <c r="I437" s="248"/>
      <c r="J437" s="249"/>
      <c r="L437" s="247"/>
      <c r="M437" s="248"/>
      <c r="N437" s="248"/>
      <c r="O437" s="249"/>
      <c r="Q437" s="247"/>
      <c r="R437" s="248"/>
      <c r="S437" s="248"/>
      <c r="T437" s="249"/>
      <c r="U437" s="186"/>
    </row>
    <row r="438" spans="2:21" ht="12" customHeight="1" x14ac:dyDescent="0.15">
      <c r="B438" s="247"/>
      <c r="C438" s="248"/>
      <c r="D438" s="248"/>
      <c r="E438" s="249"/>
      <c r="G438" s="247"/>
      <c r="H438" s="248"/>
      <c r="I438" s="248"/>
      <c r="J438" s="249"/>
      <c r="L438" s="247"/>
      <c r="M438" s="248"/>
      <c r="N438" s="248"/>
      <c r="O438" s="249"/>
      <c r="Q438" s="247"/>
      <c r="R438" s="248"/>
      <c r="S438" s="248"/>
      <c r="T438" s="249"/>
      <c r="U438" s="186"/>
    </row>
    <row r="439" spans="2:21" ht="12" customHeight="1" x14ac:dyDescent="0.15">
      <c r="B439" s="247"/>
      <c r="C439" s="248"/>
      <c r="D439" s="248"/>
      <c r="E439" s="249"/>
      <c r="G439" s="247"/>
      <c r="H439" s="248"/>
      <c r="I439" s="248"/>
      <c r="J439" s="249"/>
      <c r="L439" s="247"/>
      <c r="M439" s="248"/>
      <c r="N439" s="248"/>
      <c r="O439" s="249"/>
      <c r="Q439" s="247"/>
      <c r="R439" s="248"/>
      <c r="S439" s="248"/>
      <c r="T439" s="249"/>
      <c r="U439" s="186"/>
    </row>
    <row r="440" spans="2:21" ht="12" customHeight="1" x14ac:dyDescent="0.15">
      <c r="B440" s="250"/>
      <c r="C440" s="251"/>
      <c r="D440" s="251"/>
      <c r="E440" s="252"/>
      <c r="G440" s="250"/>
      <c r="H440" s="251"/>
      <c r="I440" s="251"/>
      <c r="J440" s="252"/>
      <c r="L440" s="250"/>
      <c r="M440" s="251"/>
      <c r="N440" s="251"/>
      <c r="O440" s="252"/>
      <c r="Q440" s="250"/>
      <c r="R440" s="251"/>
      <c r="S440" s="251"/>
      <c r="T440" s="252"/>
      <c r="U440" s="186"/>
    </row>
    <row r="441" spans="2:21" ht="12" customHeight="1" x14ac:dyDescent="0.15">
      <c r="B441" s="244" t="s">
        <v>815</v>
      </c>
      <c r="C441" s="245"/>
      <c r="D441" s="245"/>
      <c r="E441" s="246"/>
      <c r="G441" s="244" t="s">
        <v>816</v>
      </c>
      <c r="H441" s="245"/>
      <c r="I441" s="245"/>
      <c r="J441" s="246"/>
      <c r="L441" s="244" t="s">
        <v>817</v>
      </c>
      <c r="M441" s="245"/>
      <c r="N441" s="245"/>
      <c r="O441" s="246"/>
      <c r="Q441" s="244" t="s">
        <v>818</v>
      </c>
      <c r="R441" s="245"/>
      <c r="S441" s="245"/>
      <c r="T441" s="246"/>
      <c r="U441" s="186"/>
    </row>
    <row r="444" spans="2:21" ht="12" customHeight="1" x14ac:dyDescent="0.15">
      <c r="B444" s="98" t="s">
        <v>289</v>
      </c>
      <c r="C444" s="99" t="s">
        <v>284</v>
      </c>
      <c r="D444" s="2" t="s">
        <v>290</v>
      </c>
      <c r="E444" s="184" t="str">
        <f>LOOKUP(E445,{0,201,401,601,901,1201,1501;"黑色","绿色","蓝色","紫色","红色","橙色","金色"})</f>
        <v>黑色</v>
      </c>
    </row>
    <row r="445" spans="2:21" ht="12" customHeight="1" x14ac:dyDescent="0.15">
      <c r="B445" s="253" t="s">
        <v>819</v>
      </c>
      <c r="C445" s="254"/>
      <c r="D445" s="100" t="s">
        <v>292</v>
      </c>
      <c r="E445" s="25">
        <v>2</v>
      </c>
    </row>
    <row r="446" spans="2:21" ht="12" customHeight="1" x14ac:dyDescent="0.15">
      <c r="B446" s="255"/>
      <c r="C446" s="256"/>
      <c r="D446" s="100" t="s">
        <v>296</v>
      </c>
      <c r="E446" s="25">
        <v>1</v>
      </c>
    </row>
    <row r="447" spans="2:21" ht="12" customHeight="1" x14ac:dyDescent="0.15">
      <c r="B447" s="255"/>
      <c r="C447" s="256"/>
      <c r="D447" s="262" t="s">
        <v>820</v>
      </c>
      <c r="E447" s="260"/>
    </row>
    <row r="448" spans="2:21" ht="12" customHeight="1" x14ac:dyDescent="0.15">
      <c r="B448" s="255"/>
      <c r="C448" s="256"/>
      <c r="D448" s="262"/>
      <c r="E448" s="260"/>
    </row>
    <row r="449" spans="2:5" ht="12" customHeight="1" x14ac:dyDescent="0.15">
      <c r="B449" s="255"/>
      <c r="C449" s="256"/>
      <c r="D449" s="262"/>
      <c r="E449" s="260"/>
    </row>
    <row r="450" spans="2:5" ht="12" customHeight="1" x14ac:dyDescent="0.15">
      <c r="B450" s="255"/>
      <c r="C450" s="256"/>
      <c r="D450" s="262"/>
      <c r="E450" s="260"/>
    </row>
    <row r="451" spans="2:5" ht="12" customHeight="1" x14ac:dyDescent="0.15">
      <c r="B451" s="257"/>
      <c r="C451" s="258"/>
      <c r="D451" s="262"/>
      <c r="E451" s="260"/>
    </row>
    <row r="452" spans="2:5" ht="12" customHeight="1" x14ac:dyDescent="0.15">
      <c r="B452" s="98" t="s">
        <v>301</v>
      </c>
      <c r="C452" s="101">
        <v>300</v>
      </c>
      <c r="D452" s="261"/>
      <c r="E452" s="260"/>
    </row>
    <row r="453" spans="2:5" ht="12" customHeight="1" x14ac:dyDescent="0.15">
      <c r="B453" s="12" t="s">
        <v>302</v>
      </c>
      <c r="C453" s="241">
        <f>C452*20</f>
        <v>6000</v>
      </c>
      <c r="D453" s="242"/>
      <c r="E453" s="243"/>
    </row>
    <row r="454" spans="2:5" ht="12" customHeight="1" x14ac:dyDescent="0.15">
      <c r="B454" s="247"/>
      <c r="C454" s="248"/>
      <c r="D454" s="248"/>
      <c r="E454" s="249"/>
    </row>
    <row r="455" spans="2:5" ht="12" customHeight="1" x14ac:dyDescent="0.15">
      <c r="B455" s="247"/>
      <c r="C455" s="248"/>
      <c r="D455" s="248"/>
      <c r="E455" s="249"/>
    </row>
    <row r="456" spans="2:5" ht="12" customHeight="1" x14ac:dyDescent="0.15">
      <c r="B456" s="247"/>
      <c r="C456" s="248"/>
      <c r="D456" s="248"/>
      <c r="E456" s="249"/>
    </row>
    <row r="457" spans="2:5" ht="12" customHeight="1" x14ac:dyDescent="0.15">
      <c r="B457" s="247"/>
      <c r="C457" s="248"/>
      <c r="D457" s="248"/>
      <c r="E457" s="249"/>
    </row>
    <row r="458" spans="2:5" ht="12" customHeight="1" x14ac:dyDescent="0.15">
      <c r="B458" s="247"/>
      <c r="C458" s="248"/>
      <c r="D458" s="248"/>
      <c r="E458" s="249"/>
    </row>
    <row r="459" spans="2:5" ht="12" customHeight="1" x14ac:dyDescent="0.15">
      <c r="B459" s="247"/>
      <c r="C459" s="248"/>
      <c r="D459" s="248"/>
      <c r="E459" s="249"/>
    </row>
    <row r="460" spans="2:5" ht="12" customHeight="1" x14ac:dyDescent="0.15">
      <c r="B460" s="247"/>
      <c r="C460" s="248"/>
      <c r="D460" s="248"/>
      <c r="E460" s="249"/>
    </row>
    <row r="461" spans="2:5" ht="12" customHeight="1" x14ac:dyDescent="0.15">
      <c r="B461" s="247"/>
      <c r="C461" s="248"/>
      <c r="D461" s="248"/>
      <c r="E461" s="249"/>
    </row>
    <row r="462" spans="2:5" ht="12" customHeight="1" x14ac:dyDescent="0.15">
      <c r="B462" s="247"/>
      <c r="C462" s="248"/>
      <c r="D462" s="248"/>
      <c r="E462" s="249"/>
    </row>
    <row r="463" spans="2:5" ht="12" customHeight="1" x14ac:dyDescent="0.15">
      <c r="B463" s="247"/>
      <c r="C463" s="248"/>
      <c r="D463" s="248"/>
      <c r="E463" s="249"/>
    </row>
    <row r="464" spans="2:5" ht="12" customHeight="1" x14ac:dyDescent="0.15">
      <c r="B464" s="247"/>
      <c r="C464" s="248"/>
      <c r="D464" s="248"/>
      <c r="E464" s="249"/>
    </row>
    <row r="465" spans="2:5" ht="12" customHeight="1" x14ac:dyDescent="0.15">
      <c r="B465" s="247"/>
      <c r="C465" s="248"/>
      <c r="D465" s="248"/>
      <c r="E465" s="249"/>
    </row>
    <row r="466" spans="2:5" ht="12" customHeight="1" x14ac:dyDescent="0.15">
      <c r="B466" s="250"/>
      <c r="C466" s="251"/>
      <c r="D466" s="251"/>
      <c r="E466" s="252"/>
    </row>
    <row r="467" spans="2:5" ht="12" customHeight="1" x14ac:dyDescent="0.15">
      <c r="B467" s="244" t="s">
        <v>818</v>
      </c>
      <c r="C467" s="245"/>
      <c r="D467" s="245"/>
      <c r="E467" s="246"/>
    </row>
  </sheetData>
  <mergeCells count="344">
    <mergeCell ref="B350:E362"/>
    <mergeCell ref="G350:J362"/>
    <mergeCell ref="L350:O362"/>
    <mergeCell ref="Q350:T362"/>
    <mergeCell ref="G393:H399"/>
    <mergeCell ref="Q393:R399"/>
    <mergeCell ref="I395:J400"/>
    <mergeCell ref="S395:T400"/>
    <mergeCell ref="G402:J414"/>
    <mergeCell ref="B393:C399"/>
    <mergeCell ref="L393:M399"/>
    <mergeCell ref="D395:E400"/>
    <mergeCell ref="N395:O400"/>
    <mergeCell ref="B402:E414"/>
    <mergeCell ref="B367:C373"/>
    <mergeCell ref="L367:M373"/>
    <mergeCell ref="D369:E374"/>
    <mergeCell ref="N369:O374"/>
    <mergeCell ref="L402:O414"/>
    <mergeCell ref="Q402:T414"/>
    <mergeCell ref="B376:E388"/>
    <mergeCell ref="G367:H373"/>
    <mergeCell ref="Q367:R373"/>
    <mergeCell ref="I369:J374"/>
    <mergeCell ref="B272:E284"/>
    <mergeCell ref="G272:J284"/>
    <mergeCell ref="L272:O284"/>
    <mergeCell ref="Q272:T284"/>
    <mergeCell ref="B298:E310"/>
    <mergeCell ref="G298:J310"/>
    <mergeCell ref="L298:O310"/>
    <mergeCell ref="Q298:T310"/>
    <mergeCell ref="B315:C321"/>
    <mergeCell ref="L315:M321"/>
    <mergeCell ref="G315:H321"/>
    <mergeCell ref="Q315:R321"/>
    <mergeCell ref="D317:E322"/>
    <mergeCell ref="N317:O322"/>
    <mergeCell ref="I317:J322"/>
    <mergeCell ref="S317:T322"/>
    <mergeCell ref="B289:C295"/>
    <mergeCell ref="L289:M295"/>
    <mergeCell ref="G289:H295"/>
    <mergeCell ref="Q289:R295"/>
    <mergeCell ref="D291:E296"/>
    <mergeCell ref="N291:O296"/>
    <mergeCell ref="I291:J296"/>
    <mergeCell ref="S291:T296"/>
    <mergeCell ref="B237:C243"/>
    <mergeCell ref="L237:M243"/>
    <mergeCell ref="G237:H243"/>
    <mergeCell ref="Q237:R243"/>
    <mergeCell ref="D239:E244"/>
    <mergeCell ref="N239:O244"/>
    <mergeCell ref="I239:J244"/>
    <mergeCell ref="S239:T244"/>
    <mergeCell ref="B246:E258"/>
    <mergeCell ref="G246:J258"/>
    <mergeCell ref="L246:O258"/>
    <mergeCell ref="Q246:T258"/>
    <mergeCell ref="C245:E245"/>
    <mergeCell ref="H245:J245"/>
    <mergeCell ref="M245:O245"/>
    <mergeCell ref="R245:T245"/>
    <mergeCell ref="B194:E206"/>
    <mergeCell ref="G194:J206"/>
    <mergeCell ref="L194:O206"/>
    <mergeCell ref="Q194:T206"/>
    <mergeCell ref="B211:C217"/>
    <mergeCell ref="L211:M217"/>
    <mergeCell ref="G211:H217"/>
    <mergeCell ref="Q211:R217"/>
    <mergeCell ref="D213:E218"/>
    <mergeCell ref="N213:O218"/>
    <mergeCell ref="I213:J218"/>
    <mergeCell ref="S213:T218"/>
    <mergeCell ref="B207:E207"/>
    <mergeCell ref="G207:J207"/>
    <mergeCell ref="L207:O207"/>
    <mergeCell ref="Q207:T207"/>
    <mergeCell ref="B81:C87"/>
    <mergeCell ref="L81:M87"/>
    <mergeCell ref="G81:H87"/>
    <mergeCell ref="Q81:R87"/>
    <mergeCell ref="D83:E88"/>
    <mergeCell ref="N83:O88"/>
    <mergeCell ref="I83:J88"/>
    <mergeCell ref="S83:T88"/>
    <mergeCell ref="G116:J128"/>
    <mergeCell ref="L116:O128"/>
    <mergeCell ref="Q116:T128"/>
    <mergeCell ref="B116:E128"/>
    <mergeCell ref="B90:E102"/>
    <mergeCell ref="G90:J102"/>
    <mergeCell ref="L90:O102"/>
    <mergeCell ref="Q90:T102"/>
    <mergeCell ref="B107:C113"/>
    <mergeCell ref="L107:M113"/>
    <mergeCell ref="G107:H113"/>
    <mergeCell ref="Q107:R113"/>
    <mergeCell ref="D109:E114"/>
    <mergeCell ref="N109:O114"/>
    <mergeCell ref="I109:J114"/>
    <mergeCell ref="S109:T114"/>
    <mergeCell ref="B3:C9"/>
    <mergeCell ref="L3:M9"/>
    <mergeCell ref="G3:H9"/>
    <mergeCell ref="Q3:R9"/>
    <mergeCell ref="D5:E10"/>
    <mergeCell ref="N5:O10"/>
    <mergeCell ref="I5:J10"/>
    <mergeCell ref="S5:T10"/>
    <mergeCell ref="B12:E24"/>
    <mergeCell ref="G12:J24"/>
    <mergeCell ref="L12:O24"/>
    <mergeCell ref="Q12:T24"/>
    <mergeCell ref="C11:E11"/>
    <mergeCell ref="H11:J11"/>
    <mergeCell ref="M11:O11"/>
    <mergeCell ref="R11:T11"/>
    <mergeCell ref="G159:H165"/>
    <mergeCell ref="Q159:R165"/>
    <mergeCell ref="D161:E166"/>
    <mergeCell ref="N161:O166"/>
    <mergeCell ref="I161:J166"/>
    <mergeCell ref="S161:T166"/>
    <mergeCell ref="B168:E180"/>
    <mergeCell ref="G168:J180"/>
    <mergeCell ref="L168:O180"/>
    <mergeCell ref="Q168:T180"/>
    <mergeCell ref="B159:C165"/>
    <mergeCell ref="L159:M165"/>
    <mergeCell ref="C167:E167"/>
    <mergeCell ref="H167:J167"/>
    <mergeCell ref="M167:O167"/>
    <mergeCell ref="R167:T167"/>
    <mergeCell ref="B38:E50"/>
    <mergeCell ref="G38:J50"/>
    <mergeCell ref="L38:O50"/>
    <mergeCell ref="Q38:T50"/>
    <mergeCell ref="B55:C61"/>
    <mergeCell ref="L55:M61"/>
    <mergeCell ref="G55:H61"/>
    <mergeCell ref="Q55:R61"/>
    <mergeCell ref="D57:E62"/>
    <mergeCell ref="N57:O62"/>
    <mergeCell ref="I57:J62"/>
    <mergeCell ref="S57:T62"/>
    <mergeCell ref="B51:E51"/>
    <mergeCell ref="G51:J51"/>
    <mergeCell ref="L51:O51"/>
    <mergeCell ref="Q51:T51"/>
    <mergeCell ref="B441:E441"/>
    <mergeCell ref="G441:J441"/>
    <mergeCell ref="L441:O441"/>
    <mergeCell ref="Q441:T441"/>
    <mergeCell ref="C453:E453"/>
    <mergeCell ref="B467:E467"/>
    <mergeCell ref="B454:E466"/>
    <mergeCell ref="B428:E440"/>
    <mergeCell ref="G419:H425"/>
    <mergeCell ref="Q419:R425"/>
    <mergeCell ref="I421:J426"/>
    <mergeCell ref="S421:T426"/>
    <mergeCell ref="G428:J440"/>
    <mergeCell ref="L428:O440"/>
    <mergeCell ref="Q428:T440"/>
    <mergeCell ref="B445:C451"/>
    <mergeCell ref="D447:E452"/>
    <mergeCell ref="B419:C425"/>
    <mergeCell ref="L419:M425"/>
    <mergeCell ref="D421:E426"/>
    <mergeCell ref="N421:O426"/>
    <mergeCell ref="C401:E401"/>
    <mergeCell ref="H401:J401"/>
    <mergeCell ref="M401:O401"/>
    <mergeCell ref="R401:T401"/>
    <mergeCell ref="B415:E415"/>
    <mergeCell ref="G415:J415"/>
    <mergeCell ref="L415:O415"/>
    <mergeCell ref="Q415:T415"/>
    <mergeCell ref="C427:E427"/>
    <mergeCell ref="H427:J427"/>
    <mergeCell ref="M427:O427"/>
    <mergeCell ref="R427:T427"/>
    <mergeCell ref="B363:E363"/>
    <mergeCell ref="G363:J363"/>
    <mergeCell ref="L363:O363"/>
    <mergeCell ref="Q363:T363"/>
    <mergeCell ref="C375:E375"/>
    <mergeCell ref="H375:J375"/>
    <mergeCell ref="M375:O375"/>
    <mergeCell ref="R375:T375"/>
    <mergeCell ref="B389:E389"/>
    <mergeCell ref="G389:J389"/>
    <mergeCell ref="L389:O389"/>
    <mergeCell ref="Q389:T389"/>
    <mergeCell ref="S369:T374"/>
    <mergeCell ref="G376:J388"/>
    <mergeCell ref="L376:O388"/>
    <mergeCell ref="Q376:T388"/>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341:C347"/>
    <mergeCell ref="L341:M347"/>
    <mergeCell ref="G341:H347"/>
    <mergeCell ref="Q341:R347"/>
    <mergeCell ref="D343:E348"/>
    <mergeCell ref="N343:O348"/>
    <mergeCell ref="I343:J348"/>
    <mergeCell ref="S343:T348"/>
    <mergeCell ref="B285:E285"/>
    <mergeCell ref="G285:J285"/>
    <mergeCell ref="L285:O285"/>
    <mergeCell ref="Q285:T285"/>
    <mergeCell ref="C297:E297"/>
    <mergeCell ref="H297:J297"/>
    <mergeCell ref="M297:O297"/>
    <mergeCell ref="R297:T297"/>
    <mergeCell ref="B311:E311"/>
    <mergeCell ref="G311:J311"/>
    <mergeCell ref="L311:O311"/>
    <mergeCell ref="Q311:T311"/>
    <mergeCell ref="B259:E259"/>
    <mergeCell ref="G259:J259"/>
    <mergeCell ref="L259:O259"/>
    <mergeCell ref="Q259:T259"/>
    <mergeCell ref="C271:E271"/>
    <mergeCell ref="H271:J271"/>
    <mergeCell ref="M271:O271"/>
    <mergeCell ref="R271:T271"/>
    <mergeCell ref="B263:C269"/>
    <mergeCell ref="L263:M269"/>
    <mergeCell ref="D265:E270"/>
    <mergeCell ref="N265:O270"/>
    <mergeCell ref="G263:H269"/>
    <mergeCell ref="Q263:R269"/>
    <mergeCell ref="I265:J270"/>
    <mergeCell ref="S265:T270"/>
    <mergeCell ref="C219:E219"/>
    <mergeCell ref="H219:J219"/>
    <mergeCell ref="M219:O219"/>
    <mergeCell ref="R219:T219"/>
    <mergeCell ref="B233:E233"/>
    <mergeCell ref="G233:J233"/>
    <mergeCell ref="L233:O233"/>
    <mergeCell ref="Q233:T233"/>
    <mergeCell ref="B220:E232"/>
    <mergeCell ref="G220:J232"/>
    <mergeCell ref="L220:O232"/>
    <mergeCell ref="Q220:T232"/>
    <mergeCell ref="B181:E181"/>
    <mergeCell ref="G181:J181"/>
    <mergeCell ref="L181:O181"/>
    <mergeCell ref="Q181:T181"/>
    <mergeCell ref="C193:E193"/>
    <mergeCell ref="H193:J193"/>
    <mergeCell ref="M193:O193"/>
    <mergeCell ref="R193:T193"/>
    <mergeCell ref="I187:J192"/>
    <mergeCell ref="S187:T192"/>
    <mergeCell ref="B185:C191"/>
    <mergeCell ref="L185:M191"/>
    <mergeCell ref="G185:H191"/>
    <mergeCell ref="Q185:R191"/>
    <mergeCell ref="D187:E192"/>
    <mergeCell ref="N187:O192"/>
    <mergeCell ref="B129:E129"/>
    <mergeCell ref="G129:J129"/>
    <mergeCell ref="L129:O129"/>
    <mergeCell ref="Q129:T129"/>
    <mergeCell ref="C141:E141"/>
    <mergeCell ref="H141:J141"/>
    <mergeCell ref="M141:O141"/>
    <mergeCell ref="R141:T141"/>
    <mergeCell ref="B155:E155"/>
    <mergeCell ref="G155:J155"/>
    <mergeCell ref="L155:O155"/>
    <mergeCell ref="B142:E154"/>
    <mergeCell ref="G142:J154"/>
    <mergeCell ref="L142:O154"/>
    <mergeCell ref="Q142:T154"/>
    <mergeCell ref="B133:C139"/>
    <mergeCell ref="L133:M139"/>
    <mergeCell ref="G133:H139"/>
    <mergeCell ref="Q133:R139"/>
    <mergeCell ref="D135:E140"/>
    <mergeCell ref="N135:O140"/>
    <mergeCell ref="I135:J140"/>
    <mergeCell ref="S135:T140"/>
    <mergeCell ref="C89:E89"/>
    <mergeCell ref="H89:J89"/>
    <mergeCell ref="M89:O89"/>
    <mergeCell ref="R89:T89"/>
    <mergeCell ref="B103:E103"/>
    <mergeCell ref="G103:J103"/>
    <mergeCell ref="L103:O103"/>
    <mergeCell ref="Q103:T103"/>
    <mergeCell ref="C115:E115"/>
    <mergeCell ref="H115:J115"/>
    <mergeCell ref="M115:O115"/>
    <mergeCell ref="R115:T115"/>
    <mergeCell ref="C63:E63"/>
    <mergeCell ref="H63:J63"/>
    <mergeCell ref="M63:O63"/>
    <mergeCell ref="R63:T63"/>
    <mergeCell ref="B77:E77"/>
    <mergeCell ref="G77:J77"/>
    <mergeCell ref="L77:O77"/>
    <mergeCell ref="Q77:T77"/>
    <mergeCell ref="B64:E76"/>
    <mergeCell ref="G64:J76"/>
    <mergeCell ref="L64:O76"/>
    <mergeCell ref="Q64:T76"/>
    <mergeCell ref="B25:E25"/>
    <mergeCell ref="G25:J25"/>
    <mergeCell ref="L25:O25"/>
    <mergeCell ref="Q25:T25"/>
    <mergeCell ref="C37:E37"/>
    <mergeCell ref="H37:J37"/>
    <mergeCell ref="M37:O37"/>
    <mergeCell ref="R37:T37"/>
    <mergeCell ref="B29:C35"/>
    <mergeCell ref="L29:M35"/>
    <mergeCell ref="G29:H35"/>
    <mergeCell ref="Q29:R35"/>
    <mergeCell ref="D31:E36"/>
    <mergeCell ref="N31:O36"/>
    <mergeCell ref="I31:J36"/>
    <mergeCell ref="S31:T36"/>
  </mergeCells>
  <phoneticPr fontId="17" type="noConversion"/>
  <conditionalFormatting sqref="E2">
    <cfRule type="cellIs" dxfId="1077" priority="386" operator="equal">
      <formula>"橙色"</formula>
    </cfRule>
    <cfRule type="cellIs" dxfId="1076" priority="387" operator="equal">
      <formula>"橙色"</formula>
    </cfRule>
    <cfRule type="cellIs" dxfId="1075" priority="388" operator="equal">
      <formula>"红色"</formula>
    </cfRule>
    <cfRule type="cellIs" dxfId="1074" priority="389" operator="equal">
      <formula>"紫色"</formula>
    </cfRule>
    <cfRule type="cellIs" dxfId="1073" priority="390" operator="equal">
      <formula>"蓝色"</formula>
    </cfRule>
    <cfRule type="cellIs" dxfId="1072" priority="391" operator="equal">
      <formula>"绿色"</formula>
    </cfRule>
    <cfRule type="cellIs" dxfId="1071" priority="392" operator="equal">
      <formula>"黑色"</formula>
    </cfRule>
  </conditionalFormatting>
  <conditionalFormatting sqref="T158">
    <cfRule type="cellIs" dxfId="1070" priority="379" operator="equal">
      <formula>"橙色"</formula>
    </cfRule>
    <cfRule type="cellIs" dxfId="1069" priority="380" operator="equal">
      <formula>"橙色"</formula>
    </cfRule>
    <cfRule type="cellIs" dxfId="1068" priority="381" operator="equal">
      <formula>"红色"</formula>
    </cfRule>
    <cfRule type="cellIs" dxfId="1067" priority="382" operator="equal">
      <formula>"紫色"</formula>
    </cfRule>
    <cfRule type="cellIs" dxfId="1066" priority="383" operator="equal">
      <formula>"蓝色"</formula>
    </cfRule>
    <cfRule type="cellIs" dxfId="1065" priority="384" operator="equal">
      <formula>"绿色"</formula>
    </cfRule>
    <cfRule type="cellIs" dxfId="1064" priority="385" operator="equal">
      <formula>"黑色"</formula>
    </cfRule>
  </conditionalFormatting>
  <conditionalFormatting sqref="E184">
    <cfRule type="cellIs" dxfId="1063" priority="344" operator="equal">
      <formula>"橙色"</formula>
    </cfRule>
    <cfRule type="cellIs" dxfId="1062" priority="345" operator="equal">
      <formula>"橙色"</formula>
    </cfRule>
    <cfRule type="cellIs" dxfId="1061" priority="346" operator="equal">
      <formula>"红色"</formula>
    </cfRule>
    <cfRule type="cellIs" dxfId="1060" priority="347" operator="equal">
      <formula>"紫色"</formula>
    </cfRule>
    <cfRule type="cellIs" dxfId="1059" priority="348" operator="equal">
      <formula>"蓝色"</formula>
    </cfRule>
    <cfRule type="cellIs" dxfId="1058" priority="349" operator="equal">
      <formula>"绿色"</formula>
    </cfRule>
    <cfRule type="cellIs" dxfId="1057" priority="350" operator="equal">
      <formula>"黑色"</formula>
    </cfRule>
  </conditionalFormatting>
  <conditionalFormatting sqref="J184">
    <cfRule type="cellIs" dxfId="1056" priority="337" operator="equal">
      <formula>"橙色"</formula>
    </cfRule>
    <cfRule type="cellIs" dxfId="1055" priority="338" operator="equal">
      <formula>"橙色"</formula>
    </cfRule>
    <cfRule type="cellIs" dxfId="1054" priority="339" operator="equal">
      <formula>"红色"</formula>
    </cfRule>
    <cfRule type="cellIs" dxfId="1053" priority="340" operator="equal">
      <formula>"紫色"</formula>
    </cfRule>
    <cfRule type="cellIs" dxfId="1052" priority="341" operator="equal">
      <formula>"蓝色"</formula>
    </cfRule>
    <cfRule type="cellIs" dxfId="1051" priority="342" operator="equal">
      <formula>"绿色"</formula>
    </cfRule>
    <cfRule type="cellIs" dxfId="1050" priority="343" operator="equal">
      <formula>"黑色"</formula>
    </cfRule>
  </conditionalFormatting>
  <conditionalFormatting sqref="O184">
    <cfRule type="cellIs" dxfId="1049" priority="330" operator="equal">
      <formula>"橙色"</formula>
    </cfRule>
    <cfRule type="cellIs" dxfId="1048" priority="331" operator="equal">
      <formula>"橙色"</formula>
    </cfRule>
    <cfRule type="cellIs" dxfId="1047" priority="332" operator="equal">
      <formula>"红色"</formula>
    </cfRule>
    <cfRule type="cellIs" dxfId="1046" priority="333" operator="equal">
      <formula>"紫色"</formula>
    </cfRule>
    <cfRule type="cellIs" dxfId="1045" priority="334" operator="equal">
      <formula>"蓝色"</formula>
    </cfRule>
    <cfRule type="cellIs" dxfId="1044" priority="335" operator="equal">
      <formula>"绿色"</formula>
    </cfRule>
    <cfRule type="cellIs" dxfId="1043" priority="336" operator="equal">
      <formula>"黑色"</formula>
    </cfRule>
  </conditionalFormatting>
  <conditionalFormatting sqref="T184">
    <cfRule type="cellIs" dxfId="1042" priority="323" operator="equal">
      <formula>"橙色"</formula>
    </cfRule>
    <cfRule type="cellIs" dxfId="1041" priority="324" operator="equal">
      <formula>"橙色"</formula>
    </cfRule>
    <cfRule type="cellIs" dxfId="1040" priority="325" operator="equal">
      <formula>"红色"</formula>
    </cfRule>
    <cfRule type="cellIs" dxfId="1039" priority="326" operator="equal">
      <formula>"紫色"</formula>
    </cfRule>
    <cfRule type="cellIs" dxfId="1038" priority="327" operator="equal">
      <formula>"蓝色"</formula>
    </cfRule>
    <cfRule type="cellIs" dxfId="1037" priority="328" operator="equal">
      <formula>"绿色"</formula>
    </cfRule>
    <cfRule type="cellIs" dxfId="1036" priority="329" operator="equal">
      <formula>"黑色"</formula>
    </cfRule>
  </conditionalFormatting>
  <conditionalFormatting sqref="E210">
    <cfRule type="cellIs" dxfId="1035" priority="295" operator="equal">
      <formula>"橙色"</formula>
    </cfRule>
    <cfRule type="cellIs" dxfId="1034" priority="296" operator="equal">
      <formula>"橙色"</formula>
    </cfRule>
    <cfRule type="cellIs" dxfId="1033" priority="297" operator="equal">
      <formula>"红色"</formula>
    </cfRule>
    <cfRule type="cellIs" dxfId="1032" priority="298" operator="equal">
      <formula>"紫色"</formula>
    </cfRule>
    <cfRule type="cellIs" dxfId="1031" priority="299" operator="equal">
      <formula>"蓝色"</formula>
    </cfRule>
    <cfRule type="cellIs" dxfId="1030" priority="300" operator="equal">
      <formula>"绿色"</formula>
    </cfRule>
    <cfRule type="cellIs" dxfId="1029" priority="301" operator="equal">
      <formula>"黑色"</formula>
    </cfRule>
  </conditionalFormatting>
  <conditionalFormatting sqref="J210">
    <cfRule type="cellIs" dxfId="1028" priority="316" operator="equal">
      <formula>"橙色"</formula>
    </cfRule>
    <cfRule type="cellIs" dxfId="1027" priority="317" operator="equal">
      <formula>"橙色"</formula>
    </cfRule>
    <cfRule type="cellIs" dxfId="1026" priority="318" operator="equal">
      <formula>"红色"</formula>
    </cfRule>
    <cfRule type="cellIs" dxfId="1025" priority="319" operator="equal">
      <formula>"紫色"</formula>
    </cfRule>
    <cfRule type="cellIs" dxfId="1024" priority="320" operator="equal">
      <formula>"蓝色"</formula>
    </cfRule>
    <cfRule type="cellIs" dxfId="1023" priority="321" operator="equal">
      <formula>"绿色"</formula>
    </cfRule>
    <cfRule type="cellIs" dxfId="1022" priority="322" operator="equal">
      <formula>"黑色"</formula>
    </cfRule>
  </conditionalFormatting>
  <conditionalFormatting sqref="O210">
    <cfRule type="cellIs" dxfId="1021" priority="309" operator="equal">
      <formula>"橙色"</formula>
    </cfRule>
    <cfRule type="cellIs" dxfId="1020" priority="310" operator="equal">
      <formula>"橙色"</formula>
    </cfRule>
    <cfRule type="cellIs" dxfId="1019" priority="311" operator="equal">
      <formula>"红色"</formula>
    </cfRule>
    <cfRule type="cellIs" dxfId="1018" priority="312" operator="equal">
      <formula>"紫色"</formula>
    </cfRule>
    <cfRule type="cellIs" dxfId="1017" priority="313" operator="equal">
      <formula>"蓝色"</formula>
    </cfRule>
    <cfRule type="cellIs" dxfId="1016" priority="314" operator="equal">
      <formula>"绿色"</formula>
    </cfRule>
    <cfRule type="cellIs" dxfId="1015" priority="315" operator="equal">
      <formula>"黑色"</formula>
    </cfRule>
  </conditionalFormatting>
  <conditionalFormatting sqref="T210">
    <cfRule type="cellIs" dxfId="1014" priority="302" operator="equal">
      <formula>"橙色"</formula>
    </cfRule>
    <cfRule type="cellIs" dxfId="1013" priority="303" operator="equal">
      <formula>"橙色"</formula>
    </cfRule>
    <cfRule type="cellIs" dxfId="1012" priority="304" operator="equal">
      <formula>"红色"</formula>
    </cfRule>
    <cfRule type="cellIs" dxfId="1011" priority="305" operator="equal">
      <formula>"紫色"</formula>
    </cfRule>
    <cfRule type="cellIs" dxfId="1010" priority="306" operator="equal">
      <formula>"蓝色"</formula>
    </cfRule>
    <cfRule type="cellIs" dxfId="1009" priority="307" operator="equal">
      <formula>"绿色"</formula>
    </cfRule>
    <cfRule type="cellIs" dxfId="1008" priority="308" operator="equal">
      <formula>"黑色"</formula>
    </cfRule>
  </conditionalFormatting>
  <conditionalFormatting sqref="E236">
    <cfRule type="cellIs" dxfId="1007" priority="274" operator="equal">
      <formula>"橙色"</formula>
    </cfRule>
    <cfRule type="cellIs" dxfId="1006" priority="275" operator="equal">
      <formula>"橙色"</formula>
    </cfRule>
    <cfRule type="cellIs" dxfId="1005" priority="276" operator="equal">
      <formula>"红色"</formula>
    </cfRule>
    <cfRule type="cellIs" dxfId="1004" priority="277" operator="equal">
      <formula>"紫色"</formula>
    </cfRule>
    <cfRule type="cellIs" dxfId="1003" priority="278" operator="equal">
      <formula>"蓝色"</formula>
    </cfRule>
    <cfRule type="cellIs" dxfId="1002" priority="279" operator="equal">
      <formula>"绿色"</formula>
    </cfRule>
    <cfRule type="cellIs" dxfId="1001" priority="280" operator="equal">
      <formula>"黑色"</formula>
    </cfRule>
  </conditionalFormatting>
  <conditionalFormatting sqref="J236">
    <cfRule type="cellIs" dxfId="1000" priority="288" operator="equal">
      <formula>"橙色"</formula>
    </cfRule>
    <cfRule type="cellIs" dxfId="999" priority="289" operator="equal">
      <formula>"橙色"</formula>
    </cfRule>
    <cfRule type="cellIs" dxfId="998" priority="290" operator="equal">
      <formula>"红色"</formula>
    </cfRule>
    <cfRule type="cellIs" dxfId="997" priority="291" operator="equal">
      <formula>"紫色"</formula>
    </cfRule>
    <cfRule type="cellIs" dxfId="996" priority="292" operator="equal">
      <formula>"蓝色"</formula>
    </cfRule>
    <cfRule type="cellIs" dxfId="995" priority="293" operator="equal">
      <formula>"绿色"</formula>
    </cfRule>
    <cfRule type="cellIs" dxfId="994" priority="294" operator="equal">
      <formula>"黑色"</formula>
    </cfRule>
  </conditionalFormatting>
  <conditionalFormatting sqref="O236">
    <cfRule type="cellIs" dxfId="993" priority="281" operator="equal">
      <formula>"橙色"</formula>
    </cfRule>
    <cfRule type="cellIs" dxfId="992" priority="282" operator="equal">
      <formula>"橙色"</formula>
    </cfRule>
    <cfRule type="cellIs" dxfId="991" priority="283" operator="equal">
      <formula>"红色"</formula>
    </cfRule>
    <cfRule type="cellIs" dxfId="990" priority="284" operator="equal">
      <formula>"紫色"</formula>
    </cfRule>
    <cfRule type="cellIs" dxfId="989" priority="285" operator="equal">
      <formula>"蓝色"</formula>
    </cfRule>
    <cfRule type="cellIs" dxfId="988" priority="286" operator="equal">
      <formula>"绿色"</formula>
    </cfRule>
    <cfRule type="cellIs" dxfId="987" priority="287" operator="equal">
      <formula>"黑色"</formula>
    </cfRule>
  </conditionalFormatting>
  <conditionalFormatting sqref="T236">
    <cfRule type="cellIs" dxfId="986" priority="267" operator="equal">
      <formula>"橙色"</formula>
    </cfRule>
    <cfRule type="cellIs" dxfId="985" priority="268" operator="equal">
      <formula>"橙色"</formula>
    </cfRule>
    <cfRule type="cellIs" dxfId="984" priority="269" operator="equal">
      <formula>"红色"</formula>
    </cfRule>
    <cfRule type="cellIs" dxfId="983" priority="270" operator="equal">
      <formula>"紫色"</formula>
    </cfRule>
    <cfRule type="cellIs" dxfId="982" priority="271" operator="equal">
      <formula>"蓝色"</formula>
    </cfRule>
    <cfRule type="cellIs" dxfId="981" priority="272" operator="equal">
      <formula>"绿色"</formula>
    </cfRule>
    <cfRule type="cellIs" dxfId="980" priority="273" operator="equal">
      <formula>"黑色"</formula>
    </cfRule>
  </conditionalFormatting>
  <conditionalFormatting sqref="E262">
    <cfRule type="cellIs" dxfId="979" priority="260" operator="equal">
      <formula>"橙色"</formula>
    </cfRule>
    <cfRule type="cellIs" dxfId="978" priority="261" operator="equal">
      <formula>"橙色"</formula>
    </cfRule>
    <cfRule type="cellIs" dxfId="977" priority="262" operator="equal">
      <formula>"红色"</formula>
    </cfRule>
    <cfRule type="cellIs" dxfId="976" priority="263" operator="equal">
      <formula>"紫色"</formula>
    </cfRule>
    <cfRule type="cellIs" dxfId="975" priority="264" operator="equal">
      <formula>"蓝色"</formula>
    </cfRule>
    <cfRule type="cellIs" dxfId="974" priority="265" operator="equal">
      <formula>"绿色"</formula>
    </cfRule>
    <cfRule type="cellIs" dxfId="973" priority="266" operator="equal">
      <formula>"黑色"</formula>
    </cfRule>
  </conditionalFormatting>
  <conditionalFormatting sqref="J262">
    <cfRule type="cellIs" dxfId="972" priority="253" operator="equal">
      <formula>"橙色"</formula>
    </cfRule>
    <cfRule type="cellIs" dxfId="971" priority="254" operator="equal">
      <formula>"橙色"</formula>
    </cfRule>
    <cfRule type="cellIs" dxfId="970" priority="255" operator="equal">
      <formula>"红色"</formula>
    </cfRule>
    <cfRule type="cellIs" dxfId="969" priority="256" operator="equal">
      <formula>"紫色"</formula>
    </cfRule>
    <cfRule type="cellIs" dxfId="968" priority="257" operator="equal">
      <formula>"蓝色"</formula>
    </cfRule>
    <cfRule type="cellIs" dxfId="967" priority="258" operator="equal">
      <formula>"绿色"</formula>
    </cfRule>
    <cfRule type="cellIs" dxfId="966" priority="259" operator="equal">
      <formula>"黑色"</formula>
    </cfRule>
  </conditionalFormatting>
  <conditionalFormatting sqref="O262">
    <cfRule type="cellIs" dxfId="965" priority="246" operator="equal">
      <formula>"橙色"</formula>
    </cfRule>
    <cfRule type="cellIs" dxfId="964" priority="247" operator="equal">
      <formula>"橙色"</formula>
    </cfRule>
    <cfRule type="cellIs" dxfId="963" priority="248" operator="equal">
      <formula>"红色"</formula>
    </cfRule>
    <cfRule type="cellIs" dxfId="962" priority="249" operator="equal">
      <formula>"紫色"</formula>
    </cfRule>
    <cfRule type="cellIs" dxfId="961" priority="250" operator="equal">
      <formula>"蓝色"</formula>
    </cfRule>
    <cfRule type="cellIs" dxfId="960" priority="251" operator="equal">
      <formula>"绿色"</formula>
    </cfRule>
    <cfRule type="cellIs" dxfId="959" priority="252" operator="equal">
      <formula>"黑色"</formula>
    </cfRule>
  </conditionalFormatting>
  <conditionalFormatting sqref="T262">
    <cfRule type="cellIs" dxfId="958" priority="239" operator="equal">
      <formula>"橙色"</formula>
    </cfRule>
    <cfRule type="cellIs" dxfId="957" priority="240" operator="equal">
      <formula>"橙色"</formula>
    </cfRule>
    <cfRule type="cellIs" dxfId="956" priority="241" operator="equal">
      <formula>"红色"</formula>
    </cfRule>
    <cfRule type="cellIs" dxfId="955" priority="242" operator="equal">
      <formula>"紫色"</formula>
    </cfRule>
    <cfRule type="cellIs" dxfId="954" priority="243" operator="equal">
      <formula>"蓝色"</formula>
    </cfRule>
    <cfRule type="cellIs" dxfId="953" priority="244" operator="equal">
      <formula>"绿色"</formula>
    </cfRule>
    <cfRule type="cellIs" dxfId="952" priority="245" operator="equal">
      <formula>"黑色"</formula>
    </cfRule>
  </conditionalFormatting>
  <conditionalFormatting sqref="E288">
    <cfRule type="cellIs" dxfId="951" priority="225" operator="equal">
      <formula>"橙色"</formula>
    </cfRule>
    <cfRule type="cellIs" dxfId="950" priority="226" operator="equal">
      <formula>"橙色"</formula>
    </cfRule>
    <cfRule type="cellIs" dxfId="949" priority="227" operator="equal">
      <formula>"红色"</formula>
    </cfRule>
    <cfRule type="cellIs" dxfId="948" priority="228" operator="equal">
      <formula>"紫色"</formula>
    </cfRule>
    <cfRule type="cellIs" dxfId="947" priority="229" operator="equal">
      <formula>"蓝色"</formula>
    </cfRule>
    <cfRule type="cellIs" dxfId="946" priority="230" operator="equal">
      <formula>"绿色"</formula>
    </cfRule>
    <cfRule type="cellIs" dxfId="945" priority="231" operator="equal">
      <formula>"黑色"</formula>
    </cfRule>
  </conditionalFormatting>
  <conditionalFormatting sqref="J288">
    <cfRule type="cellIs" dxfId="944" priority="232" operator="equal">
      <formula>"橙色"</formula>
    </cfRule>
    <cfRule type="cellIs" dxfId="943" priority="233" operator="equal">
      <formula>"橙色"</formula>
    </cfRule>
    <cfRule type="cellIs" dxfId="942" priority="234" operator="equal">
      <formula>"红色"</formula>
    </cfRule>
    <cfRule type="cellIs" dxfId="941" priority="235" operator="equal">
      <formula>"紫色"</formula>
    </cfRule>
    <cfRule type="cellIs" dxfId="940" priority="236" operator="equal">
      <formula>"蓝色"</formula>
    </cfRule>
    <cfRule type="cellIs" dxfId="939" priority="237" operator="equal">
      <formula>"绿色"</formula>
    </cfRule>
    <cfRule type="cellIs" dxfId="938" priority="238" operator="equal">
      <formula>"黑色"</formula>
    </cfRule>
  </conditionalFormatting>
  <conditionalFormatting sqref="O288">
    <cfRule type="cellIs" dxfId="937" priority="218" operator="equal">
      <formula>"橙色"</formula>
    </cfRule>
    <cfRule type="cellIs" dxfId="936" priority="219" operator="equal">
      <formula>"橙色"</formula>
    </cfRule>
    <cfRule type="cellIs" dxfId="935" priority="220" operator="equal">
      <formula>"红色"</formula>
    </cfRule>
    <cfRule type="cellIs" dxfId="934" priority="221" operator="equal">
      <formula>"紫色"</formula>
    </cfRule>
    <cfRule type="cellIs" dxfId="933" priority="222" operator="equal">
      <formula>"蓝色"</formula>
    </cfRule>
    <cfRule type="cellIs" dxfId="932" priority="223" operator="equal">
      <formula>"绿色"</formula>
    </cfRule>
    <cfRule type="cellIs" dxfId="931" priority="224" operator="equal">
      <formula>"黑色"</formula>
    </cfRule>
  </conditionalFormatting>
  <conditionalFormatting sqref="T288">
    <cfRule type="cellIs" dxfId="930" priority="211" operator="equal">
      <formula>"橙色"</formula>
    </cfRule>
    <cfRule type="cellIs" dxfId="929" priority="212" operator="equal">
      <formula>"橙色"</formula>
    </cfRule>
    <cfRule type="cellIs" dxfId="928" priority="213" operator="equal">
      <formula>"红色"</formula>
    </cfRule>
    <cfRule type="cellIs" dxfId="927" priority="214" operator="equal">
      <formula>"紫色"</formula>
    </cfRule>
    <cfRule type="cellIs" dxfId="926" priority="215" operator="equal">
      <formula>"蓝色"</formula>
    </cfRule>
    <cfRule type="cellIs" dxfId="925" priority="216" operator="equal">
      <formula>"绿色"</formula>
    </cfRule>
    <cfRule type="cellIs" dxfId="924" priority="217" operator="equal">
      <formula>"黑色"</formula>
    </cfRule>
  </conditionalFormatting>
  <conditionalFormatting sqref="E314">
    <cfRule type="cellIs" dxfId="923" priority="197" operator="equal">
      <formula>"橙色"</formula>
    </cfRule>
    <cfRule type="cellIs" dxfId="922" priority="198" operator="equal">
      <formula>"橙色"</formula>
    </cfRule>
    <cfRule type="cellIs" dxfId="921" priority="199" operator="equal">
      <formula>"红色"</formula>
    </cfRule>
    <cfRule type="cellIs" dxfId="920" priority="200" operator="equal">
      <formula>"紫色"</formula>
    </cfRule>
    <cfRule type="cellIs" dxfId="919" priority="201" operator="equal">
      <formula>"蓝色"</formula>
    </cfRule>
    <cfRule type="cellIs" dxfId="918" priority="202" operator="equal">
      <formula>"绿色"</formula>
    </cfRule>
    <cfRule type="cellIs" dxfId="917" priority="203" operator="equal">
      <formula>"黑色"</formula>
    </cfRule>
  </conditionalFormatting>
  <conditionalFormatting sqref="J314">
    <cfRule type="cellIs" dxfId="916" priority="204" operator="equal">
      <formula>"橙色"</formula>
    </cfRule>
    <cfRule type="cellIs" dxfId="915" priority="205" operator="equal">
      <formula>"橙色"</formula>
    </cfRule>
    <cfRule type="cellIs" dxfId="914" priority="206" operator="equal">
      <formula>"红色"</formula>
    </cfRule>
    <cfRule type="cellIs" dxfId="913" priority="207" operator="equal">
      <formula>"紫色"</formula>
    </cfRule>
    <cfRule type="cellIs" dxfId="912" priority="208" operator="equal">
      <formula>"蓝色"</formula>
    </cfRule>
    <cfRule type="cellIs" dxfId="911" priority="209" operator="equal">
      <formula>"绿色"</formula>
    </cfRule>
    <cfRule type="cellIs" dxfId="910" priority="210" operator="equal">
      <formula>"黑色"</formula>
    </cfRule>
  </conditionalFormatting>
  <conditionalFormatting sqref="O314">
    <cfRule type="cellIs" dxfId="909" priority="190" operator="equal">
      <formula>"橙色"</formula>
    </cfRule>
    <cfRule type="cellIs" dxfId="908" priority="191" operator="equal">
      <formula>"橙色"</formula>
    </cfRule>
    <cfRule type="cellIs" dxfId="907" priority="192" operator="equal">
      <formula>"红色"</formula>
    </cfRule>
    <cfRule type="cellIs" dxfId="906" priority="193" operator="equal">
      <formula>"紫色"</formula>
    </cfRule>
    <cfRule type="cellIs" dxfId="905" priority="194" operator="equal">
      <formula>"蓝色"</formula>
    </cfRule>
    <cfRule type="cellIs" dxfId="904" priority="195" operator="equal">
      <formula>"绿色"</formula>
    </cfRule>
    <cfRule type="cellIs" dxfId="903" priority="196" operator="equal">
      <formula>"黑色"</formula>
    </cfRule>
  </conditionalFormatting>
  <conditionalFormatting sqref="T314">
    <cfRule type="cellIs" dxfId="902" priority="183" operator="equal">
      <formula>"橙色"</formula>
    </cfRule>
    <cfRule type="cellIs" dxfId="901" priority="184" operator="equal">
      <formula>"橙色"</formula>
    </cfRule>
    <cfRule type="cellIs" dxfId="900" priority="185" operator="equal">
      <formula>"红色"</formula>
    </cfRule>
    <cfRule type="cellIs" dxfId="899" priority="186" operator="equal">
      <formula>"紫色"</formula>
    </cfRule>
    <cfRule type="cellIs" dxfId="898" priority="187" operator="equal">
      <formula>"蓝色"</formula>
    </cfRule>
    <cfRule type="cellIs" dxfId="897" priority="188" operator="equal">
      <formula>"绿色"</formula>
    </cfRule>
    <cfRule type="cellIs" dxfId="896" priority="189" operator="equal">
      <formula>"黑色"</formula>
    </cfRule>
  </conditionalFormatting>
  <conditionalFormatting sqref="E340">
    <cfRule type="cellIs" dxfId="895" priority="148" operator="equal">
      <formula>"橙色"</formula>
    </cfRule>
    <cfRule type="cellIs" dxfId="894" priority="149" operator="equal">
      <formula>"橙色"</formula>
    </cfRule>
    <cfRule type="cellIs" dxfId="893" priority="150" operator="equal">
      <formula>"红色"</formula>
    </cfRule>
    <cfRule type="cellIs" dxfId="892" priority="151" operator="equal">
      <formula>"紫色"</formula>
    </cfRule>
    <cfRule type="cellIs" dxfId="891" priority="152" operator="equal">
      <formula>"蓝色"</formula>
    </cfRule>
    <cfRule type="cellIs" dxfId="890" priority="153" operator="equal">
      <formula>"绿色"</formula>
    </cfRule>
    <cfRule type="cellIs" dxfId="889" priority="154" operator="equal">
      <formula>"黑色"</formula>
    </cfRule>
  </conditionalFormatting>
  <conditionalFormatting sqref="J340">
    <cfRule type="cellIs" dxfId="888" priority="141" operator="equal">
      <formula>"橙色"</formula>
    </cfRule>
    <cfRule type="cellIs" dxfId="887" priority="142" operator="equal">
      <formula>"橙色"</formula>
    </cfRule>
    <cfRule type="cellIs" dxfId="886" priority="143" operator="equal">
      <formula>"红色"</formula>
    </cfRule>
    <cfRule type="cellIs" dxfId="885" priority="144" operator="equal">
      <formula>"紫色"</formula>
    </cfRule>
    <cfRule type="cellIs" dxfId="884" priority="145" operator="equal">
      <formula>"蓝色"</formula>
    </cfRule>
    <cfRule type="cellIs" dxfId="883" priority="146" operator="equal">
      <formula>"绿色"</formula>
    </cfRule>
    <cfRule type="cellIs" dxfId="882" priority="147" operator="equal">
      <formula>"黑色"</formula>
    </cfRule>
  </conditionalFormatting>
  <conditionalFormatting sqref="O340">
    <cfRule type="cellIs" dxfId="881" priority="134" operator="equal">
      <formula>"橙色"</formula>
    </cfRule>
    <cfRule type="cellIs" dxfId="880" priority="135" operator="equal">
      <formula>"橙色"</formula>
    </cfRule>
    <cfRule type="cellIs" dxfId="879" priority="136" operator="equal">
      <formula>"红色"</formula>
    </cfRule>
    <cfRule type="cellIs" dxfId="878" priority="137" operator="equal">
      <formula>"紫色"</formula>
    </cfRule>
    <cfRule type="cellIs" dxfId="877" priority="138" operator="equal">
      <formula>"蓝色"</formula>
    </cfRule>
    <cfRule type="cellIs" dxfId="876" priority="139" operator="equal">
      <formula>"绿色"</formula>
    </cfRule>
    <cfRule type="cellIs" dxfId="875" priority="140" operator="equal">
      <formula>"黑色"</formula>
    </cfRule>
  </conditionalFormatting>
  <conditionalFormatting sqref="T340">
    <cfRule type="cellIs" dxfId="874" priority="127" operator="equal">
      <formula>"橙色"</formula>
    </cfRule>
    <cfRule type="cellIs" dxfId="873" priority="128" operator="equal">
      <formula>"橙色"</formula>
    </cfRule>
    <cfRule type="cellIs" dxfId="872" priority="129" operator="equal">
      <formula>"红色"</formula>
    </cfRule>
    <cfRule type="cellIs" dxfId="871" priority="130" operator="equal">
      <formula>"紫色"</formula>
    </cfRule>
    <cfRule type="cellIs" dxfId="870" priority="131" operator="equal">
      <formula>"蓝色"</formula>
    </cfRule>
    <cfRule type="cellIs" dxfId="869" priority="132" operator="equal">
      <formula>"绿色"</formula>
    </cfRule>
    <cfRule type="cellIs" dxfId="868" priority="133" operator="equal">
      <formula>"黑色"</formula>
    </cfRule>
  </conditionalFormatting>
  <conditionalFormatting sqref="E366">
    <cfRule type="cellIs" dxfId="867" priority="120" operator="equal">
      <formula>"橙色"</formula>
    </cfRule>
    <cfRule type="cellIs" dxfId="866" priority="121" operator="equal">
      <formula>"橙色"</formula>
    </cfRule>
    <cfRule type="cellIs" dxfId="865" priority="122" operator="equal">
      <formula>"红色"</formula>
    </cfRule>
    <cfRule type="cellIs" dxfId="864" priority="123" operator="equal">
      <formula>"紫色"</formula>
    </cfRule>
    <cfRule type="cellIs" dxfId="863" priority="124" operator="equal">
      <formula>"蓝色"</formula>
    </cfRule>
    <cfRule type="cellIs" dxfId="862" priority="125" operator="equal">
      <formula>"绿色"</formula>
    </cfRule>
    <cfRule type="cellIs" dxfId="861" priority="126" operator="equal">
      <formula>"黑色"</formula>
    </cfRule>
  </conditionalFormatting>
  <conditionalFormatting sqref="J366">
    <cfRule type="cellIs" dxfId="860" priority="113" operator="equal">
      <formula>"橙色"</formula>
    </cfRule>
    <cfRule type="cellIs" dxfId="859" priority="114" operator="equal">
      <formula>"橙色"</formula>
    </cfRule>
    <cfRule type="cellIs" dxfId="858" priority="115" operator="equal">
      <formula>"红色"</formula>
    </cfRule>
    <cfRule type="cellIs" dxfId="857" priority="116" operator="equal">
      <formula>"紫色"</formula>
    </cfRule>
    <cfRule type="cellIs" dxfId="856" priority="117" operator="equal">
      <formula>"蓝色"</formula>
    </cfRule>
    <cfRule type="cellIs" dxfId="855" priority="118" operator="equal">
      <formula>"绿色"</formula>
    </cfRule>
    <cfRule type="cellIs" dxfId="854" priority="119" operator="equal">
      <formula>"黑色"</formula>
    </cfRule>
  </conditionalFormatting>
  <conditionalFormatting sqref="O366">
    <cfRule type="cellIs" dxfId="853" priority="64" operator="equal">
      <formula>"橙色"</formula>
    </cfRule>
    <cfRule type="cellIs" dxfId="852" priority="65" operator="equal">
      <formula>"橙色"</formula>
    </cfRule>
    <cfRule type="cellIs" dxfId="851" priority="66" operator="equal">
      <formula>"红色"</formula>
    </cfRule>
    <cfRule type="cellIs" dxfId="850" priority="67" operator="equal">
      <formula>"紫色"</formula>
    </cfRule>
    <cfRule type="cellIs" dxfId="849" priority="68" operator="equal">
      <formula>"蓝色"</formula>
    </cfRule>
    <cfRule type="cellIs" dxfId="848" priority="69" operator="equal">
      <formula>"绿色"</formula>
    </cfRule>
    <cfRule type="cellIs" dxfId="847" priority="70" operator="equal">
      <formula>"黑色"</formula>
    </cfRule>
  </conditionalFormatting>
  <conditionalFormatting sqref="T366">
    <cfRule type="cellIs" dxfId="846" priority="71" operator="equal">
      <formula>"橙色"</formula>
    </cfRule>
    <cfRule type="cellIs" dxfId="845" priority="72" operator="equal">
      <formula>"橙色"</formula>
    </cfRule>
    <cfRule type="cellIs" dxfId="844" priority="73" operator="equal">
      <formula>"红色"</formula>
    </cfRule>
    <cfRule type="cellIs" dxfId="843" priority="74" operator="equal">
      <formula>"紫色"</formula>
    </cfRule>
    <cfRule type="cellIs" dxfId="842" priority="75" operator="equal">
      <formula>"蓝色"</formula>
    </cfRule>
    <cfRule type="cellIs" dxfId="841" priority="76" operator="equal">
      <formula>"绿色"</formula>
    </cfRule>
    <cfRule type="cellIs" dxfId="840" priority="77" operator="equal">
      <formula>"黑色"</formula>
    </cfRule>
  </conditionalFormatting>
  <conditionalFormatting sqref="E392">
    <cfRule type="cellIs" dxfId="839" priority="78" operator="equal">
      <formula>"橙色"</formula>
    </cfRule>
    <cfRule type="cellIs" dxfId="838" priority="79" operator="equal">
      <formula>"橙色"</formula>
    </cfRule>
    <cfRule type="cellIs" dxfId="837" priority="80" operator="equal">
      <formula>"红色"</formula>
    </cfRule>
    <cfRule type="cellIs" dxfId="836" priority="81" operator="equal">
      <formula>"紫色"</formula>
    </cfRule>
    <cfRule type="cellIs" dxfId="835" priority="82" operator="equal">
      <formula>"蓝色"</formula>
    </cfRule>
    <cfRule type="cellIs" dxfId="834" priority="83" operator="equal">
      <formula>"绿色"</formula>
    </cfRule>
    <cfRule type="cellIs" dxfId="833" priority="84" operator="equal">
      <formula>"黑色"</formula>
    </cfRule>
  </conditionalFormatting>
  <conditionalFormatting sqref="J392">
    <cfRule type="cellIs" dxfId="832" priority="57" operator="equal">
      <formula>"橙色"</formula>
    </cfRule>
    <cfRule type="cellIs" dxfId="831" priority="58" operator="equal">
      <formula>"橙色"</formula>
    </cfRule>
    <cfRule type="cellIs" dxfId="830" priority="59" operator="equal">
      <formula>"红色"</formula>
    </cfRule>
    <cfRule type="cellIs" dxfId="829" priority="60" operator="equal">
      <formula>"紫色"</formula>
    </cfRule>
    <cfRule type="cellIs" dxfId="828" priority="61" operator="equal">
      <formula>"蓝色"</formula>
    </cfRule>
    <cfRule type="cellIs" dxfId="827" priority="62" operator="equal">
      <formula>"绿色"</formula>
    </cfRule>
    <cfRule type="cellIs" dxfId="826" priority="63" operator="equal">
      <formula>"黑色"</formula>
    </cfRule>
  </conditionalFormatting>
  <conditionalFormatting sqref="O392">
    <cfRule type="cellIs" dxfId="825" priority="50" operator="equal">
      <formula>"橙色"</formula>
    </cfRule>
    <cfRule type="cellIs" dxfId="824" priority="51" operator="equal">
      <formula>"橙色"</formula>
    </cfRule>
    <cfRule type="cellIs" dxfId="823" priority="52" operator="equal">
      <formula>"红色"</formula>
    </cfRule>
    <cfRule type="cellIs" dxfId="822" priority="53" operator="equal">
      <formula>"紫色"</formula>
    </cfRule>
    <cfRule type="cellIs" dxfId="821" priority="54" operator="equal">
      <formula>"蓝色"</formula>
    </cfRule>
    <cfRule type="cellIs" dxfId="820" priority="55" operator="equal">
      <formula>"绿色"</formula>
    </cfRule>
    <cfRule type="cellIs" dxfId="819" priority="56" operator="equal">
      <formula>"黑色"</formula>
    </cfRule>
  </conditionalFormatting>
  <conditionalFormatting sqref="T392">
    <cfRule type="cellIs" dxfId="818" priority="43" operator="equal">
      <formula>"橙色"</formula>
    </cfRule>
    <cfRule type="cellIs" dxfId="817" priority="44" operator="equal">
      <formula>"橙色"</formula>
    </cfRule>
    <cfRule type="cellIs" dxfId="816" priority="45" operator="equal">
      <formula>"红色"</formula>
    </cfRule>
    <cfRule type="cellIs" dxfId="815" priority="46" operator="equal">
      <formula>"紫色"</formula>
    </cfRule>
    <cfRule type="cellIs" dxfId="814" priority="47" operator="equal">
      <formula>"蓝色"</formula>
    </cfRule>
    <cfRule type="cellIs" dxfId="813" priority="48" operator="equal">
      <formula>"绿色"</formula>
    </cfRule>
    <cfRule type="cellIs" dxfId="812" priority="49" operator="equal">
      <formula>"黑色"</formula>
    </cfRule>
  </conditionalFormatting>
  <conditionalFormatting sqref="E418">
    <cfRule type="cellIs" dxfId="811" priority="42" operator="equal">
      <formula>"黑色"</formula>
    </cfRule>
    <cfRule type="cellIs" dxfId="810" priority="41" operator="equal">
      <formula>"绿色"</formula>
    </cfRule>
    <cfRule type="cellIs" dxfId="809" priority="40" operator="equal">
      <formula>"蓝色"</formula>
    </cfRule>
    <cfRule type="cellIs" dxfId="808" priority="39" operator="equal">
      <formula>"紫色"</formula>
    </cfRule>
    <cfRule type="cellIs" dxfId="807" priority="38" operator="equal">
      <formula>"红色"</formula>
    </cfRule>
    <cfRule type="cellIs" dxfId="806" priority="37" operator="equal">
      <formula>"橙色"</formula>
    </cfRule>
    <cfRule type="cellIs" dxfId="805" priority="36" operator="equal">
      <formula>"橙色"</formula>
    </cfRule>
  </conditionalFormatting>
  <conditionalFormatting sqref="J418">
    <cfRule type="cellIs" dxfId="804" priority="35" operator="equal">
      <formula>"黑色"</formula>
    </cfRule>
    <cfRule type="cellIs" dxfId="803" priority="34" operator="equal">
      <formula>"绿色"</formula>
    </cfRule>
    <cfRule type="cellIs" dxfId="802" priority="33" operator="equal">
      <formula>"蓝色"</formula>
    </cfRule>
    <cfRule type="cellIs" dxfId="801" priority="32" operator="equal">
      <formula>"紫色"</formula>
    </cfRule>
    <cfRule type="cellIs" dxfId="800" priority="31" operator="equal">
      <formula>"红色"</formula>
    </cfRule>
    <cfRule type="cellIs" dxfId="799" priority="30" operator="equal">
      <formula>"橙色"</formula>
    </cfRule>
    <cfRule type="cellIs" dxfId="798" priority="29" operator="equal">
      <formula>"橙色"</formula>
    </cfRule>
  </conditionalFormatting>
  <conditionalFormatting sqref="O418">
    <cfRule type="cellIs" dxfId="797" priority="28" operator="equal">
      <formula>"黑色"</formula>
    </cfRule>
    <cfRule type="cellIs" dxfId="796" priority="27" operator="equal">
      <formula>"绿色"</formula>
    </cfRule>
    <cfRule type="cellIs" dxfId="795" priority="26" operator="equal">
      <formula>"蓝色"</formula>
    </cfRule>
    <cfRule type="cellIs" dxfId="794" priority="25" operator="equal">
      <formula>"紫色"</formula>
    </cfRule>
    <cfRule type="cellIs" dxfId="793" priority="24" operator="equal">
      <formula>"红色"</formula>
    </cfRule>
    <cfRule type="cellIs" dxfId="792" priority="23" operator="equal">
      <formula>"橙色"</formula>
    </cfRule>
    <cfRule type="cellIs" dxfId="791" priority="22" operator="equal">
      <formula>"橙色"</formula>
    </cfRule>
  </conditionalFormatting>
  <conditionalFormatting sqref="T418">
    <cfRule type="cellIs" dxfId="790" priority="7" operator="equal">
      <formula>"黑色"</formula>
    </cfRule>
    <cfRule type="cellIs" dxfId="789" priority="6" operator="equal">
      <formula>"绿色"</formula>
    </cfRule>
    <cfRule type="cellIs" dxfId="788" priority="5" operator="equal">
      <formula>"蓝色"</formula>
    </cfRule>
    <cfRule type="cellIs" dxfId="787" priority="4" operator="equal">
      <formula>"紫色"</formula>
    </cfRule>
    <cfRule type="cellIs" dxfId="786" priority="3" operator="equal">
      <formula>"红色"</formula>
    </cfRule>
    <cfRule type="cellIs" dxfId="785" priority="2" operator="equal">
      <formula>"橙色"</formula>
    </cfRule>
    <cfRule type="cellIs" dxfId="784" priority="1" operator="equal">
      <formula>"橙色"</formula>
    </cfRule>
  </conditionalFormatting>
  <conditionalFormatting sqref="E444">
    <cfRule type="cellIs" dxfId="783" priority="8" operator="equal">
      <formula>"绿色"</formula>
    </cfRule>
    <cfRule type="cellIs" dxfId="782" priority="9" operator="equal">
      <formula>"橙色"</formula>
    </cfRule>
    <cfRule type="cellIs" dxfId="781" priority="10" operator="equal">
      <formula>"黑色"</formula>
    </cfRule>
    <cfRule type="cellIs" dxfId="780" priority="11" operator="equal">
      <formula>"橙色"</formula>
    </cfRule>
    <cfRule type="cellIs" dxfId="779" priority="12" operator="equal">
      <formula>"紫色"</formula>
    </cfRule>
    <cfRule type="cellIs" dxfId="778" priority="13" operator="equal">
      <formula>"红色"</formula>
    </cfRule>
    <cfRule type="cellIs" dxfId="777" priority="14" operator="equal">
      <formula>"蓝色"</formula>
    </cfRule>
  </conditionalFormatting>
  <pageMargins left="0.75" right="0.75" top="1" bottom="1" header="0.5" footer="0.5"/>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2:T415"/>
  <sheetViews>
    <sheetView tabSelected="1" topLeftCell="A377"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105" t="s">
        <v>289</v>
      </c>
      <c r="C2" s="106" t="s">
        <v>171</v>
      </c>
      <c r="D2" s="107" t="s">
        <v>290</v>
      </c>
      <c r="E2" s="11" t="str">
        <f>LOOKUP(C10,{0,201,401,601,901,1201,1501;"黑色","绿色","蓝色","紫色","红色","橙色","超额耗点"})</f>
        <v>绿色</v>
      </c>
      <c r="G2" s="105" t="s">
        <v>289</v>
      </c>
      <c r="H2" s="106" t="s">
        <v>12</v>
      </c>
      <c r="I2" s="107" t="s">
        <v>290</v>
      </c>
      <c r="J2" s="11" t="str">
        <f>LOOKUP(H10,{0,201,401,601,901,1201,1501;"黑色","绿色","蓝色","紫色","红色","橙色","超额耗点"})</f>
        <v>绿色</v>
      </c>
      <c r="L2" s="105" t="s">
        <v>289</v>
      </c>
      <c r="M2" s="106" t="s">
        <v>20</v>
      </c>
      <c r="N2" s="107" t="s">
        <v>290</v>
      </c>
      <c r="O2" s="11" t="str">
        <f>LOOKUP(M10,{0,201,401,601,901,1201,1501;"黑色","绿色","蓝色","紫色","红色","橙色","超额耗点"})</f>
        <v>绿色</v>
      </c>
      <c r="Q2" s="105" t="s">
        <v>289</v>
      </c>
      <c r="R2" s="106" t="s">
        <v>27</v>
      </c>
      <c r="S2" s="107" t="s">
        <v>290</v>
      </c>
      <c r="T2" s="11" t="str">
        <f>LOOKUP(R10,{0,201,401,601,901,1201,1501;"黑色","绿色","蓝色","紫色","红色","橙色","超额耗点"})</f>
        <v>绿色</v>
      </c>
    </row>
    <row r="3" spans="2:20" ht="12" customHeight="1" x14ac:dyDescent="0.15">
      <c r="B3" s="293" t="s">
        <v>821</v>
      </c>
      <c r="C3" s="294"/>
      <c r="D3" s="108" t="s">
        <v>292</v>
      </c>
      <c r="E3" s="109">
        <v>1</v>
      </c>
      <c r="G3" s="293" t="s">
        <v>822</v>
      </c>
      <c r="H3" s="294"/>
      <c r="I3" s="108" t="s">
        <v>292</v>
      </c>
      <c r="J3" s="109">
        <v>1</v>
      </c>
      <c r="L3" s="293" t="s">
        <v>823</v>
      </c>
      <c r="M3" s="294"/>
      <c r="N3" s="108" t="s">
        <v>292</v>
      </c>
      <c r="O3" s="118">
        <v>1</v>
      </c>
      <c r="Q3" s="293" t="s">
        <v>824</v>
      </c>
      <c r="R3" s="294"/>
      <c r="S3" s="108" t="s">
        <v>292</v>
      </c>
      <c r="T3" s="118">
        <v>1</v>
      </c>
    </row>
    <row r="4" spans="2:20" ht="12" customHeight="1" x14ac:dyDescent="0.15">
      <c r="B4" s="295"/>
      <c r="C4" s="296"/>
      <c r="D4" s="108" t="s">
        <v>296</v>
      </c>
      <c r="E4" s="109">
        <v>1</v>
      </c>
      <c r="G4" s="295"/>
      <c r="H4" s="296"/>
      <c r="I4" s="108" t="s">
        <v>296</v>
      </c>
      <c r="J4" s="109">
        <v>1</v>
      </c>
      <c r="L4" s="295"/>
      <c r="M4" s="296"/>
      <c r="N4" s="108" t="s">
        <v>296</v>
      </c>
      <c r="O4" s="118">
        <v>1</v>
      </c>
      <c r="Q4" s="295"/>
      <c r="R4" s="296"/>
      <c r="S4" s="108" t="s">
        <v>296</v>
      </c>
      <c r="T4" s="118">
        <v>1</v>
      </c>
    </row>
    <row r="5" spans="2:20" ht="12" customHeight="1" x14ac:dyDescent="0.15">
      <c r="B5" s="295"/>
      <c r="C5" s="296"/>
      <c r="D5" s="314" t="s">
        <v>825</v>
      </c>
      <c r="E5" s="315"/>
      <c r="G5" s="295"/>
      <c r="H5" s="296"/>
      <c r="I5" s="314" t="s">
        <v>826</v>
      </c>
      <c r="J5" s="315"/>
      <c r="L5" s="295"/>
      <c r="M5" s="296"/>
      <c r="N5" s="314" t="s">
        <v>827</v>
      </c>
      <c r="O5" s="314"/>
      <c r="Q5" s="295"/>
      <c r="R5" s="296"/>
      <c r="S5" s="314" t="s">
        <v>828</v>
      </c>
      <c r="T5" s="314"/>
    </row>
    <row r="6" spans="2:20" ht="12" customHeight="1" x14ac:dyDescent="0.15">
      <c r="B6" s="295"/>
      <c r="C6" s="296"/>
      <c r="D6" s="314"/>
      <c r="E6" s="315"/>
      <c r="G6" s="295"/>
      <c r="H6" s="296"/>
      <c r="I6" s="314"/>
      <c r="J6" s="315"/>
      <c r="L6" s="295"/>
      <c r="M6" s="296"/>
      <c r="N6" s="314"/>
      <c r="O6" s="314"/>
      <c r="Q6" s="295"/>
      <c r="R6" s="296"/>
      <c r="S6" s="314"/>
      <c r="T6" s="314"/>
    </row>
    <row r="7" spans="2:20" ht="12" customHeight="1" x14ac:dyDescent="0.15">
      <c r="B7" s="295"/>
      <c r="C7" s="296"/>
      <c r="D7" s="314"/>
      <c r="E7" s="315"/>
      <c r="G7" s="295"/>
      <c r="H7" s="296"/>
      <c r="I7" s="314"/>
      <c r="J7" s="315"/>
      <c r="L7" s="295"/>
      <c r="M7" s="296"/>
      <c r="N7" s="314"/>
      <c r="O7" s="314"/>
      <c r="Q7" s="295"/>
      <c r="R7" s="296"/>
      <c r="S7" s="314"/>
      <c r="T7" s="314"/>
    </row>
    <row r="8" spans="2:20" ht="12" customHeight="1" x14ac:dyDescent="0.15">
      <c r="B8" s="295"/>
      <c r="C8" s="296"/>
      <c r="D8" s="314"/>
      <c r="E8" s="315"/>
      <c r="G8" s="295"/>
      <c r="H8" s="296"/>
      <c r="I8" s="314"/>
      <c r="J8" s="315"/>
      <c r="L8" s="295"/>
      <c r="M8" s="296"/>
      <c r="N8" s="314"/>
      <c r="O8" s="314"/>
      <c r="Q8" s="295"/>
      <c r="R8" s="296"/>
      <c r="S8" s="314"/>
      <c r="T8" s="314"/>
    </row>
    <row r="9" spans="2:20" ht="12" customHeight="1" x14ac:dyDescent="0.15">
      <c r="B9" s="297"/>
      <c r="C9" s="298"/>
      <c r="D9" s="314"/>
      <c r="E9" s="315"/>
      <c r="G9" s="297"/>
      <c r="H9" s="298"/>
      <c r="I9" s="314"/>
      <c r="J9" s="315"/>
      <c r="L9" s="297"/>
      <c r="M9" s="298"/>
      <c r="N9" s="314"/>
      <c r="O9" s="314"/>
      <c r="Q9" s="297"/>
      <c r="R9" s="298"/>
      <c r="S9" s="314"/>
      <c r="T9" s="314"/>
    </row>
    <row r="10" spans="2:20" ht="12" customHeight="1" x14ac:dyDescent="0.15">
      <c r="B10" s="105" t="s">
        <v>301</v>
      </c>
      <c r="C10" s="110">
        <v>300</v>
      </c>
      <c r="D10" s="316"/>
      <c r="E10" s="315"/>
      <c r="G10" s="105" t="s">
        <v>301</v>
      </c>
      <c r="H10" s="110">
        <v>300</v>
      </c>
      <c r="I10" s="316"/>
      <c r="J10" s="315"/>
      <c r="L10" s="105" t="s">
        <v>301</v>
      </c>
      <c r="M10" s="110">
        <v>300</v>
      </c>
      <c r="N10" s="316"/>
      <c r="O10" s="314"/>
      <c r="Q10" s="105" t="s">
        <v>301</v>
      </c>
      <c r="R10" s="110">
        <v>300</v>
      </c>
      <c r="S10" s="316"/>
      <c r="T10" s="314"/>
    </row>
    <row r="11" spans="2:20" ht="12" customHeight="1" x14ac:dyDescent="0.15">
      <c r="B11" s="111" t="s">
        <v>302</v>
      </c>
      <c r="C11" s="241">
        <f>C10*25</f>
        <v>7500</v>
      </c>
      <c r="D11" s="242"/>
      <c r="E11" s="243"/>
      <c r="G11" s="111" t="s">
        <v>302</v>
      </c>
      <c r="H11" s="241">
        <f>H10*25</f>
        <v>7500</v>
      </c>
      <c r="I11" s="242"/>
      <c r="J11" s="243"/>
      <c r="L11" s="111" t="s">
        <v>302</v>
      </c>
      <c r="M11" s="241">
        <f>M10*25</f>
        <v>7500</v>
      </c>
      <c r="N11" s="242"/>
      <c r="O11" s="243"/>
      <c r="Q11" s="111" t="s">
        <v>302</v>
      </c>
      <c r="R11" s="241">
        <f>R10*25</f>
        <v>7500</v>
      </c>
      <c r="S11" s="242"/>
      <c r="T11" s="243"/>
    </row>
    <row r="12" spans="2:20" ht="12" customHeight="1" x14ac:dyDescent="0.15">
      <c r="B12" s="447" t="s">
        <v>829</v>
      </c>
      <c r="C12" s="447"/>
      <c r="D12" s="447"/>
      <c r="E12" s="447"/>
      <c r="G12" s="447" t="s">
        <v>830</v>
      </c>
      <c r="H12" s="447"/>
      <c r="I12" s="447"/>
      <c r="J12" s="447"/>
      <c r="L12" s="447" t="s">
        <v>831</v>
      </c>
      <c r="M12" s="447"/>
      <c r="N12" s="447"/>
      <c r="O12" s="447"/>
      <c r="Q12" s="447" t="s">
        <v>832</v>
      </c>
      <c r="R12" s="447"/>
      <c r="S12" s="447"/>
      <c r="T12" s="447"/>
    </row>
    <row r="13" spans="2:20" ht="12" customHeight="1" x14ac:dyDescent="0.15">
      <c r="B13" s="447"/>
      <c r="C13" s="447"/>
      <c r="D13" s="447"/>
      <c r="E13" s="447"/>
      <c r="G13" s="447"/>
      <c r="H13" s="447"/>
      <c r="I13" s="447"/>
      <c r="J13" s="447"/>
      <c r="L13" s="447"/>
      <c r="M13" s="447"/>
      <c r="N13" s="447"/>
      <c r="O13" s="447"/>
      <c r="Q13" s="447"/>
      <c r="R13" s="447"/>
      <c r="S13" s="447"/>
      <c r="T13" s="447"/>
    </row>
    <row r="14" spans="2:20" ht="12" customHeight="1" x14ac:dyDescent="0.15">
      <c r="B14" s="447"/>
      <c r="C14" s="447"/>
      <c r="D14" s="447"/>
      <c r="E14" s="447"/>
      <c r="G14" s="447"/>
      <c r="H14" s="447"/>
      <c r="I14" s="447"/>
      <c r="J14" s="447"/>
      <c r="L14" s="447"/>
      <c r="M14" s="447"/>
      <c r="N14" s="447"/>
      <c r="O14" s="447"/>
      <c r="Q14" s="447"/>
      <c r="R14" s="447"/>
      <c r="S14" s="447"/>
      <c r="T14" s="447"/>
    </row>
    <row r="15" spans="2:20" ht="12" customHeight="1" x14ac:dyDescent="0.15">
      <c r="B15" s="447"/>
      <c r="C15" s="447"/>
      <c r="D15" s="447"/>
      <c r="E15" s="447"/>
      <c r="G15" s="447"/>
      <c r="H15" s="447"/>
      <c r="I15" s="447"/>
      <c r="J15" s="447"/>
      <c r="L15" s="447"/>
      <c r="M15" s="447"/>
      <c r="N15" s="447"/>
      <c r="O15" s="447"/>
      <c r="Q15" s="447"/>
      <c r="R15" s="447"/>
      <c r="S15" s="447"/>
      <c r="T15" s="447"/>
    </row>
    <row r="16" spans="2:20" ht="12" customHeight="1" x14ac:dyDescent="0.15">
      <c r="B16" s="447"/>
      <c r="C16" s="447"/>
      <c r="D16" s="447"/>
      <c r="E16" s="447"/>
      <c r="G16" s="447"/>
      <c r="H16" s="447"/>
      <c r="I16" s="447"/>
      <c r="J16" s="447"/>
      <c r="L16" s="447"/>
      <c r="M16" s="447"/>
      <c r="N16" s="447"/>
      <c r="O16" s="447"/>
      <c r="Q16" s="447"/>
      <c r="R16" s="447"/>
      <c r="S16" s="447"/>
      <c r="T16" s="447"/>
    </row>
    <row r="17" spans="2:20" ht="12" customHeight="1" x14ac:dyDescent="0.15">
      <c r="B17" s="447"/>
      <c r="C17" s="447"/>
      <c r="D17" s="447"/>
      <c r="E17" s="447"/>
      <c r="G17" s="447"/>
      <c r="H17" s="447"/>
      <c r="I17" s="447"/>
      <c r="J17" s="447"/>
      <c r="L17" s="447"/>
      <c r="M17" s="447"/>
      <c r="N17" s="447"/>
      <c r="O17" s="447"/>
      <c r="Q17" s="447"/>
      <c r="R17" s="447"/>
      <c r="S17" s="447"/>
      <c r="T17" s="447"/>
    </row>
    <row r="18" spans="2:20" ht="12" customHeight="1" x14ac:dyDescent="0.15">
      <c r="B18" s="447"/>
      <c r="C18" s="447"/>
      <c r="D18" s="447"/>
      <c r="E18" s="447"/>
      <c r="G18" s="447"/>
      <c r="H18" s="447"/>
      <c r="I18" s="447"/>
      <c r="J18" s="447"/>
      <c r="L18" s="447"/>
      <c r="M18" s="447"/>
      <c r="N18" s="447"/>
      <c r="O18" s="447"/>
      <c r="Q18" s="447"/>
      <c r="R18" s="447"/>
      <c r="S18" s="447"/>
      <c r="T18" s="447"/>
    </row>
    <row r="19" spans="2:20" ht="12" customHeight="1" x14ac:dyDescent="0.15">
      <c r="B19" s="447"/>
      <c r="C19" s="447"/>
      <c r="D19" s="447"/>
      <c r="E19" s="447"/>
      <c r="G19" s="447"/>
      <c r="H19" s="447"/>
      <c r="I19" s="447"/>
      <c r="J19" s="447"/>
      <c r="L19" s="447"/>
      <c r="M19" s="447"/>
      <c r="N19" s="447"/>
      <c r="O19" s="447"/>
      <c r="Q19" s="447"/>
      <c r="R19" s="447"/>
      <c r="S19" s="447"/>
      <c r="T19" s="447"/>
    </row>
    <row r="20" spans="2:20" ht="12" customHeight="1" x14ac:dyDescent="0.15">
      <c r="B20" s="447"/>
      <c r="C20" s="447"/>
      <c r="D20" s="447"/>
      <c r="E20" s="447"/>
      <c r="G20" s="447"/>
      <c r="H20" s="447"/>
      <c r="I20" s="447"/>
      <c r="J20" s="447"/>
      <c r="L20" s="447"/>
      <c r="M20" s="447"/>
      <c r="N20" s="447"/>
      <c r="O20" s="447"/>
      <c r="Q20" s="447"/>
      <c r="R20" s="447"/>
      <c r="S20" s="447"/>
      <c r="T20" s="447"/>
    </row>
    <row r="21" spans="2:20" ht="12" customHeight="1" x14ac:dyDescent="0.15">
      <c r="B21" s="447"/>
      <c r="C21" s="447"/>
      <c r="D21" s="447"/>
      <c r="E21" s="447"/>
      <c r="G21" s="447"/>
      <c r="H21" s="447"/>
      <c r="I21" s="447"/>
      <c r="J21" s="447"/>
      <c r="L21" s="447"/>
      <c r="M21" s="447"/>
      <c r="N21" s="447"/>
      <c r="O21" s="447"/>
      <c r="Q21" s="447"/>
      <c r="R21" s="447"/>
      <c r="S21" s="447"/>
      <c r="T21" s="447"/>
    </row>
    <row r="22" spans="2:20" ht="12" customHeight="1" x14ac:dyDescent="0.15">
      <c r="B22" s="447"/>
      <c r="C22" s="447"/>
      <c r="D22" s="447"/>
      <c r="E22" s="447"/>
      <c r="G22" s="447"/>
      <c r="H22" s="447"/>
      <c r="I22" s="447"/>
      <c r="J22" s="447"/>
      <c r="L22" s="447"/>
      <c r="M22" s="447"/>
      <c r="N22" s="447"/>
      <c r="O22" s="447"/>
      <c r="Q22" s="447"/>
      <c r="R22" s="447"/>
      <c r="S22" s="447"/>
      <c r="T22" s="447"/>
    </row>
    <row r="23" spans="2:20" ht="12" customHeight="1" x14ac:dyDescent="0.15">
      <c r="B23" s="447"/>
      <c r="C23" s="447"/>
      <c r="D23" s="447"/>
      <c r="E23" s="447"/>
      <c r="G23" s="447"/>
      <c r="H23" s="447"/>
      <c r="I23" s="447"/>
      <c r="J23" s="447"/>
      <c r="L23" s="447"/>
      <c r="M23" s="447"/>
      <c r="N23" s="447"/>
      <c r="O23" s="447"/>
      <c r="Q23" s="447"/>
      <c r="R23" s="447"/>
      <c r="S23" s="447"/>
      <c r="T23" s="447"/>
    </row>
    <row r="24" spans="2:20" ht="12" customHeight="1" x14ac:dyDescent="0.15">
      <c r="B24" s="447"/>
      <c r="C24" s="447"/>
      <c r="D24" s="447"/>
      <c r="E24" s="447"/>
      <c r="G24" s="447"/>
      <c r="H24" s="447"/>
      <c r="I24" s="447"/>
      <c r="J24" s="447"/>
      <c r="L24" s="447"/>
      <c r="M24" s="447"/>
      <c r="N24" s="447"/>
      <c r="O24" s="447"/>
      <c r="Q24" s="447"/>
      <c r="R24" s="447"/>
      <c r="S24" s="447"/>
      <c r="T24" s="447"/>
    </row>
    <row r="25" spans="2:20" ht="12" customHeight="1" x14ac:dyDescent="0.15">
      <c r="B25" s="410" t="s">
        <v>307</v>
      </c>
      <c r="C25" s="411"/>
      <c r="D25" s="411"/>
      <c r="E25" s="412"/>
      <c r="G25" s="410" t="s">
        <v>307</v>
      </c>
      <c r="H25" s="411"/>
      <c r="I25" s="411"/>
      <c r="J25" s="412"/>
      <c r="L25" s="410" t="s">
        <v>307</v>
      </c>
      <c r="M25" s="411"/>
      <c r="N25" s="411"/>
      <c r="O25" s="411"/>
      <c r="Q25" s="410" t="s">
        <v>307</v>
      </c>
      <c r="R25" s="411"/>
      <c r="S25" s="411"/>
      <c r="T25" s="411"/>
    </row>
    <row r="28" spans="2:20" ht="12" customHeight="1" x14ac:dyDescent="0.15">
      <c r="B28" s="112" t="s">
        <v>289</v>
      </c>
      <c r="C28" s="106" t="s">
        <v>35</v>
      </c>
      <c r="D28" s="107" t="s">
        <v>290</v>
      </c>
      <c r="E28" s="11" t="str">
        <f>LOOKUP(C36,{0,201,401,601,901,1201,1501;"黑色","绿色","蓝色","紫色","红色","橙色","超额耗点"})</f>
        <v>绿色</v>
      </c>
      <c r="G28" s="105" t="s">
        <v>289</v>
      </c>
      <c r="H28" s="106" t="s">
        <v>42</v>
      </c>
      <c r="I28" s="107" t="s">
        <v>290</v>
      </c>
      <c r="J28" s="11" t="str">
        <f>LOOKUP(H36,{0,201,401,601,901,1201,1501;"黑色","绿色","蓝色","紫色","红色","橙色","超额耗点"})</f>
        <v>绿色</v>
      </c>
      <c r="L28" s="112" t="s">
        <v>289</v>
      </c>
      <c r="M28" s="106" t="s">
        <v>48</v>
      </c>
      <c r="N28" s="107" t="s">
        <v>290</v>
      </c>
      <c r="O28" s="11" t="str">
        <f>LOOKUP(M36,{0,201,401,601,901,1201,1501;"黑色","绿色","蓝色","紫色","红色","橙色","超额耗点"})</f>
        <v>绿色</v>
      </c>
    </row>
    <row r="29" spans="2:20" ht="12" customHeight="1" x14ac:dyDescent="0.15">
      <c r="B29" s="299" t="s">
        <v>833</v>
      </c>
      <c r="C29" s="294"/>
      <c r="D29" s="108" t="s">
        <v>292</v>
      </c>
      <c r="E29" s="109">
        <v>1</v>
      </c>
      <c r="G29" s="293" t="s">
        <v>834</v>
      </c>
      <c r="H29" s="294"/>
      <c r="I29" s="108" t="s">
        <v>292</v>
      </c>
      <c r="J29" s="118">
        <v>1</v>
      </c>
      <c r="L29" s="299" t="s">
        <v>835</v>
      </c>
      <c r="M29" s="294"/>
      <c r="N29" s="108" t="s">
        <v>292</v>
      </c>
      <c r="O29" s="109">
        <v>1</v>
      </c>
    </row>
    <row r="30" spans="2:20" ht="12" customHeight="1" x14ac:dyDescent="0.15">
      <c r="B30" s="300"/>
      <c r="C30" s="296"/>
      <c r="D30" s="108" t="s">
        <v>296</v>
      </c>
      <c r="E30" s="109">
        <v>1</v>
      </c>
      <c r="G30" s="295"/>
      <c r="H30" s="296"/>
      <c r="I30" s="108" t="s">
        <v>296</v>
      </c>
      <c r="J30" s="118">
        <v>1</v>
      </c>
      <c r="L30" s="300"/>
      <c r="M30" s="296"/>
      <c r="N30" s="108" t="s">
        <v>296</v>
      </c>
      <c r="O30" s="109">
        <v>1</v>
      </c>
    </row>
    <row r="31" spans="2:20" ht="12" customHeight="1" x14ac:dyDescent="0.15">
      <c r="B31" s="300"/>
      <c r="C31" s="296"/>
      <c r="D31" s="314" t="s">
        <v>836</v>
      </c>
      <c r="E31" s="315"/>
      <c r="G31" s="295"/>
      <c r="H31" s="296"/>
      <c r="I31" s="314" t="s">
        <v>837</v>
      </c>
      <c r="J31" s="314"/>
      <c r="L31" s="300"/>
      <c r="M31" s="296"/>
      <c r="N31" s="314" t="s">
        <v>838</v>
      </c>
      <c r="O31" s="315"/>
    </row>
    <row r="32" spans="2:20" ht="12" customHeight="1" x14ac:dyDescent="0.15">
      <c r="B32" s="300"/>
      <c r="C32" s="296"/>
      <c r="D32" s="314"/>
      <c r="E32" s="315"/>
      <c r="G32" s="295"/>
      <c r="H32" s="296"/>
      <c r="I32" s="314"/>
      <c r="J32" s="314"/>
      <c r="L32" s="300"/>
      <c r="M32" s="296"/>
      <c r="N32" s="314"/>
      <c r="O32" s="315"/>
    </row>
    <row r="33" spans="2:15" ht="12" customHeight="1" x14ac:dyDescent="0.15">
      <c r="B33" s="300"/>
      <c r="C33" s="296"/>
      <c r="D33" s="314"/>
      <c r="E33" s="315"/>
      <c r="G33" s="295"/>
      <c r="H33" s="296"/>
      <c r="I33" s="314"/>
      <c r="J33" s="314"/>
      <c r="L33" s="300"/>
      <c r="M33" s="296"/>
      <c r="N33" s="314"/>
      <c r="O33" s="315"/>
    </row>
    <row r="34" spans="2:15" ht="12" customHeight="1" x14ac:dyDescent="0.15">
      <c r="B34" s="300"/>
      <c r="C34" s="296"/>
      <c r="D34" s="314"/>
      <c r="E34" s="315"/>
      <c r="G34" s="295"/>
      <c r="H34" s="296"/>
      <c r="I34" s="314"/>
      <c r="J34" s="314"/>
      <c r="L34" s="300"/>
      <c r="M34" s="296"/>
      <c r="N34" s="314"/>
      <c r="O34" s="315"/>
    </row>
    <row r="35" spans="2:15" ht="12" customHeight="1" x14ac:dyDescent="0.15">
      <c r="B35" s="301"/>
      <c r="C35" s="298"/>
      <c r="D35" s="314"/>
      <c r="E35" s="315"/>
      <c r="G35" s="297"/>
      <c r="H35" s="298"/>
      <c r="I35" s="314"/>
      <c r="J35" s="314"/>
      <c r="L35" s="301"/>
      <c r="M35" s="298"/>
      <c r="N35" s="314"/>
      <c r="O35" s="315"/>
    </row>
    <row r="36" spans="2:15" ht="12" customHeight="1" x14ac:dyDescent="0.15">
      <c r="B36" s="112" t="s">
        <v>301</v>
      </c>
      <c r="C36" s="110">
        <v>300</v>
      </c>
      <c r="D36" s="316"/>
      <c r="E36" s="315"/>
      <c r="G36" s="105" t="s">
        <v>301</v>
      </c>
      <c r="H36" s="110">
        <v>300</v>
      </c>
      <c r="I36" s="316"/>
      <c r="J36" s="314"/>
      <c r="L36" s="112" t="s">
        <v>301</v>
      </c>
      <c r="M36" s="110">
        <v>300</v>
      </c>
      <c r="N36" s="316"/>
      <c r="O36" s="315"/>
    </row>
    <row r="37" spans="2:15" ht="12" customHeight="1" x14ac:dyDescent="0.15">
      <c r="B37" s="113" t="s">
        <v>302</v>
      </c>
      <c r="C37" s="241">
        <f>C36*25</f>
        <v>7500</v>
      </c>
      <c r="D37" s="242"/>
      <c r="E37" s="243"/>
      <c r="G37" s="111" t="s">
        <v>302</v>
      </c>
      <c r="H37" s="241">
        <f>H36*25</f>
        <v>7500</v>
      </c>
      <c r="I37" s="242"/>
      <c r="J37" s="243"/>
      <c r="L37" s="113" t="s">
        <v>302</v>
      </c>
      <c r="M37" s="241">
        <f>M36*25</f>
        <v>7500</v>
      </c>
      <c r="N37" s="242"/>
      <c r="O37" s="243"/>
    </row>
    <row r="38" spans="2:15" ht="12" customHeight="1" x14ac:dyDescent="0.15">
      <c r="B38" s="447" t="s">
        <v>839</v>
      </c>
      <c r="C38" s="447"/>
      <c r="D38" s="447"/>
      <c r="E38" s="447"/>
      <c r="G38" s="447" t="s">
        <v>840</v>
      </c>
      <c r="H38" s="447"/>
      <c r="I38" s="447"/>
      <c r="J38" s="447"/>
      <c r="L38" s="447" t="s">
        <v>841</v>
      </c>
      <c r="M38" s="447"/>
      <c r="N38" s="447"/>
      <c r="O38" s="447"/>
    </row>
    <row r="39" spans="2:15" ht="12" customHeight="1" x14ac:dyDescent="0.15">
      <c r="B39" s="447"/>
      <c r="C39" s="447"/>
      <c r="D39" s="447"/>
      <c r="E39" s="447"/>
      <c r="G39" s="447"/>
      <c r="H39" s="447"/>
      <c r="I39" s="447"/>
      <c r="J39" s="447"/>
      <c r="L39" s="447"/>
      <c r="M39" s="447"/>
      <c r="N39" s="447"/>
      <c r="O39" s="447"/>
    </row>
    <row r="40" spans="2:15" ht="12" customHeight="1" x14ac:dyDescent="0.15">
      <c r="B40" s="447"/>
      <c r="C40" s="447"/>
      <c r="D40" s="447"/>
      <c r="E40" s="447"/>
      <c r="G40" s="447"/>
      <c r="H40" s="447"/>
      <c r="I40" s="447"/>
      <c r="J40" s="447"/>
      <c r="L40" s="447"/>
      <c r="M40" s="447"/>
      <c r="N40" s="447"/>
      <c r="O40" s="447"/>
    </row>
    <row r="41" spans="2:15" ht="12" customHeight="1" x14ac:dyDescent="0.15">
      <c r="B41" s="447"/>
      <c r="C41" s="447"/>
      <c r="D41" s="447"/>
      <c r="E41" s="447"/>
      <c r="G41" s="447"/>
      <c r="H41" s="447"/>
      <c r="I41" s="447"/>
      <c r="J41" s="447"/>
      <c r="L41" s="447"/>
      <c r="M41" s="447"/>
      <c r="N41" s="447"/>
      <c r="O41" s="447"/>
    </row>
    <row r="42" spans="2:15" ht="12" customHeight="1" x14ac:dyDescent="0.15">
      <c r="B42" s="447"/>
      <c r="C42" s="447"/>
      <c r="D42" s="447"/>
      <c r="E42" s="447"/>
      <c r="G42" s="447"/>
      <c r="H42" s="447"/>
      <c r="I42" s="447"/>
      <c r="J42" s="447"/>
      <c r="L42" s="447"/>
      <c r="M42" s="447"/>
      <c r="N42" s="447"/>
      <c r="O42" s="447"/>
    </row>
    <row r="43" spans="2:15" ht="12" customHeight="1" x14ac:dyDescent="0.15">
      <c r="B43" s="447"/>
      <c r="C43" s="447"/>
      <c r="D43" s="447"/>
      <c r="E43" s="447"/>
      <c r="G43" s="447"/>
      <c r="H43" s="447"/>
      <c r="I43" s="447"/>
      <c r="J43" s="447"/>
      <c r="L43" s="447"/>
      <c r="M43" s="447"/>
      <c r="N43" s="447"/>
      <c r="O43" s="447"/>
    </row>
    <row r="44" spans="2:15" ht="12" customHeight="1" x14ac:dyDescent="0.15">
      <c r="B44" s="447"/>
      <c r="C44" s="447"/>
      <c r="D44" s="447"/>
      <c r="E44" s="447"/>
      <c r="G44" s="447"/>
      <c r="H44" s="447"/>
      <c r="I44" s="447"/>
      <c r="J44" s="447"/>
      <c r="L44" s="447"/>
      <c r="M44" s="447"/>
      <c r="N44" s="447"/>
      <c r="O44" s="447"/>
    </row>
    <row r="45" spans="2:15" ht="12" customHeight="1" x14ac:dyDescent="0.15">
      <c r="B45" s="447"/>
      <c r="C45" s="447"/>
      <c r="D45" s="447"/>
      <c r="E45" s="447"/>
      <c r="G45" s="447"/>
      <c r="H45" s="447"/>
      <c r="I45" s="447"/>
      <c r="J45" s="447"/>
      <c r="L45" s="447"/>
      <c r="M45" s="447"/>
      <c r="N45" s="447"/>
      <c r="O45" s="447"/>
    </row>
    <row r="46" spans="2:15" ht="12" customHeight="1" x14ac:dyDescent="0.15">
      <c r="B46" s="447"/>
      <c r="C46" s="447"/>
      <c r="D46" s="447"/>
      <c r="E46" s="447"/>
      <c r="G46" s="447"/>
      <c r="H46" s="447"/>
      <c r="I46" s="447"/>
      <c r="J46" s="447"/>
      <c r="L46" s="447"/>
      <c r="M46" s="447"/>
      <c r="N46" s="447"/>
      <c r="O46" s="447"/>
    </row>
    <row r="47" spans="2:15" ht="12" customHeight="1" x14ac:dyDescent="0.15">
      <c r="B47" s="447"/>
      <c r="C47" s="447"/>
      <c r="D47" s="447"/>
      <c r="E47" s="447"/>
      <c r="G47" s="447"/>
      <c r="H47" s="447"/>
      <c r="I47" s="447"/>
      <c r="J47" s="447"/>
      <c r="L47" s="447"/>
      <c r="M47" s="447"/>
      <c r="N47" s="447"/>
      <c r="O47" s="447"/>
    </row>
    <row r="48" spans="2:15" ht="12" customHeight="1" x14ac:dyDescent="0.15">
      <c r="B48" s="447"/>
      <c r="C48" s="447"/>
      <c r="D48" s="447"/>
      <c r="E48" s="447"/>
      <c r="G48" s="447"/>
      <c r="H48" s="447"/>
      <c r="I48" s="447"/>
      <c r="J48" s="447"/>
      <c r="L48" s="447"/>
      <c r="M48" s="447"/>
      <c r="N48" s="447"/>
      <c r="O48" s="447"/>
    </row>
    <row r="49" spans="2:20" ht="12" customHeight="1" x14ac:dyDescent="0.15">
      <c r="B49" s="447"/>
      <c r="C49" s="447"/>
      <c r="D49" s="447"/>
      <c r="E49" s="447"/>
      <c r="G49" s="447"/>
      <c r="H49" s="447"/>
      <c r="I49" s="447"/>
      <c r="J49" s="447"/>
      <c r="L49" s="447"/>
      <c r="M49" s="447"/>
      <c r="N49" s="447"/>
      <c r="O49" s="447"/>
    </row>
    <row r="50" spans="2:20" ht="12" customHeight="1" x14ac:dyDescent="0.15">
      <c r="B50" s="447"/>
      <c r="C50" s="447"/>
      <c r="D50" s="447"/>
      <c r="E50" s="447"/>
      <c r="G50" s="447"/>
      <c r="H50" s="447"/>
      <c r="I50" s="447"/>
      <c r="J50" s="447"/>
      <c r="L50" s="447"/>
      <c r="M50" s="447"/>
      <c r="N50" s="447"/>
      <c r="O50" s="447"/>
    </row>
    <row r="51" spans="2:20" ht="12" customHeight="1" x14ac:dyDescent="0.15">
      <c r="B51" s="414" t="s">
        <v>307</v>
      </c>
      <c r="C51" s="411"/>
      <c r="D51" s="411"/>
      <c r="E51" s="412"/>
      <c r="G51" s="410" t="s">
        <v>307</v>
      </c>
      <c r="H51" s="411"/>
      <c r="I51" s="411"/>
      <c r="J51" s="411"/>
      <c r="L51" s="414" t="s">
        <v>307</v>
      </c>
      <c r="M51" s="411"/>
      <c r="N51" s="411"/>
      <c r="O51" s="412"/>
    </row>
    <row r="54" spans="2:20" ht="12" customHeight="1" x14ac:dyDescent="0.15">
      <c r="B54" s="114" t="s">
        <v>289</v>
      </c>
      <c r="C54" s="115" t="s">
        <v>54</v>
      </c>
      <c r="D54" s="51" t="s">
        <v>290</v>
      </c>
      <c r="E54" s="46" t="str">
        <f>LOOKUP(C62,{0,201,401,601,901,1201,1501;"黑色","绿色","蓝色","紫色","红色","橙色","金色"})</f>
        <v>绿色</v>
      </c>
      <c r="F54" s="197"/>
      <c r="G54" s="114" t="s">
        <v>289</v>
      </c>
      <c r="H54" s="115" t="s">
        <v>60</v>
      </c>
      <c r="I54" s="51" t="s">
        <v>290</v>
      </c>
      <c r="J54" s="46" t="str">
        <f>LOOKUP(H62,{0,201,401,601,901,1201,1501;"黑色","绿色","蓝色","紫色","红色","橙色","金色"})</f>
        <v>绿色</v>
      </c>
      <c r="K54" s="197"/>
      <c r="L54" s="114" t="s">
        <v>289</v>
      </c>
      <c r="M54" s="115" t="s">
        <v>66</v>
      </c>
      <c r="N54" s="51" t="s">
        <v>290</v>
      </c>
      <c r="O54" s="46" t="str">
        <f>LOOKUP(M62,{0,201,401,601,901,1201,1501;"黑色","绿色","蓝色","紫色","红色","橙色","金色"})</f>
        <v>绿色</v>
      </c>
      <c r="P54" s="197"/>
      <c r="Q54" s="114" t="s">
        <v>289</v>
      </c>
      <c r="R54" s="115" t="s">
        <v>72</v>
      </c>
      <c r="S54" s="51" t="s">
        <v>290</v>
      </c>
      <c r="T54" s="46" t="str">
        <f>LOOKUP(R62,{0,201,401,601,901,1201,1501;"黑色","绿色","蓝色","紫色","红色","橙色","金色"})</f>
        <v>绿色</v>
      </c>
    </row>
    <row r="55" spans="2:20" ht="12" customHeight="1" x14ac:dyDescent="0.15">
      <c r="B55" s="253" t="s">
        <v>842</v>
      </c>
      <c r="C55" s="254"/>
      <c r="D55" s="116" t="s">
        <v>292</v>
      </c>
      <c r="E55" s="59">
        <v>1</v>
      </c>
      <c r="F55" s="197"/>
      <c r="G55" s="253" t="s">
        <v>843</v>
      </c>
      <c r="H55" s="254"/>
      <c r="I55" s="116" t="s">
        <v>292</v>
      </c>
      <c r="J55" s="59">
        <v>1</v>
      </c>
      <c r="K55" s="197"/>
      <c r="L55" s="253" t="s">
        <v>844</v>
      </c>
      <c r="M55" s="254"/>
      <c r="N55" s="116" t="s">
        <v>292</v>
      </c>
      <c r="O55" s="59">
        <v>1</v>
      </c>
      <c r="P55" s="197"/>
      <c r="Q55" s="253" t="s">
        <v>845</v>
      </c>
      <c r="R55" s="254"/>
      <c r="S55" s="116" t="s">
        <v>292</v>
      </c>
      <c r="T55" s="59">
        <v>1</v>
      </c>
    </row>
    <row r="56" spans="2:20" ht="12" customHeight="1" x14ac:dyDescent="0.15">
      <c r="B56" s="255"/>
      <c r="C56" s="256"/>
      <c r="D56" s="116" t="s">
        <v>296</v>
      </c>
      <c r="E56" s="59">
        <v>1</v>
      </c>
      <c r="F56" s="197"/>
      <c r="G56" s="255"/>
      <c r="H56" s="256"/>
      <c r="I56" s="116" t="s">
        <v>296</v>
      </c>
      <c r="J56" s="59">
        <v>1</v>
      </c>
      <c r="K56" s="197"/>
      <c r="L56" s="255"/>
      <c r="M56" s="256"/>
      <c r="N56" s="116" t="s">
        <v>296</v>
      </c>
      <c r="O56" s="59">
        <v>1</v>
      </c>
      <c r="P56" s="197"/>
      <c r="Q56" s="255"/>
      <c r="R56" s="256"/>
      <c r="S56" s="116" t="s">
        <v>296</v>
      </c>
      <c r="T56" s="59">
        <v>1</v>
      </c>
    </row>
    <row r="57" spans="2:20" ht="12" customHeight="1" x14ac:dyDescent="0.15">
      <c r="B57" s="255"/>
      <c r="C57" s="256"/>
      <c r="D57" s="259" t="s">
        <v>846</v>
      </c>
      <c r="E57" s="260"/>
      <c r="F57" s="197"/>
      <c r="G57" s="255"/>
      <c r="H57" s="256"/>
      <c r="I57" s="259" t="s">
        <v>847</v>
      </c>
      <c r="J57" s="260"/>
      <c r="K57" s="197"/>
      <c r="L57" s="255"/>
      <c r="M57" s="256"/>
      <c r="N57" s="259" t="s">
        <v>848</v>
      </c>
      <c r="O57" s="260"/>
      <c r="P57" s="197"/>
      <c r="Q57" s="255"/>
      <c r="R57" s="256"/>
      <c r="S57" s="259" t="s">
        <v>849</v>
      </c>
      <c r="T57" s="260"/>
    </row>
    <row r="58" spans="2:20" ht="12" customHeight="1" x14ac:dyDescent="0.15">
      <c r="B58" s="255"/>
      <c r="C58" s="256"/>
      <c r="D58" s="259"/>
      <c r="E58" s="260"/>
      <c r="F58" s="197"/>
      <c r="G58" s="255"/>
      <c r="H58" s="256"/>
      <c r="I58" s="259"/>
      <c r="J58" s="260"/>
      <c r="K58" s="197"/>
      <c r="L58" s="255"/>
      <c r="M58" s="256"/>
      <c r="N58" s="259"/>
      <c r="O58" s="260"/>
      <c r="P58" s="197"/>
      <c r="Q58" s="255"/>
      <c r="R58" s="256"/>
      <c r="S58" s="259"/>
      <c r="T58" s="260"/>
    </row>
    <row r="59" spans="2:20" ht="12" customHeight="1" x14ac:dyDescent="0.15">
      <c r="B59" s="255"/>
      <c r="C59" s="256"/>
      <c r="D59" s="259"/>
      <c r="E59" s="260"/>
      <c r="F59" s="197"/>
      <c r="G59" s="255"/>
      <c r="H59" s="256"/>
      <c r="I59" s="259"/>
      <c r="J59" s="260"/>
      <c r="K59" s="197"/>
      <c r="L59" s="255"/>
      <c r="M59" s="256"/>
      <c r="N59" s="259"/>
      <c r="O59" s="260"/>
      <c r="P59" s="197"/>
      <c r="Q59" s="255"/>
      <c r="R59" s="256"/>
      <c r="S59" s="259"/>
      <c r="T59" s="260"/>
    </row>
    <row r="60" spans="2:20" ht="12" customHeight="1" x14ac:dyDescent="0.15">
      <c r="B60" s="255"/>
      <c r="C60" s="256"/>
      <c r="D60" s="259"/>
      <c r="E60" s="260"/>
      <c r="F60" s="197"/>
      <c r="G60" s="255"/>
      <c r="H60" s="256"/>
      <c r="I60" s="259"/>
      <c r="J60" s="260"/>
      <c r="K60" s="197"/>
      <c r="L60" s="255"/>
      <c r="M60" s="256"/>
      <c r="N60" s="259"/>
      <c r="O60" s="260"/>
      <c r="P60" s="197"/>
      <c r="Q60" s="255"/>
      <c r="R60" s="256"/>
      <c r="S60" s="259"/>
      <c r="T60" s="260"/>
    </row>
    <row r="61" spans="2:20" ht="12" customHeight="1" x14ac:dyDescent="0.15">
      <c r="B61" s="257"/>
      <c r="C61" s="258"/>
      <c r="D61" s="259"/>
      <c r="E61" s="260"/>
      <c r="F61" s="197"/>
      <c r="G61" s="257"/>
      <c r="H61" s="258"/>
      <c r="I61" s="259"/>
      <c r="J61" s="260"/>
      <c r="K61" s="197"/>
      <c r="L61" s="257"/>
      <c r="M61" s="258"/>
      <c r="N61" s="259"/>
      <c r="O61" s="260"/>
      <c r="P61" s="197"/>
      <c r="Q61" s="257"/>
      <c r="R61" s="258"/>
      <c r="S61" s="259"/>
      <c r="T61" s="260"/>
    </row>
    <row r="62" spans="2:20" ht="12" customHeight="1" x14ac:dyDescent="0.15">
      <c r="B62" s="114" t="s">
        <v>301</v>
      </c>
      <c r="C62" s="117">
        <v>300</v>
      </c>
      <c r="D62" s="261"/>
      <c r="E62" s="260"/>
      <c r="F62" s="197"/>
      <c r="G62" s="114" t="s">
        <v>301</v>
      </c>
      <c r="H62" s="117">
        <v>300</v>
      </c>
      <c r="I62" s="261"/>
      <c r="J62" s="260"/>
      <c r="K62" s="197"/>
      <c r="L62" s="114" t="s">
        <v>301</v>
      </c>
      <c r="M62" s="117">
        <v>300</v>
      </c>
      <c r="N62" s="261"/>
      <c r="O62" s="260"/>
      <c r="P62" s="197"/>
      <c r="Q62" s="114" t="s">
        <v>301</v>
      </c>
      <c r="R62" s="117">
        <v>300</v>
      </c>
      <c r="S62" s="261"/>
      <c r="T62" s="260"/>
    </row>
    <row r="63" spans="2:20" ht="12" customHeight="1" x14ac:dyDescent="0.15">
      <c r="B63" s="55" t="s">
        <v>302</v>
      </c>
      <c r="C63" s="241">
        <f>C62*25</f>
        <v>7500</v>
      </c>
      <c r="D63" s="242"/>
      <c r="E63" s="243"/>
      <c r="F63" s="197"/>
      <c r="G63" s="55" t="s">
        <v>302</v>
      </c>
      <c r="H63" s="241">
        <f>H62*25</f>
        <v>7500</v>
      </c>
      <c r="I63" s="242"/>
      <c r="J63" s="243"/>
      <c r="K63" s="197"/>
      <c r="L63" s="55" t="s">
        <v>302</v>
      </c>
      <c r="M63" s="241">
        <f>M62*25</f>
        <v>7500</v>
      </c>
      <c r="N63" s="242"/>
      <c r="O63" s="243"/>
      <c r="P63" s="197"/>
      <c r="Q63" s="55" t="s">
        <v>302</v>
      </c>
      <c r="R63" s="241">
        <f>R62*25</f>
        <v>7500</v>
      </c>
      <c r="S63" s="242"/>
      <c r="T63" s="243"/>
    </row>
    <row r="64" spans="2:20" ht="12" customHeight="1" x14ac:dyDescent="0.15">
      <c r="B64" s="247" t="s">
        <v>341</v>
      </c>
      <c r="C64" s="248"/>
      <c r="D64" s="248"/>
      <c r="E64" s="249"/>
      <c r="F64" s="197"/>
      <c r="G64" s="247" t="s">
        <v>341</v>
      </c>
      <c r="H64" s="248"/>
      <c r="I64" s="248"/>
      <c r="J64" s="249"/>
      <c r="K64" s="197"/>
      <c r="L64" s="247" t="s">
        <v>341</v>
      </c>
      <c r="M64" s="248"/>
      <c r="N64" s="248"/>
      <c r="O64" s="249"/>
      <c r="P64" s="197"/>
      <c r="Q64" s="247" t="s">
        <v>341</v>
      </c>
      <c r="R64" s="248"/>
      <c r="S64" s="248"/>
      <c r="T64" s="249"/>
    </row>
    <row r="65" spans="2:20" ht="12" customHeight="1" x14ac:dyDescent="0.15">
      <c r="B65" s="247"/>
      <c r="C65" s="248"/>
      <c r="D65" s="248"/>
      <c r="E65" s="249"/>
      <c r="F65" s="197"/>
      <c r="G65" s="247"/>
      <c r="H65" s="248"/>
      <c r="I65" s="248"/>
      <c r="J65" s="249"/>
      <c r="K65" s="197"/>
      <c r="L65" s="247"/>
      <c r="M65" s="248"/>
      <c r="N65" s="248"/>
      <c r="O65" s="249"/>
      <c r="P65" s="197"/>
      <c r="Q65" s="247"/>
      <c r="R65" s="248"/>
      <c r="S65" s="248"/>
      <c r="T65" s="249"/>
    </row>
    <row r="66" spans="2:20" ht="12" customHeight="1" x14ac:dyDescent="0.15">
      <c r="B66" s="247"/>
      <c r="C66" s="248"/>
      <c r="D66" s="248"/>
      <c r="E66" s="249"/>
      <c r="F66" s="197"/>
      <c r="G66" s="247"/>
      <c r="H66" s="248"/>
      <c r="I66" s="248"/>
      <c r="J66" s="249"/>
      <c r="K66" s="197"/>
      <c r="L66" s="247"/>
      <c r="M66" s="248"/>
      <c r="N66" s="248"/>
      <c r="O66" s="249"/>
      <c r="P66" s="197"/>
      <c r="Q66" s="247"/>
      <c r="R66" s="248"/>
      <c r="S66" s="248"/>
      <c r="T66" s="249"/>
    </row>
    <row r="67" spans="2:20" ht="12" customHeight="1" x14ac:dyDescent="0.15">
      <c r="B67" s="247"/>
      <c r="C67" s="248"/>
      <c r="D67" s="248"/>
      <c r="E67" s="249"/>
      <c r="F67" s="197"/>
      <c r="G67" s="247"/>
      <c r="H67" s="248"/>
      <c r="I67" s="248"/>
      <c r="J67" s="249"/>
      <c r="K67" s="197"/>
      <c r="L67" s="247"/>
      <c r="M67" s="248"/>
      <c r="N67" s="248"/>
      <c r="O67" s="249"/>
      <c r="P67" s="197"/>
      <c r="Q67" s="247"/>
      <c r="R67" s="248"/>
      <c r="S67" s="248"/>
      <c r="T67" s="249"/>
    </row>
    <row r="68" spans="2:20" ht="12" customHeight="1" x14ac:dyDescent="0.15">
      <c r="B68" s="247"/>
      <c r="C68" s="248"/>
      <c r="D68" s="248"/>
      <c r="E68" s="249"/>
      <c r="F68" s="197"/>
      <c r="G68" s="247"/>
      <c r="H68" s="248"/>
      <c r="I68" s="248"/>
      <c r="J68" s="249"/>
      <c r="K68" s="197"/>
      <c r="L68" s="247"/>
      <c r="M68" s="248"/>
      <c r="N68" s="248"/>
      <c r="O68" s="249"/>
      <c r="P68" s="197"/>
      <c r="Q68" s="247"/>
      <c r="R68" s="248"/>
      <c r="S68" s="248"/>
      <c r="T68" s="249"/>
    </row>
    <row r="69" spans="2:20" ht="12" customHeight="1" x14ac:dyDescent="0.15">
      <c r="B69" s="247"/>
      <c r="C69" s="248"/>
      <c r="D69" s="248"/>
      <c r="E69" s="249"/>
      <c r="F69" s="197"/>
      <c r="G69" s="247"/>
      <c r="H69" s="248"/>
      <c r="I69" s="248"/>
      <c r="J69" s="249"/>
      <c r="K69" s="197"/>
      <c r="L69" s="247"/>
      <c r="M69" s="248"/>
      <c r="N69" s="248"/>
      <c r="O69" s="249"/>
      <c r="P69" s="197"/>
      <c r="Q69" s="247"/>
      <c r="R69" s="248"/>
      <c r="S69" s="248"/>
      <c r="T69" s="249"/>
    </row>
    <row r="70" spans="2:20" ht="12" customHeight="1" x14ac:dyDescent="0.15">
      <c r="B70" s="247"/>
      <c r="C70" s="248"/>
      <c r="D70" s="248"/>
      <c r="E70" s="249"/>
      <c r="F70" s="197"/>
      <c r="G70" s="247"/>
      <c r="H70" s="248"/>
      <c r="I70" s="248"/>
      <c r="J70" s="249"/>
      <c r="K70" s="197"/>
      <c r="L70" s="247"/>
      <c r="M70" s="248"/>
      <c r="N70" s="248"/>
      <c r="O70" s="249"/>
      <c r="P70" s="197"/>
      <c r="Q70" s="247"/>
      <c r="R70" s="248"/>
      <c r="S70" s="248"/>
      <c r="T70" s="249"/>
    </row>
    <row r="71" spans="2:20" ht="12" customHeight="1" x14ac:dyDescent="0.15">
      <c r="B71" s="247"/>
      <c r="C71" s="248"/>
      <c r="D71" s="248"/>
      <c r="E71" s="249"/>
      <c r="F71" s="197"/>
      <c r="G71" s="247"/>
      <c r="H71" s="248"/>
      <c r="I71" s="248"/>
      <c r="J71" s="249"/>
      <c r="K71" s="197"/>
      <c r="L71" s="247"/>
      <c r="M71" s="248"/>
      <c r="N71" s="248"/>
      <c r="O71" s="249"/>
      <c r="P71" s="197"/>
      <c r="Q71" s="247"/>
      <c r="R71" s="248"/>
      <c r="S71" s="248"/>
      <c r="T71" s="249"/>
    </row>
    <row r="72" spans="2:20" ht="12" customHeight="1" x14ac:dyDescent="0.15">
      <c r="B72" s="247"/>
      <c r="C72" s="248"/>
      <c r="D72" s="248"/>
      <c r="E72" s="249"/>
      <c r="F72" s="197"/>
      <c r="G72" s="247"/>
      <c r="H72" s="248"/>
      <c r="I72" s="248"/>
      <c r="J72" s="249"/>
      <c r="K72" s="197"/>
      <c r="L72" s="247"/>
      <c r="M72" s="248"/>
      <c r="N72" s="248"/>
      <c r="O72" s="249"/>
      <c r="P72" s="197"/>
      <c r="Q72" s="247"/>
      <c r="R72" s="248"/>
      <c r="S72" s="248"/>
      <c r="T72" s="249"/>
    </row>
    <row r="73" spans="2:20" ht="12" customHeight="1" x14ac:dyDescent="0.15">
      <c r="B73" s="247"/>
      <c r="C73" s="248"/>
      <c r="D73" s="248"/>
      <c r="E73" s="249"/>
      <c r="F73" s="197"/>
      <c r="G73" s="247"/>
      <c r="H73" s="248"/>
      <c r="I73" s="248"/>
      <c r="J73" s="249"/>
      <c r="K73" s="197"/>
      <c r="L73" s="247"/>
      <c r="M73" s="248"/>
      <c r="N73" s="248"/>
      <c r="O73" s="249"/>
      <c r="P73" s="197"/>
      <c r="Q73" s="247"/>
      <c r="R73" s="248"/>
      <c r="S73" s="248"/>
      <c r="T73" s="249"/>
    </row>
    <row r="74" spans="2:20" ht="12" customHeight="1" x14ac:dyDescent="0.15">
      <c r="B74" s="247"/>
      <c r="C74" s="248"/>
      <c r="D74" s="248"/>
      <c r="E74" s="249"/>
      <c r="F74" s="197"/>
      <c r="G74" s="247"/>
      <c r="H74" s="248"/>
      <c r="I74" s="248"/>
      <c r="J74" s="249"/>
      <c r="K74" s="197"/>
      <c r="L74" s="247"/>
      <c r="M74" s="248"/>
      <c r="N74" s="248"/>
      <c r="O74" s="249"/>
      <c r="P74" s="197"/>
      <c r="Q74" s="247"/>
      <c r="R74" s="248"/>
      <c r="S74" s="248"/>
      <c r="T74" s="249"/>
    </row>
    <row r="75" spans="2:20" ht="12" customHeight="1" x14ac:dyDescent="0.15">
      <c r="B75" s="247"/>
      <c r="C75" s="248"/>
      <c r="D75" s="248"/>
      <c r="E75" s="249"/>
      <c r="F75" s="197"/>
      <c r="G75" s="247"/>
      <c r="H75" s="248"/>
      <c r="I75" s="248"/>
      <c r="J75" s="249"/>
      <c r="K75" s="197"/>
      <c r="L75" s="247"/>
      <c r="M75" s="248"/>
      <c r="N75" s="248"/>
      <c r="O75" s="249"/>
      <c r="P75" s="197"/>
      <c r="Q75" s="247"/>
      <c r="R75" s="248"/>
      <c r="S75" s="248"/>
      <c r="T75" s="249"/>
    </row>
    <row r="76" spans="2:20" ht="12" customHeight="1" x14ac:dyDescent="0.15">
      <c r="B76" s="250"/>
      <c r="C76" s="251"/>
      <c r="D76" s="251"/>
      <c r="E76" s="252"/>
      <c r="F76" s="197"/>
      <c r="G76" s="250"/>
      <c r="H76" s="251"/>
      <c r="I76" s="251"/>
      <c r="J76" s="252"/>
      <c r="K76" s="197"/>
      <c r="L76" s="250"/>
      <c r="M76" s="251"/>
      <c r="N76" s="251"/>
      <c r="O76" s="252"/>
      <c r="P76" s="197"/>
      <c r="Q76" s="250"/>
      <c r="R76" s="251"/>
      <c r="S76" s="251"/>
      <c r="T76" s="252"/>
    </row>
    <row r="77" spans="2:20" ht="12" customHeight="1" x14ac:dyDescent="0.15">
      <c r="B77" s="244" t="s">
        <v>567</v>
      </c>
      <c r="C77" s="245"/>
      <c r="D77" s="245"/>
      <c r="E77" s="246"/>
      <c r="F77" s="197"/>
      <c r="G77" s="244" t="s">
        <v>567</v>
      </c>
      <c r="H77" s="245"/>
      <c r="I77" s="245"/>
      <c r="J77" s="246"/>
      <c r="K77" s="197"/>
      <c r="L77" s="244" t="s">
        <v>567</v>
      </c>
      <c r="M77" s="245"/>
      <c r="N77" s="245"/>
      <c r="O77" s="246"/>
      <c r="P77" s="197"/>
      <c r="Q77" s="244" t="s">
        <v>567</v>
      </c>
      <c r="R77" s="245"/>
      <c r="S77" s="245"/>
      <c r="T77" s="246"/>
    </row>
    <row r="78" spans="2:20" ht="12" customHeight="1" x14ac:dyDescent="0.15">
      <c r="B78" s="197"/>
      <c r="C78" s="197"/>
      <c r="D78" s="197"/>
      <c r="E78" s="197"/>
      <c r="F78" s="197"/>
      <c r="G78" s="197"/>
      <c r="H78" s="197"/>
      <c r="I78" s="197"/>
      <c r="J78" s="197"/>
      <c r="K78" s="197"/>
      <c r="L78" s="197"/>
      <c r="M78" s="197"/>
      <c r="N78" s="197"/>
      <c r="O78" s="197"/>
      <c r="P78" s="197"/>
      <c r="Q78" s="197"/>
      <c r="R78" s="197"/>
      <c r="S78" s="197"/>
      <c r="T78" s="197"/>
    </row>
    <row r="79" spans="2:20" ht="12" customHeight="1" x14ac:dyDescent="0.15">
      <c r="B79" s="197"/>
      <c r="C79" s="197"/>
      <c r="D79" s="197"/>
      <c r="E79" s="197"/>
      <c r="F79" s="197"/>
      <c r="G79" s="197"/>
      <c r="H79" s="197"/>
      <c r="I79" s="197"/>
      <c r="J79" s="197"/>
      <c r="K79" s="197"/>
      <c r="L79" s="197"/>
      <c r="M79" s="197"/>
      <c r="N79" s="197"/>
      <c r="O79" s="197"/>
      <c r="P79" s="197"/>
      <c r="Q79" s="197"/>
      <c r="R79" s="197"/>
      <c r="S79" s="197"/>
      <c r="T79" s="197"/>
    </row>
    <row r="80" spans="2:20" ht="12" customHeight="1" x14ac:dyDescent="0.15">
      <c r="B80" s="114" t="s">
        <v>289</v>
      </c>
      <c r="C80" s="119" t="s">
        <v>175</v>
      </c>
      <c r="D80" s="51" t="s">
        <v>290</v>
      </c>
      <c r="E80" s="46" t="str">
        <f>LOOKUP(C88,{0,201,401,601,901,1201,1501;"黑色","绿色","蓝色","紫色","红色","橙色","金色"})</f>
        <v>蓝色</v>
      </c>
      <c r="F80" s="197"/>
      <c r="G80" s="114" t="s">
        <v>289</v>
      </c>
      <c r="H80" s="119" t="s">
        <v>179</v>
      </c>
      <c r="I80" s="51" t="s">
        <v>290</v>
      </c>
      <c r="J80" s="46" t="str">
        <f>LOOKUP(H88,{0,201,401,601,901,1201,1501;"黑色","绿色","蓝色","紫色","红色","橙色","金色"})</f>
        <v>蓝色</v>
      </c>
      <c r="K80" s="197"/>
      <c r="L80" s="114" t="s">
        <v>289</v>
      </c>
      <c r="M80" s="119" t="s">
        <v>183</v>
      </c>
      <c r="N80" s="51" t="s">
        <v>290</v>
      </c>
      <c r="O80" s="46" t="str">
        <f>LOOKUP(M88,{0,201,401,601,901,1201,1501;"黑色","绿色","蓝色","紫色","红色","橙色","金色"})</f>
        <v>蓝色</v>
      </c>
      <c r="P80" s="197"/>
      <c r="Q80" s="114" t="s">
        <v>289</v>
      </c>
      <c r="R80" s="119" t="s">
        <v>187</v>
      </c>
      <c r="S80" s="51" t="s">
        <v>290</v>
      </c>
      <c r="T80" s="46" t="str">
        <f>LOOKUP(R88,{0,201,401,601,901,1201,1501;"黑色","绿色","蓝色","紫色","红色","橙色","金色"})</f>
        <v>蓝色</v>
      </c>
    </row>
    <row r="81" spans="2:20" ht="12" customHeight="1" x14ac:dyDescent="0.15">
      <c r="B81" s="253" t="s">
        <v>850</v>
      </c>
      <c r="C81" s="254"/>
      <c r="D81" s="116" t="s">
        <v>292</v>
      </c>
      <c r="E81" s="59">
        <v>1</v>
      </c>
      <c r="F81" s="197"/>
      <c r="G81" s="253" t="s">
        <v>851</v>
      </c>
      <c r="H81" s="254"/>
      <c r="I81" s="116" t="s">
        <v>292</v>
      </c>
      <c r="J81" s="59">
        <v>1</v>
      </c>
      <c r="K81" s="197"/>
      <c r="L81" s="253" t="s">
        <v>852</v>
      </c>
      <c r="M81" s="254"/>
      <c r="N81" s="116" t="s">
        <v>292</v>
      </c>
      <c r="O81" s="59">
        <v>1</v>
      </c>
      <c r="P81" s="197"/>
      <c r="Q81" s="253" t="s">
        <v>853</v>
      </c>
      <c r="R81" s="254"/>
      <c r="S81" s="116" t="s">
        <v>292</v>
      </c>
      <c r="T81" s="59">
        <v>1</v>
      </c>
    </row>
    <row r="82" spans="2:20" ht="12" customHeight="1" x14ac:dyDescent="0.15">
      <c r="B82" s="255"/>
      <c r="C82" s="256"/>
      <c r="D82" s="116" t="s">
        <v>296</v>
      </c>
      <c r="E82" s="59">
        <v>1</v>
      </c>
      <c r="F82" s="197"/>
      <c r="G82" s="255"/>
      <c r="H82" s="256"/>
      <c r="I82" s="116" t="s">
        <v>296</v>
      </c>
      <c r="J82" s="59">
        <v>1</v>
      </c>
      <c r="K82" s="197"/>
      <c r="L82" s="255"/>
      <c r="M82" s="256"/>
      <c r="N82" s="116" t="s">
        <v>296</v>
      </c>
      <c r="O82" s="59">
        <v>1</v>
      </c>
      <c r="P82" s="197"/>
      <c r="Q82" s="255"/>
      <c r="R82" s="256"/>
      <c r="S82" s="116" t="s">
        <v>296</v>
      </c>
      <c r="T82" s="59">
        <v>1</v>
      </c>
    </row>
    <row r="83" spans="2:20" ht="12" customHeight="1" x14ac:dyDescent="0.15">
      <c r="B83" s="255"/>
      <c r="C83" s="256"/>
      <c r="D83" s="259" t="s">
        <v>854</v>
      </c>
      <c r="E83" s="260"/>
      <c r="F83" s="197"/>
      <c r="G83" s="255"/>
      <c r="H83" s="256"/>
      <c r="I83" s="259" t="s">
        <v>855</v>
      </c>
      <c r="J83" s="260"/>
      <c r="K83" s="197"/>
      <c r="L83" s="255"/>
      <c r="M83" s="256"/>
      <c r="N83" s="259" t="s">
        <v>856</v>
      </c>
      <c r="O83" s="260"/>
      <c r="P83" s="197"/>
      <c r="Q83" s="255"/>
      <c r="R83" s="256"/>
      <c r="S83" s="259" t="s">
        <v>857</v>
      </c>
      <c r="T83" s="260"/>
    </row>
    <row r="84" spans="2:20" ht="12" customHeight="1" x14ac:dyDescent="0.15">
      <c r="B84" s="255"/>
      <c r="C84" s="256"/>
      <c r="D84" s="259"/>
      <c r="E84" s="260"/>
      <c r="F84" s="197"/>
      <c r="G84" s="255"/>
      <c r="H84" s="256"/>
      <c r="I84" s="259"/>
      <c r="J84" s="260"/>
      <c r="K84" s="197"/>
      <c r="L84" s="255"/>
      <c r="M84" s="256"/>
      <c r="N84" s="259"/>
      <c r="O84" s="260"/>
      <c r="P84" s="197"/>
      <c r="Q84" s="255"/>
      <c r="R84" s="256"/>
      <c r="S84" s="259"/>
      <c r="T84" s="260"/>
    </row>
    <row r="85" spans="2:20" ht="12" customHeight="1" x14ac:dyDescent="0.15">
      <c r="B85" s="255"/>
      <c r="C85" s="256"/>
      <c r="D85" s="259"/>
      <c r="E85" s="260"/>
      <c r="F85" s="197"/>
      <c r="G85" s="255"/>
      <c r="H85" s="256"/>
      <c r="I85" s="259"/>
      <c r="J85" s="260"/>
      <c r="K85" s="197"/>
      <c r="L85" s="255"/>
      <c r="M85" s="256"/>
      <c r="N85" s="259"/>
      <c r="O85" s="260"/>
      <c r="P85" s="197"/>
      <c r="Q85" s="255"/>
      <c r="R85" s="256"/>
      <c r="S85" s="259"/>
      <c r="T85" s="260"/>
    </row>
    <row r="86" spans="2:20" ht="12" customHeight="1" x14ac:dyDescent="0.15">
      <c r="B86" s="255"/>
      <c r="C86" s="256"/>
      <c r="D86" s="259"/>
      <c r="E86" s="260"/>
      <c r="F86" s="197"/>
      <c r="G86" s="255"/>
      <c r="H86" s="256"/>
      <c r="I86" s="259"/>
      <c r="J86" s="260"/>
      <c r="K86" s="197"/>
      <c r="L86" s="255"/>
      <c r="M86" s="256"/>
      <c r="N86" s="259"/>
      <c r="O86" s="260"/>
      <c r="P86" s="197"/>
      <c r="Q86" s="255"/>
      <c r="R86" s="256"/>
      <c r="S86" s="259"/>
      <c r="T86" s="260"/>
    </row>
    <row r="87" spans="2:20" ht="12" customHeight="1" x14ac:dyDescent="0.15">
      <c r="B87" s="257"/>
      <c r="C87" s="258"/>
      <c r="D87" s="259"/>
      <c r="E87" s="260"/>
      <c r="F87" s="197"/>
      <c r="G87" s="257"/>
      <c r="H87" s="258"/>
      <c r="I87" s="259"/>
      <c r="J87" s="260"/>
      <c r="K87" s="197"/>
      <c r="L87" s="257"/>
      <c r="M87" s="258"/>
      <c r="N87" s="259"/>
      <c r="O87" s="260"/>
      <c r="P87" s="197"/>
      <c r="Q87" s="257"/>
      <c r="R87" s="258"/>
      <c r="S87" s="259"/>
      <c r="T87" s="260"/>
    </row>
    <row r="88" spans="2:20" ht="12" customHeight="1" x14ac:dyDescent="0.15">
      <c r="B88" s="114" t="s">
        <v>301</v>
      </c>
      <c r="C88" s="117">
        <v>600</v>
      </c>
      <c r="D88" s="261"/>
      <c r="E88" s="260"/>
      <c r="F88" s="197"/>
      <c r="G88" s="114" t="s">
        <v>301</v>
      </c>
      <c r="H88" s="117">
        <v>600</v>
      </c>
      <c r="I88" s="261"/>
      <c r="J88" s="260"/>
      <c r="K88" s="197"/>
      <c r="L88" s="114" t="s">
        <v>301</v>
      </c>
      <c r="M88" s="117">
        <v>600</v>
      </c>
      <c r="N88" s="261"/>
      <c r="O88" s="260"/>
      <c r="P88" s="197"/>
      <c r="Q88" s="114" t="s">
        <v>301</v>
      </c>
      <c r="R88" s="117">
        <v>600</v>
      </c>
      <c r="S88" s="261"/>
      <c r="T88" s="260"/>
    </row>
    <row r="89" spans="2:20" ht="12" customHeight="1" x14ac:dyDescent="0.15">
      <c r="B89" s="55" t="s">
        <v>302</v>
      </c>
      <c r="C89" s="241">
        <f>C88*25</f>
        <v>15000</v>
      </c>
      <c r="D89" s="242"/>
      <c r="E89" s="243"/>
      <c r="F89" s="197"/>
      <c r="G89" s="55" t="s">
        <v>302</v>
      </c>
      <c r="H89" s="241">
        <f>H88*25</f>
        <v>15000</v>
      </c>
      <c r="I89" s="242"/>
      <c r="J89" s="243"/>
      <c r="K89" s="197"/>
      <c r="L89" s="55" t="s">
        <v>302</v>
      </c>
      <c r="M89" s="241">
        <f>M88*25</f>
        <v>15000</v>
      </c>
      <c r="N89" s="242"/>
      <c r="O89" s="243"/>
      <c r="P89" s="197"/>
      <c r="Q89" s="55" t="s">
        <v>302</v>
      </c>
      <c r="R89" s="241">
        <f>R88*25</f>
        <v>15000</v>
      </c>
      <c r="S89" s="242"/>
      <c r="T89" s="243"/>
    </row>
    <row r="90" spans="2:20" ht="12" customHeight="1" x14ac:dyDescent="0.15">
      <c r="B90" s="247" t="s">
        <v>341</v>
      </c>
      <c r="C90" s="248"/>
      <c r="D90" s="248"/>
      <c r="E90" s="249"/>
      <c r="F90" s="197"/>
      <c r="G90" s="247" t="s">
        <v>341</v>
      </c>
      <c r="H90" s="248"/>
      <c r="I90" s="248"/>
      <c r="J90" s="249"/>
      <c r="K90" s="197"/>
      <c r="L90" s="247" t="s">
        <v>341</v>
      </c>
      <c r="M90" s="248"/>
      <c r="N90" s="248"/>
      <c r="O90" s="249"/>
      <c r="P90" s="197"/>
      <c r="Q90" s="247" t="s">
        <v>341</v>
      </c>
      <c r="R90" s="248"/>
      <c r="S90" s="248"/>
      <c r="T90" s="249"/>
    </row>
    <row r="91" spans="2:20" ht="12" customHeight="1" x14ac:dyDescent="0.15">
      <c r="B91" s="247"/>
      <c r="C91" s="248"/>
      <c r="D91" s="248"/>
      <c r="E91" s="249"/>
      <c r="F91" s="197"/>
      <c r="G91" s="247"/>
      <c r="H91" s="248"/>
      <c r="I91" s="248"/>
      <c r="J91" s="249"/>
      <c r="K91" s="197"/>
      <c r="L91" s="247"/>
      <c r="M91" s="248"/>
      <c r="N91" s="248"/>
      <c r="O91" s="249"/>
      <c r="P91" s="197"/>
      <c r="Q91" s="247"/>
      <c r="R91" s="248"/>
      <c r="S91" s="248"/>
      <c r="T91" s="249"/>
    </row>
    <row r="92" spans="2:20" ht="12" customHeight="1" x14ac:dyDescent="0.15">
      <c r="B92" s="247"/>
      <c r="C92" s="248"/>
      <c r="D92" s="248"/>
      <c r="E92" s="249"/>
      <c r="F92" s="197"/>
      <c r="G92" s="247"/>
      <c r="H92" s="248"/>
      <c r="I92" s="248"/>
      <c r="J92" s="249"/>
      <c r="K92" s="197"/>
      <c r="L92" s="247"/>
      <c r="M92" s="248"/>
      <c r="N92" s="248"/>
      <c r="O92" s="249"/>
      <c r="P92" s="197"/>
      <c r="Q92" s="247"/>
      <c r="R92" s="248"/>
      <c r="S92" s="248"/>
      <c r="T92" s="249"/>
    </row>
    <row r="93" spans="2:20" ht="12" customHeight="1" x14ac:dyDescent="0.15">
      <c r="B93" s="247"/>
      <c r="C93" s="248"/>
      <c r="D93" s="248"/>
      <c r="E93" s="249"/>
      <c r="F93" s="197"/>
      <c r="G93" s="247"/>
      <c r="H93" s="248"/>
      <c r="I93" s="248"/>
      <c r="J93" s="249"/>
      <c r="K93" s="197"/>
      <c r="L93" s="247"/>
      <c r="M93" s="248"/>
      <c r="N93" s="248"/>
      <c r="O93" s="249"/>
      <c r="P93" s="197"/>
      <c r="Q93" s="247"/>
      <c r="R93" s="248"/>
      <c r="S93" s="248"/>
      <c r="T93" s="249"/>
    </row>
    <row r="94" spans="2:20" ht="12" customHeight="1" x14ac:dyDescent="0.15">
      <c r="B94" s="247"/>
      <c r="C94" s="248"/>
      <c r="D94" s="248"/>
      <c r="E94" s="249"/>
      <c r="F94" s="197"/>
      <c r="G94" s="247"/>
      <c r="H94" s="248"/>
      <c r="I94" s="248"/>
      <c r="J94" s="249"/>
      <c r="K94" s="197"/>
      <c r="L94" s="247"/>
      <c r="M94" s="248"/>
      <c r="N94" s="248"/>
      <c r="O94" s="249"/>
      <c r="P94" s="197"/>
      <c r="Q94" s="247"/>
      <c r="R94" s="248"/>
      <c r="S94" s="248"/>
      <c r="T94" s="249"/>
    </row>
    <row r="95" spans="2:20" ht="12" customHeight="1" x14ac:dyDescent="0.15">
      <c r="B95" s="247"/>
      <c r="C95" s="248"/>
      <c r="D95" s="248"/>
      <c r="E95" s="249"/>
      <c r="F95" s="197"/>
      <c r="G95" s="247"/>
      <c r="H95" s="248"/>
      <c r="I95" s="248"/>
      <c r="J95" s="249"/>
      <c r="K95" s="197"/>
      <c r="L95" s="247"/>
      <c r="M95" s="248"/>
      <c r="N95" s="248"/>
      <c r="O95" s="249"/>
      <c r="P95" s="197"/>
      <c r="Q95" s="247"/>
      <c r="R95" s="248"/>
      <c r="S95" s="248"/>
      <c r="T95" s="249"/>
    </row>
    <row r="96" spans="2:20" ht="12" customHeight="1" x14ac:dyDescent="0.15">
      <c r="B96" s="247"/>
      <c r="C96" s="248"/>
      <c r="D96" s="248"/>
      <c r="E96" s="249"/>
      <c r="F96" s="197"/>
      <c r="G96" s="247"/>
      <c r="H96" s="248"/>
      <c r="I96" s="248"/>
      <c r="J96" s="249"/>
      <c r="K96" s="197"/>
      <c r="L96" s="247"/>
      <c r="M96" s="248"/>
      <c r="N96" s="248"/>
      <c r="O96" s="249"/>
      <c r="P96" s="197"/>
      <c r="Q96" s="247"/>
      <c r="R96" s="248"/>
      <c r="S96" s="248"/>
      <c r="T96" s="249"/>
    </row>
    <row r="97" spans="2:20" ht="12" customHeight="1" x14ac:dyDescent="0.15">
      <c r="B97" s="247"/>
      <c r="C97" s="248"/>
      <c r="D97" s="248"/>
      <c r="E97" s="249"/>
      <c r="F97" s="197"/>
      <c r="G97" s="247"/>
      <c r="H97" s="248"/>
      <c r="I97" s="248"/>
      <c r="J97" s="249"/>
      <c r="K97" s="197"/>
      <c r="L97" s="247"/>
      <c r="M97" s="248"/>
      <c r="N97" s="248"/>
      <c r="O97" s="249"/>
      <c r="P97" s="197"/>
      <c r="Q97" s="247"/>
      <c r="R97" s="248"/>
      <c r="S97" s="248"/>
      <c r="T97" s="249"/>
    </row>
    <row r="98" spans="2:20" ht="12" customHeight="1" x14ac:dyDescent="0.15">
      <c r="B98" s="247"/>
      <c r="C98" s="248"/>
      <c r="D98" s="248"/>
      <c r="E98" s="249"/>
      <c r="F98" s="197"/>
      <c r="G98" s="247"/>
      <c r="H98" s="248"/>
      <c r="I98" s="248"/>
      <c r="J98" s="249"/>
      <c r="K98" s="197"/>
      <c r="L98" s="247"/>
      <c r="M98" s="248"/>
      <c r="N98" s="248"/>
      <c r="O98" s="249"/>
      <c r="P98" s="197"/>
      <c r="Q98" s="247"/>
      <c r="R98" s="248"/>
      <c r="S98" s="248"/>
      <c r="T98" s="249"/>
    </row>
    <row r="99" spans="2:20" ht="12" customHeight="1" x14ac:dyDescent="0.15">
      <c r="B99" s="247"/>
      <c r="C99" s="248"/>
      <c r="D99" s="248"/>
      <c r="E99" s="249"/>
      <c r="F99" s="197"/>
      <c r="G99" s="247"/>
      <c r="H99" s="248"/>
      <c r="I99" s="248"/>
      <c r="J99" s="249"/>
      <c r="K99" s="197"/>
      <c r="L99" s="247"/>
      <c r="M99" s="248"/>
      <c r="N99" s="248"/>
      <c r="O99" s="249"/>
      <c r="P99" s="197"/>
      <c r="Q99" s="247"/>
      <c r="R99" s="248"/>
      <c r="S99" s="248"/>
      <c r="T99" s="249"/>
    </row>
    <row r="100" spans="2:20" ht="12" customHeight="1" x14ac:dyDescent="0.15">
      <c r="B100" s="247"/>
      <c r="C100" s="248"/>
      <c r="D100" s="248"/>
      <c r="E100" s="249"/>
      <c r="F100" s="197"/>
      <c r="G100" s="247"/>
      <c r="H100" s="248"/>
      <c r="I100" s="248"/>
      <c r="J100" s="249"/>
      <c r="K100" s="197"/>
      <c r="L100" s="247"/>
      <c r="M100" s="248"/>
      <c r="N100" s="248"/>
      <c r="O100" s="249"/>
      <c r="P100" s="197"/>
      <c r="Q100" s="247"/>
      <c r="R100" s="248"/>
      <c r="S100" s="248"/>
      <c r="T100" s="249"/>
    </row>
    <row r="101" spans="2:20" ht="12" customHeight="1" x14ac:dyDescent="0.15">
      <c r="B101" s="247"/>
      <c r="C101" s="248"/>
      <c r="D101" s="248"/>
      <c r="E101" s="249"/>
      <c r="F101" s="197"/>
      <c r="G101" s="247"/>
      <c r="H101" s="248"/>
      <c r="I101" s="248"/>
      <c r="J101" s="249"/>
      <c r="K101" s="197"/>
      <c r="L101" s="247"/>
      <c r="M101" s="248"/>
      <c r="N101" s="248"/>
      <c r="O101" s="249"/>
      <c r="P101" s="197"/>
      <c r="Q101" s="247"/>
      <c r="R101" s="248"/>
      <c r="S101" s="248"/>
      <c r="T101" s="249"/>
    </row>
    <row r="102" spans="2:20" ht="12" customHeight="1" x14ac:dyDescent="0.15">
      <c r="B102" s="250"/>
      <c r="C102" s="251"/>
      <c r="D102" s="251"/>
      <c r="E102" s="252"/>
      <c r="F102" s="197"/>
      <c r="G102" s="250"/>
      <c r="H102" s="251"/>
      <c r="I102" s="251"/>
      <c r="J102" s="252"/>
      <c r="K102" s="197"/>
      <c r="L102" s="250"/>
      <c r="M102" s="251"/>
      <c r="N102" s="251"/>
      <c r="O102" s="252"/>
      <c r="P102" s="197"/>
      <c r="Q102" s="250"/>
      <c r="R102" s="251"/>
      <c r="S102" s="251"/>
      <c r="T102" s="252"/>
    </row>
    <row r="103" spans="2:20" ht="12" customHeight="1" x14ac:dyDescent="0.15">
      <c r="B103" s="244" t="s">
        <v>567</v>
      </c>
      <c r="C103" s="245"/>
      <c r="D103" s="245"/>
      <c r="E103" s="246"/>
      <c r="F103" s="197"/>
      <c r="G103" s="244" t="s">
        <v>567</v>
      </c>
      <c r="H103" s="245"/>
      <c r="I103" s="245"/>
      <c r="J103" s="246"/>
      <c r="K103" s="197"/>
      <c r="L103" s="244" t="s">
        <v>567</v>
      </c>
      <c r="M103" s="245"/>
      <c r="N103" s="245"/>
      <c r="O103" s="246"/>
      <c r="P103" s="197"/>
      <c r="Q103" s="244" t="s">
        <v>567</v>
      </c>
      <c r="R103" s="245"/>
      <c r="S103" s="245"/>
      <c r="T103" s="246"/>
    </row>
    <row r="104" spans="2:20" ht="12" customHeight="1" x14ac:dyDescent="0.15">
      <c r="B104" s="197"/>
      <c r="C104" s="197"/>
      <c r="D104" s="197"/>
      <c r="E104" s="197"/>
      <c r="F104" s="197"/>
      <c r="G104" s="197"/>
      <c r="H104" s="197"/>
      <c r="I104" s="197"/>
      <c r="J104" s="197"/>
      <c r="K104" s="197"/>
      <c r="L104" s="197"/>
      <c r="M104" s="197"/>
      <c r="N104" s="197"/>
      <c r="O104" s="197"/>
      <c r="P104" s="197"/>
      <c r="Q104" s="197"/>
      <c r="R104" s="197"/>
      <c r="S104" s="197"/>
      <c r="T104" s="197"/>
    </row>
    <row r="105" spans="2:20" ht="12" customHeight="1" x14ac:dyDescent="0.15">
      <c r="B105" s="197"/>
      <c r="C105" s="197"/>
      <c r="D105" s="197"/>
      <c r="E105" s="197"/>
      <c r="F105" s="197"/>
      <c r="G105" s="197"/>
      <c r="H105" s="197"/>
      <c r="I105" s="197"/>
      <c r="J105" s="197"/>
      <c r="K105" s="197"/>
      <c r="L105" s="197"/>
      <c r="M105" s="197"/>
      <c r="N105" s="197"/>
      <c r="O105" s="197"/>
      <c r="P105" s="197"/>
      <c r="Q105" s="197"/>
      <c r="R105" s="197"/>
      <c r="S105" s="197"/>
      <c r="T105" s="197"/>
    </row>
    <row r="106" spans="2:20" ht="12" customHeight="1" x14ac:dyDescent="0.15">
      <c r="B106" s="114" t="s">
        <v>289</v>
      </c>
      <c r="C106" s="115" t="s">
        <v>78</v>
      </c>
      <c r="D106" s="51" t="s">
        <v>290</v>
      </c>
      <c r="E106" s="46" t="str">
        <f>LOOKUP(C114,{0,201,401,601,901,1201,1501;"黑色","绿色","蓝色","紫色","红色","橙色","金色"})</f>
        <v>绿色</v>
      </c>
      <c r="F106" s="197"/>
      <c r="G106" s="114" t="s">
        <v>289</v>
      </c>
      <c r="H106" s="115" t="s">
        <v>84</v>
      </c>
      <c r="I106" s="51" t="s">
        <v>290</v>
      </c>
      <c r="J106" s="46" t="str">
        <f>LOOKUP(H114,{0,201,401,601,901,1201,1501;"黑色","绿色","蓝色","紫色","红色","橙色","金色"})</f>
        <v>绿色</v>
      </c>
      <c r="K106" s="197"/>
      <c r="L106" s="114" t="s">
        <v>289</v>
      </c>
      <c r="M106" s="115" t="s">
        <v>90</v>
      </c>
      <c r="N106" s="51" t="s">
        <v>290</v>
      </c>
      <c r="O106" s="46" t="str">
        <f>LOOKUP(M114,{0,201,401,601,901,1201,1501;"黑色","绿色","蓝色","紫色","红色","橙色","金色"})</f>
        <v>绿色</v>
      </c>
      <c r="P106" s="197"/>
      <c r="Q106" s="114" t="s">
        <v>289</v>
      </c>
      <c r="R106" s="115" t="s">
        <v>96</v>
      </c>
      <c r="S106" s="51" t="s">
        <v>290</v>
      </c>
      <c r="T106" s="46" t="str">
        <f>LOOKUP(R114,{0,201,401,601,901,1201,1501;"黑色","绿色","蓝色","紫色","红色","橙色","金色"})</f>
        <v>绿色</v>
      </c>
    </row>
    <row r="107" spans="2:20" ht="12" customHeight="1" x14ac:dyDescent="0.15">
      <c r="B107" s="253" t="s">
        <v>858</v>
      </c>
      <c r="C107" s="254"/>
      <c r="D107" s="116" t="s">
        <v>292</v>
      </c>
      <c r="E107" s="59">
        <v>1</v>
      </c>
      <c r="F107" s="197"/>
      <c r="G107" s="253" t="s">
        <v>859</v>
      </c>
      <c r="H107" s="254"/>
      <c r="I107" s="116" t="s">
        <v>292</v>
      </c>
      <c r="J107" s="59">
        <v>1</v>
      </c>
      <c r="K107" s="197"/>
      <c r="L107" s="253" t="s">
        <v>860</v>
      </c>
      <c r="M107" s="254"/>
      <c r="N107" s="116" t="s">
        <v>292</v>
      </c>
      <c r="O107" s="59">
        <v>1</v>
      </c>
      <c r="P107" s="197"/>
      <c r="Q107" s="253" t="s">
        <v>861</v>
      </c>
      <c r="R107" s="254"/>
      <c r="S107" s="116" t="s">
        <v>292</v>
      </c>
      <c r="T107" s="59">
        <v>1</v>
      </c>
    </row>
    <row r="108" spans="2:20" ht="12" customHeight="1" x14ac:dyDescent="0.15">
      <c r="B108" s="255"/>
      <c r="C108" s="256"/>
      <c r="D108" s="116" t="s">
        <v>296</v>
      </c>
      <c r="E108" s="59">
        <v>1</v>
      </c>
      <c r="F108" s="197"/>
      <c r="G108" s="255"/>
      <c r="H108" s="256"/>
      <c r="I108" s="116" t="s">
        <v>296</v>
      </c>
      <c r="J108" s="59">
        <v>1</v>
      </c>
      <c r="K108" s="197"/>
      <c r="L108" s="255"/>
      <c r="M108" s="256"/>
      <c r="N108" s="116" t="s">
        <v>296</v>
      </c>
      <c r="O108" s="59">
        <v>1</v>
      </c>
      <c r="P108" s="197"/>
      <c r="Q108" s="255"/>
      <c r="R108" s="256"/>
      <c r="S108" s="116" t="s">
        <v>296</v>
      </c>
      <c r="T108" s="59">
        <v>1</v>
      </c>
    </row>
    <row r="109" spans="2:20" ht="12" customHeight="1" x14ac:dyDescent="0.15">
      <c r="B109" s="255"/>
      <c r="C109" s="256"/>
      <c r="D109" s="259" t="s">
        <v>862</v>
      </c>
      <c r="E109" s="260"/>
      <c r="F109" s="197"/>
      <c r="G109" s="255"/>
      <c r="H109" s="256"/>
      <c r="I109" s="259" t="s">
        <v>863</v>
      </c>
      <c r="J109" s="260"/>
      <c r="K109" s="197"/>
      <c r="L109" s="255"/>
      <c r="M109" s="256"/>
      <c r="N109" s="259" t="s">
        <v>864</v>
      </c>
      <c r="O109" s="260"/>
      <c r="P109" s="197"/>
      <c r="Q109" s="255"/>
      <c r="R109" s="256"/>
      <c r="S109" s="259" t="s">
        <v>865</v>
      </c>
      <c r="T109" s="260"/>
    </row>
    <row r="110" spans="2:20" ht="12" customHeight="1" x14ac:dyDescent="0.15">
      <c r="B110" s="255"/>
      <c r="C110" s="256"/>
      <c r="D110" s="259"/>
      <c r="E110" s="260"/>
      <c r="F110" s="197"/>
      <c r="G110" s="255"/>
      <c r="H110" s="256"/>
      <c r="I110" s="259"/>
      <c r="J110" s="260"/>
      <c r="K110" s="197"/>
      <c r="L110" s="255"/>
      <c r="M110" s="256"/>
      <c r="N110" s="259"/>
      <c r="O110" s="260"/>
      <c r="P110" s="197"/>
      <c r="Q110" s="255"/>
      <c r="R110" s="256"/>
      <c r="S110" s="259"/>
      <c r="T110" s="260"/>
    </row>
    <row r="111" spans="2:20" ht="12" customHeight="1" x14ac:dyDescent="0.15">
      <c r="B111" s="255"/>
      <c r="C111" s="256"/>
      <c r="D111" s="259"/>
      <c r="E111" s="260"/>
      <c r="F111" s="197"/>
      <c r="G111" s="255"/>
      <c r="H111" s="256"/>
      <c r="I111" s="259"/>
      <c r="J111" s="260"/>
      <c r="K111" s="197"/>
      <c r="L111" s="255"/>
      <c r="M111" s="256"/>
      <c r="N111" s="259"/>
      <c r="O111" s="260"/>
      <c r="P111" s="197"/>
      <c r="Q111" s="255"/>
      <c r="R111" s="256"/>
      <c r="S111" s="259"/>
      <c r="T111" s="260"/>
    </row>
    <row r="112" spans="2:20" ht="12" customHeight="1" x14ac:dyDescent="0.15">
      <c r="B112" s="255"/>
      <c r="C112" s="256"/>
      <c r="D112" s="259"/>
      <c r="E112" s="260"/>
      <c r="F112" s="197"/>
      <c r="G112" s="255"/>
      <c r="H112" s="256"/>
      <c r="I112" s="259"/>
      <c r="J112" s="260"/>
      <c r="K112" s="197"/>
      <c r="L112" s="255"/>
      <c r="M112" s="256"/>
      <c r="N112" s="259"/>
      <c r="O112" s="260"/>
      <c r="P112" s="197"/>
      <c r="Q112" s="255"/>
      <c r="R112" s="256"/>
      <c r="S112" s="259"/>
      <c r="T112" s="260"/>
    </row>
    <row r="113" spans="2:20" ht="12" customHeight="1" x14ac:dyDescent="0.15">
      <c r="B113" s="257"/>
      <c r="C113" s="258"/>
      <c r="D113" s="259"/>
      <c r="E113" s="260"/>
      <c r="F113" s="197"/>
      <c r="G113" s="257"/>
      <c r="H113" s="258"/>
      <c r="I113" s="259"/>
      <c r="J113" s="260"/>
      <c r="K113" s="197"/>
      <c r="L113" s="257"/>
      <c r="M113" s="258"/>
      <c r="N113" s="259"/>
      <c r="O113" s="260"/>
      <c r="P113" s="197"/>
      <c r="Q113" s="257"/>
      <c r="R113" s="258"/>
      <c r="S113" s="259"/>
      <c r="T113" s="260"/>
    </row>
    <row r="114" spans="2:20" ht="12" customHeight="1" x14ac:dyDescent="0.15">
      <c r="B114" s="114" t="s">
        <v>301</v>
      </c>
      <c r="C114" s="117">
        <v>300</v>
      </c>
      <c r="D114" s="261"/>
      <c r="E114" s="260"/>
      <c r="F114" s="197"/>
      <c r="G114" s="114" t="s">
        <v>301</v>
      </c>
      <c r="H114" s="117">
        <v>300</v>
      </c>
      <c r="I114" s="261"/>
      <c r="J114" s="260"/>
      <c r="K114" s="197"/>
      <c r="L114" s="114" t="s">
        <v>301</v>
      </c>
      <c r="M114" s="117">
        <v>300</v>
      </c>
      <c r="N114" s="261"/>
      <c r="O114" s="260"/>
      <c r="P114" s="197"/>
      <c r="Q114" s="114" t="s">
        <v>301</v>
      </c>
      <c r="R114" s="117">
        <v>300</v>
      </c>
      <c r="S114" s="261"/>
      <c r="T114" s="260"/>
    </row>
    <row r="115" spans="2:20" ht="12" customHeight="1" x14ac:dyDescent="0.15">
      <c r="B115" s="55" t="s">
        <v>302</v>
      </c>
      <c r="C115" s="241">
        <f>C114*25</f>
        <v>7500</v>
      </c>
      <c r="D115" s="242"/>
      <c r="E115" s="243"/>
      <c r="F115" s="197"/>
      <c r="G115" s="55" t="s">
        <v>302</v>
      </c>
      <c r="H115" s="241">
        <f>H114*25</f>
        <v>7500</v>
      </c>
      <c r="I115" s="242"/>
      <c r="J115" s="243"/>
      <c r="K115" s="197"/>
      <c r="L115" s="55" t="s">
        <v>302</v>
      </c>
      <c r="M115" s="241">
        <f>M114*25</f>
        <v>7500</v>
      </c>
      <c r="N115" s="242"/>
      <c r="O115" s="243"/>
      <c r="P115" s="197"/>
      <c r="Q115" s="55" t="s">
        <v>302</v>
      </c>
      <c r="R115" s="241">
        <f>R114*25</f>
        <v>7500</v>
      </c>
      <c r="S115" s="242"/>
      <c r="T115" s="243"/>
    </row>
    <row r="116" spans="2:20" ht="12" customHeight="1" x14ac:dyDescent="0.15">
      <c r="B116" s="247" t="s">
        <v>341</v>
      </c>
      <c r="C116" s="248"/>
      <c r="D116" s="248"/>
      <c r="E116" s="249"/>
      <c r="F116" s="197"/>
      <c r="G116" s="247" t="s">
        <v>341</v>
      </c>
      <c r="H116" s="248"/>
      <c r="I116" s="248"/>
      <c r="J116" s="249"/>
      <c r="K116" s="197"/>
      <c r="L116" s="247" t="s">
        <v>341</v>
      </c>
      <c r="M116" s="248"/>
      <c r="N116" s="248"/>
      <c r="O116" s="249"/>
      <c r="P116" s="197"/>
      <c r="Q116" s="247" t="s">
        <v>341</v>
      </c>
      <c r="R116" s="248"/>
      <c r="S116" s="248"/>
      <c r="T116" s="249"/>
    </row>
    <row r="117" spans="2:20" ht="12" customHeight="1" x14ac:dyDescent="0.15">
      <c r="B117" s="247"/>
      <c r="C117" s="248"/>
      <c r="D117" s="248"/>
      <c r="E117" s="249"/>
      <c r="F117" s="197"/>
      <c r="G117" s="247"/>
      <c r="H117" s="248"/>
      <c r="I117" s="248"/>
      <c r="J117" s="249"/>
      <c r="K117" s="197"/>
      <c r="L117" s="247"/>
      <c r="M117" s="248"/>
      <c r="N117" s="248"/>
      <c r="O117" s="249"/>
      <c r="P117" s="197"/>
      <c r="Q117" s="247"/>
      <c r="R117" s="248"/>
      <c r="S117" s="248"/>
      <c r="T117" s="249"/>
    </row>
    <row r="118" spans="2:20" ht="12" customHeight="1" x14ac:dyDescent="0.15">
      <c r="B118" s="247"/>
      <c r="C118" s="248"/>
      <c r="D118" s="248"/>
      <c r="E118" s="249"/>
      <c r="F118" s="197"/>
      <c r="G118" s="247"/>
      <c r="H118" s="248"/>
      <c r="I118" s="248"/>
      <c r="J118" s="249"/>
      <c r="K118" s="197"/>
      <c r="L118" s="247"/>
      <c r="M118" s="248"/>
      <c r="N118" s="248"/>
      <c r="O118" s="249"/>
      <c r="P118" s="197"/>
      <c r="Q118" s="247"/>
      <c r="R118" s="248"/>
      <c r="S118" s="248"/>
      <c r="T118" s="249"/>
    </row>
    <row r="119" spans="2:20" ht="12" customHeight="1" x14ac:dyDescent="0.15">
      <c r="B119" s="247"/>
      <c r="C119" s="248"/>
      <c r="D119" s="248"/>
      <c r="E119" s="249"/>
      <c r="F119" s="197"/>
      <c r="G119" s="247"/>
      <c r="H119" s="248"/>
      <c r="I119" s="248"/>
      <c r="J119" s="249"/>
      <c r="K119" s="197"/>
      <c r="L119" s="247"/>
      <c r="M119" s="248"/>
      <c r="N119" s="248"/>
      <c r="O119" s="249"/>
      <c r="P119" s="197"/>
      <c r="Q119" s="247"/>
      <c r="R119" s="248"/>
      <c r="S119" s="248"/>
      <c r="T119" s="249"/>
    </row>
    <row r="120" spans="2:20" ht="12" customHeight="1" x14ac:dyDescent="0.15">
      <c r="B120" s="247"/>
      <c r="C120" s="248"/>
      <c r="D120" s="248"/>
      <c r="E120" s="249"/>
      <c r="F120" s="197"/>
      <c r="G120" s="247"/>
      <c r="H120" s="248"/>
      <c r="I120" s="248"/>
      <c r="J120" s="249"/>
      <c r="K120" s="197"/>
      <c r="L120" s="247"/>
      <c r="M120" s="248"/>
      <c r="N120" s="248"/>
      <c r="O120" s="249"/>
      <c r="P120" s="197"/>
      <c r="Q120" s="247"/>
      <c r="R120" s="248"/>
      <c r="S120" s="248"/>
      <c r="T120" s="249"/>
    </row>
    <row r="121" spans="2:20" ht="12" customHeight="1" x14ac:dyDescent="0.15">
      <c r="B121" s="247"/>
      <c r="C121" s="248"/>
      <c r="D121" s="248"/>
      <c r="E121" s="249"/>
      <c r="F121" s="197"/>
      <c r="G121" s="247"/>
      <c r="H121" s="248"/>
      <c r="I121" s="248"/>
      <c r="J121" s="249"/>
      <c r="K121" s="197"/>
      <c r="L121" s="247"/>
      <c r="M121" s="248"/>
      <c r="N121" s="248"/>
      <c r="O121" s="249"/>
      <c r="P121" s="197"/>
      <c r="Q121" s="247"/>
      <c r="R121" s="248"/>
      <c r="S121" s="248"/>
      <c r="T121" s="249"/>
    </row>
    <row r="122" spans="2:20" ht="12" customHeight="1" x14ac:dyDescent="0.15">
      <c r="B122" s="247"/>
      <c r="C122" s="248"/>
      <c r="D122" s="248"/>
      <c r="E122" s="249"/>
      <c r="F122" s="197"/>
      <c r="G122" s="247"/>
      <c r="H122" s="248"/>
      <c r="I122" s="248"/>
      <c r="J122" s="249"/>
      <c r="K122" s="197"/>
      <c r="L122" s="247"/>
      <c r="M122" s="248"/>
      <c r="N122" s="248"/>
      <c r="O122" s="249"/>
      <c r="P122" s="197"/>
      <c r="Q122" s="247"/>
      <c r="R122" s="248"/>
      <c r="S122" s="248"/>
      <c r="T122" s="249"/>
    </row>
    <row r="123" spans="2:20" ht="12" customHeight="1" x14ac:dyDescent="0.15">
      <c r="B123" s="247"/>
      <c r="C123" s="248"/>
      <c r="D123" s="248"/>
      <c r="E123" s="249"/>
      <c r="F123" s="197"/>
      <c r="G123" s="247"/>
      <c r="H123" s="248"/>
      <c r="I123" s="248"/>
      <c r="J123" s="249"/>
      <c r="K123" s="197"/>
      <c r="L123" s="247"/>
      <c r="M123" s="248"/>
      <c r="N123" s="248"/>
      <c r="O123" s="249"/>
      <c r="P123" s="197"/>
      <c r="Q123" s="247"/>
      <c r="R123" s="248"/>
      <c r="S123" s="248"/>
      <c r="T123" s="249"/>
    </row>
    <row r="124" spans="2:20" ht="12" customHeight="1" x14ac:dyDescent="0.15">
      <c r="B124" s="247"/>
      <c r="C124" s="248"/>
      <c r="D124" s="248"/>
      <c r="E124" s="249"/>
      <c r="F124" s="197"/>
      <c r="G124" s="247"/>
      <c r="H124" s="248"/>
      <c r="I124" s="248"/>
      <c r="J124" s="249"/>
      <c r="K124" s="197"/>
      <c r="L124" s="247"/>
      <c r="M124" s="248"/>
      <c r="N124" s="248"/>
      <c r="O124" s="249"/>
      <c r="P124" s="197"/>
      <c r="Q124" s="247"/>
      <c r="R124" s="248"/>
      <c r="S124" s="248"/>
      <c r="T124" s="249"/>
    </row>
    <row r="125" spans="2:20" ht="12" customHeight="1" x14ac:dyDescent="0.15">
      <c r="B125" s="247"/>
      <c r="C125" s="248"/>
      <c r="D125" s="248"/>
      <c r="E125" s="249"/>
      <c r="F125" s="197"/>
      <c r="G125" s="247"/>
      <c r="H125" s="248"/>
      <c r="I125" s="248"/>
      <c r="J125" s="249"/>
      <c r="K125" s="197"/>
      <c r="L125" s="247"/>
      <c r="M125" s="248"/>
      <c r="N125" s="248"/>
      <c r="O125" s="249"/>
      <c r="P125" s="197"/>
      <c r="Q125" s="247"/>
      <c r="R125" s="248"/>
      <c r="S125" s="248"/>
      <c r="T125" s="249"/>
    </row>
    <row r="126" spans="2:20" ht="12" customHeight="1" x14ac:dyDescent="0.15">
      <c r="B126" s="247"/>
      <c r="C126" s="248"/>
      <c r="D126" s="248"/>
      <c r="E126" s="249"/>
      <c r="F126" s="197"/>
      <c r="G126" s="247"/>
      <c r="H126" s="248"/>
      <c r="I126" s="248"/>
      <c r="J126" s="249"/>
      <c r="K126" s="197"/>
      <c r="L126" s="247"/>
      <c r="M126" s="248"/>
      <c r="N126" s="248"/>
      <c r="O126" s="249"/>
      <c r="P126" s="197"/>
      <c r="Q126" s="247"/>
      <c r="R126" s="248"/>
      <c r="S126" s="248"/>
      <c r="T126" s="249"/>
    </row>
    <row r="127" spans="2:20" ht="12" customHeight="1" x14ac:dyDescent="0.15">
      <c r="B127" s="247"/>
      <c r="C127" s="248"/>
      <c r="D127" s="248"/>
      <c r="E127" s="249"/>
      <c r="F127" s="197"/>
      <c r="G127" s="247"/>
      <c r="H127" s="248"/>
      <c r="I127" s="248"/>
      <c r="J127" s="249"/>
      <c r="K127" s="197"/>
      <c r="L127" s="247"/>
      <c r="M127" s="248"/>
      <c r="N127" s="248"/>
      <c r="O127" s="249"/>
      <c r="P127" s="197"/>
      <c r="Q127" s="247"/>
      <c r="R127" s="248"/>
      <c r="S127" s="248"/>
      <c r="T127" s="249"/>
    </row>
    <row r="128" spans="2:20" ht="12" customHeight="1" x14ac:dyDescent="0.15">
      <c r="B128" s="250"/>
      <c r="C128" s="251"/>
      <c r="D128" s="251"/>
      <c r="E128" s="252"/>
      <c r="F128" s="197"/>
      <c r="G128" s="250"/>
      <c r="H128" s="251"/>
      <c r="I128" s="251"/>
      <c r="J128" s="252"/>
      <c r="K128" s="197"/>
      <c r="L128" s="250"/>
      <c r="M128" s="251"/>
      <c r="N128" s="251"/>
      <c r="O128" s="252"/>
      <c r="P128" s="197"/>
      <c r="Q128" s="250"/>
      <c r="R128" s="251"/>
      <c r="S128" s="251"/>
      <c r="T128" s="252"/>
    </row>
    <row r="129" spans="2:20" ht="12" customHeight="1" x14ac:dyDescent="0.15">
      <c r="B129" s="244" t="s">
        <v>866</v>
      </c>
      <c r="C129" s="245"/>
      <c r="D129" s="245"/>
      <c r="E129" s="246"/>
      <c r="F129" s="197"/>
      <c r="G129" s="244" t="s">
        <v>866</v>
      </c>
      <c r="H129" s="245"/>
      <c r="I129" s="245"/>
      <c r="J129" s="246"/>
      <c r="K129" s="197"/>
      <c r="L129" s="244" t="s">
        <v>867</v>
      </c>
      <c r="M129" s="245"/>
      <c r="N129" s="245"/>
      <c r="O129" s="246"/>
      <c r="P129" s="197"/>
      <c r="Q129" s="244" t="s">
        <v>866</v>
      </c>
      <c r="R129" s="245"/>
      <c r="S129" s="245"/>
      <c r="T129" s="246"/>
    </row>
    <row r="130" spans="2:20" ht="12" customHeight="1" x14ac:dyDescent="0.15">
      <c r="B130" s="197"/>
      <c r="C130" s="197"/>
      <c r="D130" s="197"/>
      <c r="E130" s="197"/>
      <c r="F130" s="197"/>
      <c r="G130" s="197"/>
      <c r="H130" s="197"/>
      <c r="I130" s="197"/>
      <c r="J130" s="197"/>
      <c r="K130" s="197"/>
      <c r="L130" s="197"/>
      <c r="M130" s="197"/>
      <c r="N130" s="197"/>
      <c r="O130" s="197"/>
      <c r="P130" s="197"/>
      <c r="Q130" s="197"/>
      <c r="R130" s="197"/>
      <c r="S130" s="197"/>
      <c r="T130" s="197"/>
    </row>
    <row r="131" spans="2:20" ht="12" customHeight="1" x14ac:dyDescent="0.15">
      <c r="B131" s="197"/>
      <c r="C131" s="197"/>
      <c r="D131" s="197"/>
      <c r="E131" s="197"/>
      <c r="F131" s="197"/>
      <c r="G131" s="197"/>
      <c r="H131" s="197"/>
      <c r="I131" s="197"/>
      <c r="J131" s="197"/>
      <c r="K131" s="197"/>
      <c r="L131" s="197"/>
      <c r="M131" s="197"/>
      <c r="N131" s="197"/>
      <c r="O131" s="197"/>
      <c r="P131" s="197"/>
      <c r="Q131" s="197"/>
      <c r="R131" s="197"/>
      <c r="S131" s="197"/>
      <c r="T131" s="197"/>
    </row>
    <row r="132" spans="2:20" ht="12" customHeight="1" x14ac:dyDescent="0.15">
      <c r="B132" s="114" t="s">
        <v>289</v>
      </c>
      <c r="C132" s="119" t="s">
        <v>191</v>
      </c>
      <c r="D132" s="51" t="s">
        <v>290</v>
      </c>
      <c r="E132" s="46" t="str">
        <f>LOOKUP(C140,{0,201,401,601,901,1201,1501;"黑色","绿色","蓝色","紫色","红色","橙色","金色"})</f>
        <v>蓝色</v>
      </c>
      <c r="F132" s="197"/>
      <c r="G132" s="114" t="s">
        <v>289</v>
      </c>
      <c r="H132" s="119" t="s">
        <v>195</v>
      </c>
      <c r="I132" s="51" t="s">
        <v>290</v>
      </c>
      <c r="J132" s="46" t="str">
        <f>LOOKUP(H140,{0,201,401,601,901,1201,1501;"黑色","绿色","蓝色","紫色","红色","橙色","金色"})</f>
        <v>蓝色</v>
      </c>
      <c r="K132" s="197"/>
      <c r="L132" s="114" t="s">
        <v>289</v>
      </c>
      <c r="M132" s="119" t="s">
        <v>199</v>
      </c>
      <c r="N132" s="51" t="s">
        <v>290</v>
      </c>
      <c r="O132" s="46" t="str">
        <f>LOOKUP(M140,{0,201,401,601,901,1201,1501;"黑色","绿色","蓝色","紫色","红色","橙色","金色"})</f>
        <v>蓝色</v>
      </c>
      <c r="P132" s="197"/>
      <c r="Q132" s="114" t="s">
        <v>289</v>
      </c>
      <c r="R132" s="119" t="s">
        <v>203</v>
      </c>
      <c r="S132" s="51" t="s">
        <v>290</v>
      </c>
      <c r="T132" s="46" t="str">
        <f>LOOKUP(R140,{0,201,401,601,901,1201,1501;"黑色","绿色","蓝色","紫色","红色","橙色","金色"})</f>
        <v>蓝色</v>
      </c>
    </row>
    <row r="133" spans="2:20" ht="12" customHeight="1" x14ac:dyDescent="0.15">
      <c r="B133" s="253" t="s">
        <v>868</v>
      </c>
      <c r="C133" s="254"/>
      <c r="D133" s="116" t="s">
        <v>292</v>
      </c>
      <c r="E133" s="59">
        <v>1</v>
      </c>
      <c r="F133" s="197"/>
      <c r="G133" s="253" t="s">
        <v>869</v>
      </c>
      <c r="H133" s="254"/>
      <c r="I133" s="116" t="s">
        <v>292</v>
      </c>
      <c r="J133" s="59">
        <v>1</v>
      </c>
      <c r="K133" s="197"/>
      <c r="L133" s="253" t="s">
        <v>870</v>
      </c>
      <c r="M133" s="254"/>
      <c r="N133" s="116" t="s">
        <v>292</v>
      </c>
      <c r="O133" s="59">
        <v>1</v>
      </c>
      <c r="P133" s="197"/>
      <c r="Q133" s="253" t="s">
        <v>871</v>
      </c>
      <c r="R133" s="254"/>
      <c r="S133" s="116" t="s">
        <v>292</v>
      </c>
      <c r="T133" s="59">
        <v>1</v>
      </c>
    </row>
    <row r="134" spans="2:20" ht="12" customHeight="1" x14ac:dyDescent="0.15">
      <c r="B134" s="255"/>
      <c r="C134" s="256"/>
      <c r="D134" s="116" t="s">
        <v>296</v>
      </c>
      <c r="E134" s="59">
        <v>1</v>
      </c>
      <c r="F134" s="197"/>
      <c r="G134" s="255"/>
      <c r="H134" s="256"/>
      <c r="I134" s="116" t="s">
        <v>296</v>
      </c>
      <c r="J134" s="59">
        <v>1</v>
      </c>
      <c r="K134" s="197"/>
      <c r="L134" s="255"/>
      <c r="M134" s="256"/>
      <c r="N134" s="116" t="s">
        <v>296</v>
      </c>
      <c r="O134" s="59">
        <v>1</v>
      </c>
      <c r="P134" s="197"/>
      <c r="Q134" s="255"/>
      <c r="R134" s="256"/>
      <c r="S134" s="116" t="s">
        <v>296</v>
      </c>
      <c r="T134" s="59">
        <v>1</v>
      </c>
    </row>
    <row r="135" spans="2:20" ht="12" customHeight="1" x14ac:dyDescent="0.15">
      <c r="B135" s="255"/>
      <c r="C135" s="256"/>
      <c r="D135" s="259" t="s">
        <v>872</v>
      </c>
      <c r="E135" s="260"/>
      <c r="F135" s="197"/>
      <c r="G135" s="255"/>
      <c r="H135" s="256"/>
      <c r="I135" s="259" t="s">
        <v>873</v>
      </c>
      <c r="J135" s="260"/>
      <c r="K135" s="197"/>
      <c r="L135" s="255"/>
      <c r="M135" s="256"/>
      <c r="N135" s="259" t="s">
        <v>874</v>
      </c>
      <c r="O135" s="260"/>
      <c r="P135" s="197"/>
      <c r="Q135" s="255"/>
      <c r="R135" s="256"/>
      <c r="S135" s="259" t="s">
        <v>875</v>
      </c>
      <c r="T135" s="260"/>
    </row>
    <row r="136" spans="2:20" ht="12" customHeight="1" x14ac:dyDescent="0.15">
      <c r="B136" s="255"/>
      <c r="C136" s="256"/>
      <c r="D136" s="259"/>
      <c r="E136" s="260"/>
      <c r="F136" s="197"/>
      <c r="G136" s="255"/>
      <c r="H136" s="256"/>
      <c r="I136" s="259"/>
      <c r="J136" s="260"/>
      <c r="K136" s="197"/>
      <c r="L136" s="255"/>
      <c r="M136" s="256"/>
      <c r="N136" s="259"/>
      <c r="O136" s="260"/>
      <c r="P136" s="197"/>
      <c r="Q136" s="255"/>
      <c r="R136" s="256"/>
      <c r="S136" s="259"/>
      <c r="T136" s="260"/>
    </row>
    <row r="137" spans="2:20" ht="12" customHeight="1" x14ac:dyDescent="0.15">
      <c r="B137" s="255"/>
      <c r="C137" s="256"/>
      <c r="D137" s="259"/>
      <c r="E137" s="260"/>
      <c r="F137" s="197"/>
      <c r="G137" s="255"/>
      <c r="H137" s="256"/>
      <c r="I137" s="259"/>
      <c r="J137" s="260"/>
      <c r="K137" s="197"/>
      <c r="L137" s="255"/>
      <c r="M137" s="256"/>
      <c r="N137" s="259"/>
      <c r="O137" s="260"/>
      <c r="P137" s="197"/>
      <c r="Q137" s="255"/>
      <c r="R137" s="256"/>
      <c r="S137" s="259"/>
      <c r="T137" s="260"/>
    </row>
    <row r="138" spans="2:20" ht="12" customHeight="1" x14ac:dyDescent="0.15">
      <c r="B138" s="255"/>
      <c r="C138" s="256"/>
      <c r="D138" s="259"/>
      <c r="E138" s="260"/>
      <c r="F138" s="197"/>
      <c r="G138" s="255"/>
      <c r="H138" s="256"/>
      <c r="I138" s="259"/>
      <c r="J138" s="260"/>
      <c r="K138" s="197"/>
      <c r="L138" s="255"/>
      <c r="M138" s="256"/>
      <c r="N138" s="259"/>
      <c r="O138" s="260"/>
      <c r="P138" s="197"/>
      <c r="Q138" s="255"/>
      <c r="R138" s="256"/>
      <c r="S138" s="259"/>
      <c r="T138" s="260"/>
    </row>
    <row r="139" spans="2:20" ht="12" customHeight="1" x14ac:dyDescent="0.15">
      <c r="B139" s="257"/>
      <c r="C139" s="258"/>
      <c r="D139" s="259"/>
      <c r="E139" s="260"/>
      <c r="F139" s="197"/>
      <c r="G139" s="257"/>
      <c r="H139" s="258"/>
      <c r="I139" s="259"/>
      <c r="J139" s="260"/>
      <c r="K139" s="197"/>
      <c r="L139" s="257"/>
      <c r="M139" s="258"/>
      <c r="N139" s="259"/>
      <c r="O139" s="260"/>
      <c r="P139" s="197"/>
      <c r="Q139" s="257"/>
      <c r="R139" s="258"/>
      <c r="S139" s="259"/>
      <c r="T139" s="260"/>
    </row>
    <row r="140" spans="2:20" ht="12" customHeight="1" x14ac:dyDescent="0.15">
      <c r="B140" s="114" t="s">
        <v>301</v>
      </c>
      <c r="C140" s="117">
        <v>600</v>
      </c>
      <c r="D140" s="261"/>
      <c r="E140" s="260"/>
      <c r="F140" s="197"/>
      <c r="G140" s="114" t="s">
        <v>301</v>
      </c>
      <c r="H140" s="117">
        <v>600</v>
      </c>
      <c r="I140" s="261"/>
      <c r="J140" s="260"/>
      <c r="K140" s="197"/>
      <c r="L140" s="114" t="s">
        <v>301</v>
      </c>
      <c r="M140" s="117">
        <v>600</v>
      </c>
      <c r="N140" s="261"/>
      <c r="O140" s="260"/>
      <c r="P140" s="197"/>
      <c r="Q140" s="114" t="s">
        <v>301</v>
      </c>
      <c r="R140" s="117">
        <v>600</v>
      </c>
      <c r="S140" s="261"/>
      <c r="T140" s="260"/>
    </row>
    <row r="141" spans="2:20" ht="12" customHeight="1" x14ac:dyDescent="0.15">
      <c r="B141" s="55" t="s">
        <v>302</v>
      </c>
      <c r="C141" s="241">
        <f>C140*25</f>
        <v>15000</v>
      </c>
      <c r="D141" s="242"/>
      <c r="E141" s="243"/>
      <c r="F141" s="197"/>
      <c r="G141" s="55" t="s">
        <v>302</v>
      </c>
      <c r="H141" s="241">
        <f>H140*25</f>
        <v>15000</v>
      </c>
      <c r="I141" s="242"/>
      <c r="J141" s="243"/>
      <c r="K141" s="197"/>
      <c r="L141" s="55" t="s">
        <v>302</v>
      </c>
      <c r="M141" s="241">
        <f>M140*25</f>
        <v>15000</v>
      </c>
      <c r="N141" s="242"/>
      <c r="O141" s="243"/>
      <c r="P141" s="197"/>
      <c r="Q141" s="55" t="s">
        <v>302</v>
      </c>
      <c r="R141" s="241">
        <f>R140*25</f>
        <v>15000</v>
      </c>
      <c r="S141" s="242"/>
      <c r="T141" s="243"/>
    </row>
    <row r="142" spans="2:20" ht="12" customHeight="1" x14ac:dyDescent="0.15">
      <c r="B142" s="247" t="s">
        <v>341</v>
      </c>
      <c r="C142" s="248"/>
      <c r="D142" s="248"/>
      <c r="E142" s="249"/>
      <c r="F142" s="197"/>
      <c r="G142" s="247" t="s">
        <v>341</v>
      </c>
      <c r="H142" s="248"/>
      <c r="I142" s="248"/>
      <c r="J142" s="249"/>
      <c r="K142" s="197"/>
      <c r="L142" s="247" t="s">
        <v>341</v>
      </c>
      <c r="M142" s="248"/>
      <c r="N142" s="248"/>
      <c r="O142" s="249"/>
      <c r="P142" s="197"/>
      <c r="Q142" s="247" t="s">
        <v>341</v>
      </c>
      <c r="R142" s="248"/>
      <c r="S142" s="248"/>
      <c r="T142" s="249"/>
    </row>
    <row r="143" spans="2:20" ht="12" customHeight="1" x14ac:dyDescent="0.15">
      <c r="B143" s="247"/>
      <c r="C143" s="248"/>
      <c r="D143" s="248"/>
      <c r="E143" s="249"/>
      <c r="F143" s="197"/>
      <c r="G143" s="247"/>
      <c r="H143" s="248"/>
      <c r="I143" s="248"/>
      <c r="J143" s="249"/>
      <c r="K143" s="197"/>
      <c r="L143" s="247"/>
      <c r="M143" s="248"/>
      <c r="N143" s="248"/>
      <c r="O143" s="249"/>
      <c r="P143" s="197"/>
      <c r="Q143" s="247"/>
      <c r="R143" s="248"/>
      <c r="S143" s="248"/>
      <c r="T143" s="249"/>
    </row>
    <row r="144" spans="2:20" ht="12" customHeight="1" x14ac:dyDescent="0.15">
      <c r="B144" s="247"/>
      <c r="C144" s="248"/>
      <c r="D144" s="248"/>
      <c r="E144" s="249"/>
      <c r="F144" s="197"/>
      <c r="G144" s="247"/>
      <c r="H144" s="248"/>
      <c r="I144" s="248"/>
      <c r="J144" s="249"/>
      <c r="K144" s="197"/>
      <c r="L144" s="247"/>
      <c r="M144" s="248"/>
      <c r="N144" s="248"/>
      <c r="O144" s="249"/>
      <c r="P144" s="197"/>
      <c r="Q144" s="247"/>
      <c r="R144" s="248"/>
      <c r="S144" s="248"/>
      <c r="T144" s="249"/>
    </row>
    <row r="145" spans="2:20" ht="12" customHeight="1" x14ac:dyDescent="0.15">
      <c r="B145" s="247"/>
      <c r="C145" s="248"/>
      <c r="D145" s="248"/>
      <c r="E145" s="249"/>
      <c r="F145" s="197"/>
      <c r="G145" s="247"/>
      <c r="H145" s="248"/>
      <c r="I145" s="248"/>
      <c r="J145" s="249"/>
      <c r="K145" s="197"/>
      <c r="L145" s="247"/>
      <c r="M145" s="248"/>
      <c r="N145" s="248"/>
      <c r="O145" s="249"/>
      <c r="P145" s="197"/>
      <c r="Q145" s="247"/>
      <c r="R145" s="248"/>
      <c r="S145" s="248"/>
      <c r="T145" s="249"/>
    </row>
    <row r="146" spans="2:20" ht="12" customHeight="1" x14ac:dyDescent="0.15">
      <c r="B146" s="247"/>
      <c r="C146" s="248"/>
      <c r="D146" s="248"/>
      <c r="E146" s="249"/>
      <c r="F146" s="197"/>
      <c r="G146" s="247"/>
      <c r="H146" s="248"/>
      <c r="I146" s="248"/>
      <c r="J146" s="249"/>
      <c r="K146" s="197"/>
      <c r="L146" s="247"/>
      <c r="M146" s="248"/>
      <c r="N146" s="248"/>
      <c r="O146" s="249"/>
      <c r="P146" s="197"/>
      <c r="Q146" s="247"/>
      <c r="R146" s="248"/>
      <c r="S146" s="248"/>
      <c r="T146" s="249"/>
    </row>
    <row r="147" spans="2:20" ht="12" customHeight="1" x14ac:dyDescent="0.15">
      <c r="B147" s="247"/>
      <c r="C147" s="248"/>
      <c r="D147" s="248"/>
      <c r="E147" s="249"/>
      <c r="F147" s="197"/>
      <c r="G147" s="247"/>
      <c r="H147" s="248"/>
      <c r="I147" s="248"/>
      <c r="J147" s="249"/>
      <c r="K147" s="197"/>
      <c r="L147" s="247"/>
      <c r="M147" s="248"/>
      <c r="N147" s="248"/>
      <c r="O147" s="249"/>
      <c r="P147" s="197"/>
      <c r="Q147" s="247"/>
      <c r="R147" s="248"/>
      <c r="S147" s="248"/>
      <c r="T147" s="249"/>
    </row>
    <row r="148" spans="2:20" ht="12" customHeight="1" x14ac:dyDescent="0.15">
      <c r="B148" s="247"/>
      <c r="C148" s="248"/>
      <c r="D148" s="248"/>
      <c r="E148" s="249"/>
      <c r="F148" s="197"/>
      <c r="G148" s="247"/>
      <c r="H148" s="248"/>
      <c r="I148" s="248"/>
      <c r="J148" s="249"/>
      <c r="K148" s="197"/>
      <c r="L148" s="247"/>
      <c r="M148" s="248"/>
      <c r="N148" s="248"/>
      <c r="O148" s="249"/>
      <c r="P148" s="197"/>
      <c r="Q148" s="247"/>
      <c r="R148" s="248"/>
      <c r="S148" s="248"/>
      <c r="T148" s="249"/>
    </row>
    <row r="149" spans="2:20" ht="12" customHeight="1" x14ac:dyDescent="0.15">
      <c r="B149" s="247"/>
      <c r="C149" s="248"/>
      <c r="D149" s="248"/>
      <c r="E149" s="249"/>
      <c r="F149" s="197"/>
      <c r="G149" s="247"/>
      <c r="H149" s="248"/>
      <c r="I149" s="248"/>
      <c r="J149" s="249"/>
      <c r="K149" s="197"/>
      <c r="L149" s="247"/>
      <c r="M149" s="248"/>
      <c r="N149" s="248"/>
      <c r="O149" s="249"/>
      <c r="P149" s="197"/>
      <c r="Q149" s="247"/>
      <c r="R149" s="248"/>
      <c r="S149" s="248"/>
      <c r="T149" s="249"/>
    </row>
    <row r="150" spans="2:20" ht="12" customHeight="1" x14ac:dyDescent="0.15">
      <c r="B150" s="247"/>
      <c r="C150" s="248"/>
      <c r="D150" s="248"/>
      <c r="E150" s="249"/>
      <c r="F150" s="197"/>
      <c r="G150" s="247"/>
      <c r="H150" s="248"/>
      <c r="I150" s="248"/>
      <c r="J150" s="249"/>
      <c r="K150" s="197"/>
      <c r="L150" s="247"/>
      <c r="M150" s="248"/>
      <c r="N150" s="248"/>
      <c r="O150" s="249"/>
      <c r="P150" s="197"/>
      <c r="Q150" s="247"/>
      <c r="R150" s="248"/>
      <c r="S150" s="248"/>
      <c r="T150" s="249"/>
    </row>
    <row r="151" spans="2:20" ht="12" customHeight="1" x14ac:dyDescent="0.15">
      <c r="B151" s="247"/>
      <c r="C151" s="248"/>
      <c r="D151" s="248"/>
      <c r="E151" s="249"/>
      <c r="F151" s="197"/>
      <c r="G151" s="247"/>
      <c r="H151" s="248"/>
      <c r="I151" s="248"/>
      <c r="J151" s="249"/>
      <c r="K151" s="197"/>
      <c r="L151" s="247"/>
      <c r="M151" s="248"/>
      <c r="N151" s="248"/>
      <c r="O151" s="249"/>
      <c r="P151" s="197"/>
      <c r="Q151" s="247"/>
      <c r="R151" s="248"/>
      <c r="S151" s="248"/>
      <c r="T151" s="249"/>
    </row>
    <row r="152" spans="2:20" ht="12" customHeight="1" x14ac:dyDescent="0.15">
      <c r="B152" s="247"/>
      <c r="C152" s="248"/>
      <c r="D152" s="248"/>
      <c r="E152" s="249"/>
      <c r="F152" s="197"/>
      <c r="G152" s="247"/>
      <c r="H152" s="248"/>
      <c r="I152" s="248"/>
      <c r="J152" s="249"/>
      <c r="K152" s="197"/>
      <c r="L152" s="247"/>
      <c r="M152" s="248"/>
      <c r="N152" s="248"/>
      <c r="O152" s="249"/>
      <c r="P152" s="197"/>
      <c r="Q152" s="247"/>
      <c r="R152" s="248"/>
      <c r="S152" s="248"/>
      <c r="T152" s="249"/>
    </row>
    <row r="153" spans="2:20" ht="12" customHeight="1" x14ac:dyDescent="0.15">
      <c r="B153" s="247"/>
      <c r="C153" s="248"/>
      <c r="D153" s="248"/>
      <c r="E153" s="249"/>
      <c r="F153" s="197"/>
      <c r="G153" s="247"/>
      <c r="H153" s="248"/>
      <c r="I153" s="248"/>
      <c r="J153" s="249"/>
      <c r="K153" s="197"/>
      <c r="L153" s="247"/>
      <c r="M153" s="248"/>
      <c r="N153" s="248"/>
      <c r="O153" s="249"/>
      <c r="P153" s="197"/>
      <c r="Q153" s="247"/>
      <c r="R153" s="248"/>
      <c r="S153" s="248"/>
      <c r="T153" s="249"/>
    </row>
    <row r="154" spans="2:20" ht="12" customHeight="1" x14ac:dyDescent="0.15">
      <c r="B154" s="250"/>
      <c r="C154" s="251"/>
      <c r="D154" s="251"/>
      <c r="E154" s="252"/>
      <c r="F154" s="197"/>
      <c r="G154" s="250"/>
      <c r="H154" s="251"/>
      <c r="I154" s="251"/>
      <c r="J154" s="252"/>
      <c r="K154" s="197"/>
      <c r="L154" s="250"/>
      <c r="M154" s="251"/>
      <c r="N154" s="251"/>
      <c r="O154" s="252"/>
      <c r="P154" s="197"/>
      <c r="Q154" s="250"/>
      <c r="R154" s="251"/>
      <c r="S154" s="251"/>
      <c r="T154" s="252"/>
    </row>
    <row r="155" spans="2:20" ht="12" customHeight="1" x14ac:dyDescent="0.15">
      <c r="B155" s="244" t="s">
        <v>866</v>
      </c>
      <c r="C155" s="245"/>
      <c r="D155" s="245"/>
      <c r="E155" s="246"/>
      <c r="F155" s="197"/>
      <c r="G155" s="244" t="s">
        <v>866</v>
      </c>
      <c r="H155" s="245"/>
      <c r="I155" s="245"/>
      <c r="J155" s="246"/>
      <c r="K155" s="197"/>
      <c r="L155" s="244" t="s">
        <v>867</v>
      </c>
      <c r="M155" s="245"/>
      <c r="N155" s="245"/>
      <c r="O155" s="246"/>
      <c r="P155" s="197"/>
      <c r="Q155" s="244" t="s">
        <v>866</v>
      </c>
      <c r="R155" s="245"/>
      <c r="S155" s="245"/>
      <c r="T155" s="246"/>
    </row>
    <row r="156" spans="2:20" ht="12" customHeight="1" x14ac:dyDescent="0.15">
      <c r="B156" s="197"/>
      <c r="C156" s="197"/>
      <c r="D156" s="197"/>
      <c r="E156" s="197"/>
      <c r="F156" s="197"/>
      <c r="G156" s="197"/>
      <c r="H156" s="197"/>
      <c r="I156" s="197"/>
      <c r="J156" s="197"/>
      <c r="K156" s="197"/>
      <c r="L156" s="197"/>
      <c r="M156" s="197"/>
      <c r="N156" s="197"/>
      <c r="O156" s="197"/>
      <c r="P156" s="197"/>
      <c r="Q156" s="197"/>
      <c r="R156" s="197"/>
      <c r="S156" s="197"/>
      <c r="T156" s="197"/>
    </row>
    <row r="157" spans="2:20" ht="12" customHeight="1" x14ac:dyDescent="0.15">
      <c r="B157" s="197"/>
      <c r="C157" s="197"/>
      <c r="D157" s="197"/>
      <c r="E157" s="197"/>
      <c r="F157" s="197"/>
      <c r="G157" s="197"/>
      <c r="H157" s="197"/>
      <c r="I157" s="197"/>
      <c r="J157" s="197"/>
      <c r="K157" s="197"/>
      <c r="L157" s="197"/>
      <c r="M157" s="197"/>
      <c r="N157" s="197"/>
      <c r="O157" s="197"/>
      <c r="P157" s="197"/>
      <c r="Q157" s="197"/>
      <c r="R157" s="197"/>
      <c r="S157" s="197"/>
      <c r="T157" s="197"/>
    </row>
    <row r="158" spans="2:20" ht="12" customHeight="1" x14ac:dyDescent="0.15">
      <c r="B158" s="114" t="s">
        <v>289</v>
      </c>
      <c r="C158" s="115" t="s">
        <v>102</v>
      </c>
      <c r="D158" s="51" t="s">
        <v>290</v>
      </c>
      <c r="E158" s="46" t="str">
        <f>LOOKUP(C166,{0,201,401,601,901,1201,1501;"黑色","绿色","蓝色","紫色","红色","橙色","金色"})</f>
        <v>绿色</v>
      </c>
      <c r="F158" s="197"/>
      <c r="G158" s="114" t="s">
        <v>289</v>
      </c>
      <c r="H158" s="115" t="s">
        <v>108</v>
      </c>
      <c r="I158" s="51" t="s">
        <v>290</v>
      </c>
      <c r="J158" s="46" t="str">
        <f>LOOKUP(H166,{0,201,401,601,901,1201,1501;"黑色","绿色","蓝色","紫色","红色","橙色","金色"})</f>
        <v>绿色</v>
      </c>
      <c r="K158" s="197"/>
      <c r="L158" s="114" t="s">
        <v>289</v>
      </c>
      <c r="M158" s="115" t="s">
        <v>114</v>
      </c>
      <c r="N158" s="51" t="s">
        <v>290</v>
      </c>
      <c r="O158" s="46" t="str">
        <f>LOOKUP(M166,{0,201,401,601,901,1201,1501;"黑色","绿色","蓝色","紫色","红色","橙色","金色"})</f>
        <v>绿色</v>
      </c>
      <c r="P158" s="197"/>
      <c r="Q158" s="114" t="s">
        <v>289</v>
      </c>
      <c r="R158" s="115" t="s">
        <v>119</v>
      </c>
      <c r="S158" s="51" t="s">
        <v>290</v>
      </c>
      <c r="T158" s="46" t="str">
        <f>LOOKUP(R166,{0,201,401,601,901,1201,1501;"黑色","绿色","蓝色","紫色","红色","橙色","金色"})</f>
        <v>绿色</v>
      </c>
    </row>
    <row r="159" spans="2:20" ht="12" customHeight="1" x14ac:dyDescent="0.15">
      <c r="B159" s="253" t="s">
        <v>876</v>
      </c>
      <c r="C159" s="254"/>
      <c r="D159" s="116" t="s">
        <v>292</v>
      </c>
      <c r="E159" s="59">
        <v>1</v>
      </c>
      <c r="F159" s="197"/>
      <c r="G159" s="253" t="s">
        <v>877</v>
      </c>
      <c r="H159" s="254"/>
      <c r="I159" s="116" t="s">
        <v>292</v>
      </c>
      <c r="J159" s="59">
        <v>1</v>
      </c>
      <c r="K159" s="197"/>
      <c r="L159" s="253" t="s">
        <v>878</v>
      </c>
      <c r="M159" s="254"/>
      <c r="N159" s="116" t="s">
        <v>292</v>
      </c>
      <c r="O159" s="59">
        <v>1</v>
      </c>
      <c r="P159" s="197"/>
      <c r="Q159" s="253" t="s">
        <v>879</v>
      </c>
      <c r="R159" s="254"/>
      <c r="S159" s="116" t="s">
        <v>292</v>
      </c>
      <c r="T159" s="59">
        <v>1</v>
      </c>
    </row>
    <row r="160" spans="2:20" ht="12" customHeight="1" x14ac:dyDescent="0.15">
      <c r="B160" s="255"/>
      <c r="C160" s="256"/>
      <c r="D160" s="116" t="s">
        <v>296</v>
      </c>
      <c r="E160" s="59">
        <v>1</v>
      </c>
      <c r="F160" s="197"/>
      <c r="G160" s="255"/>
      <c r="H160" s="256"/>
      <c r="I160" s="116" t="s">
        <v>296</v>
      </c>
      <c r="J160" s="59">
        <v>1</v>
      </c>
      <c r="K160" s="197"/>
      <c r="L160" s="255"/>
      <c r="M160" s="256"/>
      <c r="N160" s="116" t="s">
        <v>296</v>
      </c>
      <c r="O160" s="59">
        <v>1</v>
      </c>
      <c r="P160" s="197"/>
      <c r="Q160" s="255"/>
      <c r="R160" s="256"/>
      <c r="S160" s="116" t="s">
        <v>296</v>
      </c>
      <c r="T160" s="59">
        <v>1</v>
      </c>
    </row>
    <row r="161" spans="2:20" ht="12" customHeight="1" x14ac:dyDescent="0.15">
      <c r="B161" s="255"/>
      <c r="C161" s="256"/>
      <c r="D161" s="259" t="s">
        <v>880</v>
      </c>
      <c r="E161" s="260"/>
      <c r="F161" s="197"/>
      <c r="G161" s="255"/>
      <c r="H161" s="256"/>
      <c r="I161" s="259" t="s">
        <v>881</v>
      </c>
      <c r="J161" s="260"/>
      <c r="K161" s="197"/>
      <c r="L161" s="255"/>
      <c r="M161" s="256"/>
      <c r="N161" s="259" t="s">
        <v>882</v>
      </c>
      <c r="O161" s="260"/>
      <c r="P161" s="197"/>
      <c r="Q161" s="255"/>
      <c r="R161" s="256"/>
      <c r="S161" s="259" t="s">
        <v>883</v>
      </c>
      <c r="T161" s="260"/>
    </row>
    <row r="162" spans="2:20" ht="12" customHeight="1" x14ac:dyDescent="0.15">
      <c r="B162" s="255"/>
      <c r="C162" s="256"/>
      <c r="D162" s="259"/>
      <c r="E162" s="260"/>
      <c r="F162" s="197"/>
      <c r="G162" s="255"/>
      <c r="H162" s="256"/>
      <c r="I162" s="259"/>
      <c r="J162" s="260"/>
      <c r="K162" s="197"/>
      <c r="L162" s="255"/>
      <c r="M162" s="256"/>
      <c r="N162" s="259"/>
      <c r="O162" s="260"/>
      <c r="P162" s="197"/>
      <c r="Q162" s="255"/>
      <c r="R162" s="256"/>
      <c r="S162" s="259"/>
      <c r="T162" s="260"/>
    </row>
    <row r="163" spans="2:20" ht="12" customHeight="1" x14ac:dyDescent="0.15">
      <c r="B163" s="255"/>
      <c r="C163" s="256"/>
      <c r="D163" s="259"/>
      <c r="E163" s="260"/>
      <c r="F163" s="197"/>
      <c r="G163" s="255"/>
      <c r="H163" s="256"/>
      <c r="I163" s="259"/>
      <c r="J163" s="260"/>
      <c r="K163" s="197"/>
      <c r="L163" s="255"/>
      <c r="M163" s="256"/>
      <c r="N163" s="259"/>
      <c r="O163" s="260"/>
      <c r="P163" s="197"/>
      <c r="Q163" s="255"/>
      <c r="R163" s="256"/>
      <c r="S163" s="259"/>
      <c r="T163" s="260"/>
    </row>
    <row r="164" spans="2:20" ht="12" customHeight="1" x14ac:dyDescent="0.15">
      <c r="B164" s="255"/>
      <c r="C164" s="256"/>
      <c r="D164" s="259"/>
      <c r="E164" s="260"/>
      <c r="F164" s="197"/>
      <c r="G164" s="255"/>
      <c r="H164" s="256"/>
      <c r="I164" s="259"/>
      <c r="J164" s="260"/>
      <c r="K164" s="197"/>
      <c r="L164" s="255"/>
      <c r="M164" s="256"/>
      <c r="N164" s="259"/>
      <c r="O164" s="260"/>
      <c r="P164" s="197"/>
      <c r="Q164" s="255"/>
      <c r="R164" s="256"/>
      <c r="S164" s="259"/>
      <c r="T164" s="260"/>
    </row>
    <row r="165" spans="2:20" ht="12" customHeight="1" x14ac:dyDescent="0.15">
      <c r="B165" s="257"/>
      <c r="C165" s="258"/>
      <c r="D165" s="259"/>
      <c r="E165" s="260"/>
      <c r="F165" s="197"/>
      <c r="G165" s="257"/>
      <c r="H165" s="258"/>
      <c r="I165" s="259"/>
      <c r="J165" s="260"/>
      <c r="K165" s="197"/>
      <c r="L165" s="257"/>
      <c r="M165" s="258"/>
      <c r="N165" s="259"/>
      <c r="O165" s="260"/>
      <c r="P165" s="197"/>
      <c r="Q165" s="257"/>
      <c r="R165" s="258"/>
      <c r="S165" s="259"/>
      <c r="T165" s="260"/>
    </row>
    <row r="166" spans="2:20" ht="12" customHeight="1" x14ac:dyDescent="0.15">
      <c r="B166" s="114" t="s">
        <v>301</v>
      </c>
      <c r="C166" s="117">
        <v>300</v>
      </c>
      <c r="D166" s="261"/>
      <c r="E166" s="260"/>
      <c r="F166" s="197"/>
      <c r="G166" s="114" t="s">
        <v>301</v>
      </c>
      <c r="H166" s="117">
        <v>300</v>
      </c>
      <c r="I166" s="261"/>
      <c r="J166" s="260"/>
      <c r="K166" s="197"/>
      <c r="L166" s="114" t="s">
        <v>301</v>
      </c>
      <c r="M166" s="117">
        <v>300</v>
      </c>
      <c r="N166" s="261"/>
      <c r="O166" s="260"/>
      <c r="P166" s="197"/>
      <c r="Q166" s="114" t="s">
        <v>301</v>
      </c>
      <c r="R166" s="117">
        <v>300</v>
      </c>
      <c r="S166" s="261"/>
      <c r="T166" s="260"/>
    </row>
    <row r="167" spans="2:20" ht="12" customHeight="1" x14ac:dyDescent="0.15">
      <c r="B167" s="55" t="s">
        <v>302</v>
      </c>
      <c r="C167" s="241">
        <f>C166*25</f>
        <v>7500</v>
      </c>
      <c r="D167" s="242"/>
      <c r="E167" s="243"/>
      <c r="F167" s="197"/>
      <c r="G167" s="55" t="s">
        <v>302</v>
      </c>
      <c r="H167" s="241">
        <f>H166*25</f>
        <v>7500</v>
      </c>
      <c r="I167" s="242"/>
      <c r="J167" s="243"/>
      <c r="K167" s="197"/>
      <c r="L167" s="55" t="s">
        <v>302</v>
      </c>
      <c r="M167" s="241">
        <f>M166*25</f>
        <v>7500</v>
      </c>
      <c r="N167" s="242"/>
      <c r="O167" s="243"/>
      <c r="P167" s="197"/>
      <c r="Q167" s="55" t="s">
        <v>302</v>
      </c>
      <c r="R167" s="241">
        <f>R166*25</f>
        <v>7500</v>
      </c>
      <c r="S167" s="242"/>
      <c r="T167" s="243"/>
    </row>
    <row r="168" spans="2:20" ht="12" customHeight="1" x14ac:dyDescent="0.15">
      <c r="B168" s="247" t="s">
        <v>341</v>
      </c>
      <c r="C168" s="248"/>
      <c r="D168" s="248"/>
      <c r="E168" s="249"/>
      <c r="F168" s="197"/>
      <c r="G168" s="247" t="s">
        <v>341</v>
      </c>
      <c r="H168" s="248"/>
      <c r="I168" s="248"/>
      <c r="J168" s="249"/>
      <c r="K168" s="197"/>
      <c r="L168" s="247" t="s">
        <v>341</v>
      </c>
      <c r="M168" s="248"/>
      <c r="N168" s="248"/>
      <c r="O168" s="249"/>
      <c r="P168" s="197"/>
      <c r="Q168" s="247" t="s">
        <v>341</v>
      </c>
      <c r="R168" s="248"/>
      <c r="S168" s="248"/>
      <c r="T168" s="249"/>
    </row>
    <row r="169" spans="2:20" ht="12" customHeight="1" x14ac:dyDescent="0.15">
      <c r="B169" s="247"/>
      <c r="C169" s="248"/>
      <c r="D169" s="248"/>
      <c r="E169" s="249"/>
      <c r="F169" s="197"/>
      <c r="G169" s="247"/>
      <c r="H169" s="248"/>
      <c r="I169" s="248"/>
      <c r="J169" s="249"/>
      <c r="K169" s="197"/>
      <c r="L169" s="247"/>
      <c r="M169" s="248"/>
      <c r="N169" s="248"/>
      <c r="O169" s="249"/>
      <c r="P169" s="197"/>
      <c r="Q169" s="247"/>
      <c r="R169" s="248"/>
      <c r="S169" s="248"/>
      <c r="T169" s="249"/>
    </row>
    <row r="170" spans="2:20" ht="12" customHeight="1" x14ac:dyDescent="0.15">
      <c r="B170" s="247"/>
      <c r="C170" s="248"/>
      <c r="D170" s="248"/>
      <c r="E170" s="249"/>
      <c r="F170" s="197"/>
      <c r="G170" s="247"/>
      <c r="H170" s="248"/>
      <c r="I170" s="248"/>
      <c r="J170" s="249"/>
      <c r="K170" s="197"/>
      <c r="L170" s="247"/>
      <c r="M170" s="248"/>
      <c r="N170" s="248"/>
      <c r="O170" s="249"/>
      <c r="P170" s="197"/>
      <c r="Q170" s="247"/>
      <c r="R170" s="248"/>
      <c r="S170" s="248"/>
      <c r="T170" s="249"/>
    </row>
    <row r="171" spans="2:20" ht="12" customHeight="1" x14ac:dyDescent="0.15">
      <c r="B171" s="247"/>
      <c r="C171" s="248"/>
      <c r="D171" s="248"/>
      <c r="E171" s="249"/>
      <c r="F171" s="197"/>
      <c r="G171" s="247"/>
      <c r="H171" s="248"/>
      <c r="I171" s="248"/>
      <c r="J171" s="249"/>
      <c r="K171" s="197"/>
      <c r="L171" s="247"/>
      <c r="M171" s="248"/>
      <c r="N171" s="248"/>
      <c r="O171" s="249"/>
      <c r="P171" s="197"/>
      <c r="Q171" s="247"/>
      <c r="R171" s="248"/>
      <c r="S171" s="248"/>
      <c r="T171" s="249"/>
    </row>
    <row r="172" spans="2:20" ht="12" customHeight="1" x14ac:dyDescent="0.15">
      <c r="B172" s="247"/>
      <c r="C172" s="248"/>
      <c r="D172" s="248"/>
      <c r="E172" s="249"/>
      <c r="F172" s="197"/>
      <c r="G172" s="247"/>
      <c r="H172" s="248"/>
      <c r="I172" s="248"/>
      <c r="J172" s="249"/>
      <c r="K172" s="197"/>
      <c r="L172" s="247"/>
      <c r="M172" s="248"/>
      <c r="N172" s="248"/>
      <c r="O172" s="249"/>
      <c r="P172" s="197"/>
      <c r="Q172" s="247"/>
      <c r="R172" s="248"/>
      <c r="S172" s="248"/>
      <c r="T172" s="249"/>
    </row>
    <row r="173" spans="2:20" ht="12" customHeight="1" x14ac:dyDescent="0.15">
      <c r="B173" s="247"/>
      <c r="C173" s="248"/>
      <c r="D173" s="248"/>
      <c r="E173" s="249"/>
      <c r="F173" s="197"/>
      <c r="G173" s="247"/>
      <c r="H173" s="248"/>
      <c r="I173" s="248"/>
      <c r="J173" s="249"/>
      <c r="K173" s="197"/>
      <c r="L173" s="247"/>
      <c r="M173" s="248"/>
      <c r="N173" s="248"/>
      <c r="O173" s="249"/>
      <c r="P173" s="197"/>
      <c r="Q173" s="247"/>
      <c r="R173" s="248"/>
      <c r="S173" s="248"/>
      <c r="T173" s="249"/>
    </row>
    <row r="174" spans="2:20" ht="12" customHeight="1" x14ac:dyDescent="0.15">
      <c r="B174" s="247"/>
      <c r="C174" s="248"/>
      <c r="D174" s="248"/>
      <c r="E174" s="249"/>
      <c r="F174" s="197"/>
      <c r="G174" s="247"/>
      <c r="H174" s="248"/>
      <c r="I174" s="248"/>
      <c r="J174" s="249"/>
      <c r="K174" s="197"/>
      <c r="L174" s="247"/>
      <c r="M174" s="248"/>
      <c r="N174" s="248"/>
      <c r="O174" s="249"/>
      <c r="P174" s="197"/>
      <c r="Q174" s="247"/>
      <c r="R174" s="248"/>
      <c r="S174" s="248"/>
      <c r="T174" s="249"/>
    </row>
    <row r="175" spans="2:20" ht="12" customHeight="1" x14ac:dyDescent="0.15">
      <c r="B175" s="247"/>
      <c r="C175" s="248"/>
      <c r="D175" s="248"/>
      <c r="E175" s="249"/>
      <c r="F175" s="197"/>
      <c r="G175" s="247"/>
      <c r="H175" s="248"/>
      <c r="I175" s="248"/>
      <c r="J175" s="249"/>
      <c r="K175" s="197"/>
      <c r="L175" s="247"/>
      <c r="M175" s="248"/>
      <c r="N175" s="248"/>
      <c r="O175" s="249"/>
      <c r="P175" s="197"/>
      <c r="Q175" s="247"/>
      <c r="R175" s="248"/>
      <c r="S175" s="248"/>
      <c r="T175" s="249"/>
    </row>
    <row r="176" spans="2:20" ht="12" customHeight="1" x14ac:dyDescent="0.15">
      <c r="B176" s="247"/>
      <c r="C176" s="248"/>
      <c r="D176" s="248"/>
      <c r="E176" s="249"/>
      <c r="F176" s="197"/>
      <c r="G176" s="247"/>
      <c r="H176" s="248"/>
      <c r="I176" s="248"/>
      <c r="J176" s="249"/>
      <c r="K176" s="197"/>
      <c r="L176" s="247"/>
      <c r="M176" s="248"/>
      <c r="N176" s="248"/>
      <c r="O176" s="249"/>
      <c r="P176" s="197"/>
      <c r="Q176" s="247"/>
      <c r="R176" s="248"/>
      <c r="S176" s="248"/>
      <c r="T176" s="249"/>
    </row>
    <row r="177" spans="2:20" ht="12" customHeight="1" x14ac:dyDescent="0.15">
      <c r="B177" s="247"/>
      <c r="C177" s="248"/>
      <c r="D177" s="248"/>
      <c r="E177" s="249"/>
      <c r="F177" s="197"/>
      <c r="G177" s="247"/>
      <c r="H177" s="248"/>
      <c r="I177" s="248"/>
      <c r="J177" s="249"/>
      <c r="K177" s="197"/>
      <c r="L177" s="247"/>
      <c r="M177" s="248"/>
      <c r="N177" s="248"/>
      <c r="O177" s="249"/>
      <c r="P177" s="197"/>
      <c r="Q177" s="247"/>
      <c r="R177" s="248"/>
      <c r="S177" s="248"/>
      <c r="T177" s="249"/>
    </row>
    <row r="178" spans="2:20" ht="12" customHeight="1" x14ac:dyDescent="0.15">
      <c r="B178" s="247"/>
      <c r="C178" s="248"/>
      <c r="D178" s="248"/>
      <c r="E178" s="249"/>
      <c r="F178" s="197"/>
      <c r="G178" s="247"/>
      <c r="H178" s="248"/>
      <c r="I178" s="248"/>
      <c r="J178" s="249"/>
      <c r="K178" s="197"/>
      <c r="L178" s="247"/>
      <c r="M178" s="248"/>
      <c r="N178" s="248"/>
      <c r="O178" s="249"/>
      <c r="P178" s="197"/>
      <c r="Q178" s="247"/>
      <c r="R178" s="248"/>
      <c r="S178" s="248"/>
      <c r="T178" s="249"/>
    </row>
    <row r="179" spans="2:20" ht="12" customHeight="1" x14ac:dyDescent="0.15">
      <c r="B179" s="247"/>
      <c r="C179" s="248"/>
      <c r="D179" s="248"/>
      <c r="E179" s="249"/>
      <c r="F179" s="197"/>
      <c r="G179" s="247"/>
      <c r="H179" s="248"/>
      <c r="I179" s="248"/>
      <c r="J179" s="249"/>
      <c r="K179" s="197"/>
      <c r="L179" s="247"/>
      <c r="M179" s="248"/>
      <c r="N179" s="248"/>
      <c r="O179" s="249"/>
      <c r="P179" s="197"/>
      <c r="Q179" s="247"/>
      <c r="R179" s="248"/>
      <c r="S179" s="248"/>
      <c r="T179" s="249"/>
    </row>
    <row r="180" spans="2:20" ht="12" customHeight="1" x14ac:dyDescent="0.15">
      <c r="B180" s="250"/>
      <c r="C180" s="251"/>
      <c r="D180" s="251"/>
      <c r="E180" s="252"/>
      <c r="F180" s="197"/>
      <c r="G180" s="250"/>
      <c r="H180" s="251"/>
      <c r="I180" s="251"/>
      <c r="J180" s="252"/>
      <c r="K180" s="197"/>
      <c r="L180" s="250"/>
      <c r="M180" s="251"/>
      <c r="N180" s="251"/>
      <c r="O180" s="252"/>
      <c r="P180" s="197"/>
      <c r="Q180" s="250"/>
      <c r="R180" s="251"/>
      <c r="S180" s="251"/>
      <c r="T180" s="252"/>
    </row>
    <row r="181" spans="2:20" ht="12" customHeight="1" x14ac:dyDescent="0.15">
      <c r="B181" s="244" t="s">
        <v>884</v>
      </c>
      <c r="C181" s="245"/>
      <c r="D181" s="245"/>
      <c r="E181" s="246"/>
      <c r="F181" s="197"/>
      <c r="G181" s="244" t="s">
        <v>567</v>
      </c>
      <c r="H181" s="245"/>
      <c r="I181" s="245"/>
      <c r="J181" s="246"/>
      <c r="K181" s="197"/>
      <c r="L181" s="244" t="s">
        <v>885</v>
      </c>
      <c r="M181" s="245"/>
      <c r="N181" s="245"/>
      <c r="O181" s="246"/>
      <c r="P181" s="197"/>
      <c r="Q181" s="244" t="s">
        <v>886</v>
      </c>
      <c r="R181" s="245"/>
      <c r="S181" s="245"/>
      <c r="T181" s="246"/>
    </row>
    <row r="182" spans="2:20" ht="12" customHeight="1" x14ac:dyDescent="0.15">
      <c r="B182" s="197"/>
      <c r="C182" s="197"/>
      <c r="D182" s="197"/>
      <c r="E182" s="197"/>
      <c r="F182" s="197"/>
      <c r="G182" s="197"/>
      <c r="H182" s="197"/>
      <c r="I182" s="197"/>
      <c r="J182" s="197"/>
      <c r="K182" s="197"/>
      <c r="L182" s="197"/>
      <c r="M182" s="197"/>
      <c r="N182" s="197"/>
      <c r="O182" s="197"/>
      <c r="P182" s="197"/>
      <c r="Q182" s="197"/>
      <c r="R182" s="197"/>
      <c r="S182" s="197"/>
      <c r="T182" s="197"/>
    </row>
    <row r="183" spans="2:20" ht="12" customHeight="1" x14ac:dyDescent="0.15">
      <c r="B183" s="197"/>
      <c r="C183" s="197"/>
      <c r="D183" s="197"/>
      <c r="E183" s="197"/>
      <c r="F183" s="197"/>
      <c r="G183" s="197"/>
      <c r="H183" s="197"/>
      <c r="I183" s="197"/>
      <c r="J183" s="197"/>
      <c r="K183" s="197"/>
      <c r="L183" s="197"/>
      <c r="M183" s="197"/>
      <c r="N183" s="197"/>
      <c r="O183" s="197"/>
      <c r="P183" s="197"/>
      <c r="Q183" s="197"/>
      <c r="R183" s="197"/>
      <c r="S183" s="197"/>
      <c r="T183" s="197"/>
    </row>
    <row r="184" spans="2:20" ht="12" customHeight="1" x14ac:dyDescent="0.15">
      <c r="B184" s="114" t="s">
        <v>289</v>
      </c>
      <c r="C184" s="119" t="s">
        <v>207</v>
      </c>
      <c r="D184" s="51" t="s">
        <v>290</v>
      </c>
      <c r="E184" s="46" t="str">
        <f>LOOKUP(C192,{0,201,401,601,901,1201,1501;"黑色","绿色","蓝色","紫色","红色","橙色","金色"})</f>
        <v>蓝色</v>
      </c>
      <c r="F184" s="197"/>
      <c r="G184" s="114" t="s">
        <v>289</v>
      </c>
      <c r="H184" s="119" t="s">
        <v>211</v>
      </c>
      <c r="I184" s="51" t="s">
        <v>290</v>
      </c>
      <c r="J184" s="46" t="str">
        <f>LOOKUP(H192,{0,201,401,601,901,1201,1501;"黑色","绿色","蓝色","紫色","红色","橙色","金色"})</f>
        <v>蓝色</v>
      </c>
      <c r="K184" s="197"/>
      <c r="L184" s="114" t="s">
        <v>289</v>
      </c>
      <c r="M184" s="119" t="s">
        <v>215</v>
      </c>
      <c r="N184" s="51" t="s">
        <v>290</v>
      </c>
      <c r="O184" s="46" t="str">
        <f>LOOKUP(M192,{0,201,401,601,901,1201,1501;"黑色","绿色","蓝色","紫色","红色","橙色","金色"})</f>
        <v>蓝色</v>
      </c>
      <c r="P184" s="197"/>
      <c r="Q184" s="114" t="s">
        <v>289</v>
      </c>
      <c r="R184" s="119" t="s">
        <v>219</v>
      </c>
      <c r="S184" s="51" t="s">
        <v>290</v>
      </c>
      <c r="T184" s="46" t="str">
        <f>LOOKUP(R192,{0,201,401,601,901,1201,1501;"黑色","绿色","蓝色","紫色","红色","橙色","金色"})</f>
        <v>蓝色</v>
      </c>
    </row>
    <row r="185" spans="2:20" ht="12" customHeight="1" x14ac:dyDescent="0.15">
      <c r="B185" s="253" t="s">
        <v>887</v>
      </c>
      <c r="C185" s="254"/>
      <c r="D185" s="116" t="s">
        <v>292</v>
      </c>
      <c r="E185" s="59">
        <v>1</v>
      </c>
      <c r="F185" s="197"/>
      <c r="G185" s="253" t="s">
        <v>888</v>
      </c>
      <c r="H185" s="254"/>
      <c r="I185" s="116" t="s">
        <v>292</v>
      </c>
      <c r="J185" s="59">
        <v>1</v>
      </c>
      <c r="K185" s="197"/>
      <c r="L185" s="253" t="s">
        <v>889</v>
      </c>
      <c r="M185" s="254"/>
      <c r="N185" s="116" t="s">
        <v>292</v>
      </c>
      <c r="O185" s="59">
        <v>1</v>
      </c>
      <c r="P185" s="197"/>
      <c r="Q185" s="253" t="s">
        <v>890</v>
      </c>
      <c r="R185" s="254"/>
      <c r="S185" s="116" t="s">
        <v>292</v>
      </c>
      <c r="T185" s="59">
        <v>1</v>
      </c>
    </row>
    <row r="186" spans="2:20" ht="12" customHeight="1" x14ac:dyDescent="0.15">
      <c r="B186" s="255"/>
      <c r="C186" s="256"/>
      <c r="D186" s="116" t="s">
        <v>296</v>
      </c>
      <c r="E186" s="59">
        <v>1</v>
      </c>
      <c r="F186" s="197"/>
      <c r="G186" s="255"/>
      <c r="H186" s="256"/>
      <c r="I186" s="116" t="s">
        <v>296</v>
      </c>
      <c r="J186" s="59">
        <v>1</v>
      </c>
      <c r="K186" s="197"/>
      <c r="L186" s="255"/>
      <c r="M186" s="256"/>
      <c r="N186" s="116" t="s">
        <v>296</v>
      </c>
      <c r="O186" s="59">
        <v>1</v>
      </c>
      <c r="P186" s="197"/>
      <c r="Q186" s="255"/>
      <c r="R186" s="256"/>
      <c r="S186" s="116" t="s">
        <v>296</v>
      </c>
      <c r="T186" s="59">
        <v>1</v>
      </c>
    </row>
    <row r="187" spans="2:20" ht="12" customHeight="1" x14ac:dyDescent="0.15">
      <c r="B187" s="255"/>
      <c r="C187" s="256"/>
      <c r="D187" s="259" t="s">
        <v>891</v>
      </c>
      <c r="E187" s="260"/>
      <c r="F187" s="197"/>
      <c r="G187" s="255"/>
      <c r="H187" s="256"/>
      <c r="I187" s="259" t="s">
        <v>892</v>
      </c>
      <c r="J187" s="260"/>
      <c r="K187" s="197"/>
      <c r="L187" s="255"/>
      <c r="M187" s="256"/>
      <c r="N187" s="259" t="s">
        <v>893</v>
      </c>
      <c r="O187" s="260"/>
      <c r="P187" s="197"/>
      <c r="Q187" s="255"/>
      <c r="R187" s="256"/>
      <c r="S187" s="259" t="s">
        <v>894</v>
      </c>
      <c r="T187" s="260"/>
    </row>
    <row r="188" spans="2:20" ht="12" customHeight="1" x14ac:dyDescent="0.15">
      <c r="B188" s="255"/>
      <c r="C188" s="256"/>
      <c r="D188" s="259"/>
      <c r="E188" s="260"/>
      <c r="F188" s="197"/>
      <c r="G188" s="255"/>
      <c r="H188" s="256"/>
      <c r="I188" s="259"/>
      <c r="J188" s="260"/>
      <c r="K188" s="197"/>
      <c r="L188" s="255"/>
      <c r="M188" s="256"/>
      <c r="N188" s="259"/>
      <c r="O188" s="260"/>
      <c r="P188" s="197"/>
      <c r="Q188" s="255"/>
      <c r="R188" s="256"/>
      <c r="S188" s="259"/>
      <c r="T188" s="260"/>
    </row>
    <row r="189" spans="2:20" ht="12" customHeight="1" x14ac:dyDescent="0.15">
      <c r="B189" s="255"/>
      <c r="C189" s="256"/>
      <c r="D189" s="259"/>
      <c r="E189" s="260"/>
      <c r="F189" s="197"/>
      <c r="G189" s="255"/>
      <c r="H189" s="256"/>
      <c r="I189" s="259"/>
      <c r="J189" s="260"/>
      <c r="K189" s="197"/>
      <c r="L189" s="255"/>
      <c r="M189" s="256"/>
      <c r="N189" s="259"/>
      <c r="O189" s="260"/>
      <c r="P189" s="197"/>
      <c r="Q189" s="255"/>
      <c r="R189" s="256"/>
      <c r="S189" s="259"/>
      <c r="T189" s="260"/>
    </row>
    <row r="190" spans="2:20" ht="12" customHeight="1" x14ac:dyDescent="0.15">
      <c r="B190" s="255"/>
      <c r="C190" s="256"/>
      <c r="D190" s="259"/>
      <c r="E190" s="260"/>
      <c r="F190" s="197"/>
      <c r="G190" s="255"/>
      <c r="H190" s="256"/>
      <c r="I190" s="259"/>
      <c r="J190" s="260"/>
      <c r="K190" s="197"/>
      <c r="L190" s="255"/>
      <c r="M190" s="256"/>
      <c r="N190" s="259"/>
      <c r="O190" s="260"/>
      <c r="P190" s="197"/>
      <c r="Q190" s="255"/>
      <c r="R190" s="256"/>
      <c r="S190" s="259"/>
      <c r="T190" s="260"/>
    </row>
    <row r="191" spans="2:20" ht="12" customHeight="1" x14ac:dyDescent="0.15">
      <c r="B191" s="257"/>
      <c r="C191" s="258"/>
      <c r="D191" s="259"/>
      <c r="E191" s="260"/>
      <c r="F191" s="197"/>
      <c r="G191" s="257"/>
      <c r="H191" s="258"/>
      <c r="I191" s="259"/>
      <c r="J191" s="260"/>
      <c r="K191" s="197"/>
      <c r="L191" s="257"/>
      <c r="M191" s="258"/>
      <c r="N191" s="259"/>
      <c r="O191" s="260"/>
      <c r="P191" s="197"/>
      <c r="Q191" s="257"/>
      <c r="R191" s="258"/>
      <c r="S191" s="259"/>
      <c r="T191" s="260"/>
    </row>
    <row r="192" spans="2:20" ht="12" customHeight="1" x14ac:dyDescent="0.15">
      <c r="B192" s="114" t="s">
        <v>301</v>
      </c>
      <c r="C192" s="117">
        <v>600</v>
      </c>
      <c r="D192" s="261"/>
      <c r="E192" s="260"/>
      <c r="F192" s="197"/>
      <c r="G192" s="114" t="s">
        <v>301</v>
      </c>
      <c r="H192" s="117">
        <v>600</v>
      </c>
      <c r="I192" s="261"/>
      <c r="J192" s="260"/>
      <c r="K192" s="197"/>
      <c r="L192" s="114" t="s">
        <v>301</v>
      </c>
      <c r="M192" s="117">
        <v>600</v>
      </c>
      <c r="N192" s="261"/>
      <c r="O192" s="260"/>
      <c r="P192" s="197"/>
      <c r="Q192" s="114" t="s">
        <v>301</v>
      </c>
      <c r="R192" s="117">
        <v>600</v>
      </c>
      <c r="S192" s="261"/>
      <c r="T192" s="260"/>
    </row>
    <row r="193" spans="2:20" ht="12" customHeight="1" x14ac:dyDescent="0.15">
      <c r="B193" s="55" t="s">
        <v>302</v>
      </c>
      <c r="C193" s="241">
        <f>C192*25</f>
        <v>15000</v>
      </c>
      <c r="D193" s="242"/>
      <c r="E193" s="243"/>
      <c r="F193" s="197"/>
      <c r="G193" s="55" t="s">
        <v>302</v>
      </c>
      <c r="H193" s="241">
        <f>H192*25</f>
        <v>15000</v>
      </c>
      <c r="I193" s="242"/>
      <c r="J193" s="243"/>
      <c r="K193" s="197"/>
      <c r="L193" s="55" t="s">
        <v>302</v>
      </c>
      <c r="M193" s="241">
        <f>M192*25</f>
        <v>15000</v>
      </c>
      <c r="N193" s="242"/>
      <c r="O193" s="243"/>
      <c r="P193" s="197"/>
      <c r="Q193" s="55" t="s">
        <v>302</v>
      </c>
      <c r="R193" s="241">
        <f>R192*25</f>
        <v>15000</v>
      </c>
      <c r="S193" s="242"/>
      <c r="T193" s="243"/>
    </row>
    <row r="194" spans="2:20" ht="12" customHeight="1" x14ac:dyDescent="0.15">
      <c r="B194" s="247" t="s">
        <v>341</v>
      </c>
      <c r="C194" s="248"/>
      <c r="D194" s="248"/>
      <c r="E194" s="249"/>
      <c r="F194" s="197"/>
      <c r="G194" s="247" t="s">
        <v>341</v>
      </c>
      <c r="H194" s="248"/>
      <c r="I194" s="248"/>
      <c r="J194" s="249"/>
      <c r="K194" s="197"/>
      <c r="L194" s="247" t="s">
        <v>341</v>
      </c>
      <c r="M194" s="248"/>
      <c r="N194" s="248"/>
      <c r="O194" s="249"/>
      <c r="P194" s="197"/>
      <c r="Q194" s="247" t="s">
        <v>341</v>
      </c>
      <c r="R194" s="248"/>
      <c r="S194" s="248"/>
      <c r="T194" s="249"/>
    </row>
    <row r="195" spans="2:20" ht="12" customHeight="1" x14ac:dyDescent="0.15">
      <c r="B195" s="247"/>
      <c r="C195" s="248"/>
      <c r="D195" s="248"/>
      <c r="E195" s="249"/>
      <c r="F195" s="197"/>
      <c r="G195" s="247"/>
      <c r="H195" s="248"/>
      <c r="I195" s="248"/>
      <c r="J195" s="249"/>
      <c r="K195" s="197"/>
      <c r="L195" s="247"/>
      <c r="M195" s="248"/>
      <c r="N195" s="248"/>
      <c r="O195" s="249"/>
      <c r="P195" s="197"/>
      <c r="Q195" s="247"/>
      <c r="R195" s="248"/>
      <c r="S195" s="248"/>
      <c r="T195" s="249"/>
    </row>
    <row r="196" spans="2:20" ht="12" customHeight="1" x14ac:dyDescent="0.15">
      <c r="B196" s="247"/>
      <c r="C196" s="248"/>
      <c r="D196" s="248"/>
      <c r="E196" s="249"/>
      <c r="F196" s="197"/>
      <c r="G196" s="247"/>
      <c r="H196" s="248"/>
      <c r="I196" s="248"/>
      <c r="J196" s="249"/>
      <c r="K196" s="197"/>
      <c r="L196" s="247"/>
      <c r="M196" s="248"/>
      <c r="N196" s="248"/>
      <c r="O196" s="249"/>
      <c r="P196" s="197"/>
      <c r="Q196" s="247"/>
      <c r="R196" s="248"/>
      <c r="S196" s="248"/>
      <c r="T196" s="249"/>
    </row>
    <row r="197" spans="2:20" ht="12" customHeight="1" x14ac:dyDescent="0.15">
      <c r="B197" s="247"/>
      <c r="C197" s="248"/>
      <c r="D197" s="248"/>
      <c r="E197" s="249"/>
      <c r="F197" s="197"/>
      <c r="G197" s="247"/>
      <c r="H197" s="248"/>
      <c r="I197" s="248"/>
      <c r="J197" s="249"/>
      <c r="K197" s="197"/>
      <c r="L197" s="247"/>
      <c r="M197" s="248"/>
      <c r="N197" s="248"/>
      <c r="O197" s="249"/>
      <c r="P197" s="197"/>
      <c r="Q197" s="247"/>
      <c r="R197" s="248"/>
      <c r="S197" s="248"/>
      <c r="T197" s="249"/>
    </row>
    <row r="198" spans="2:20" ht="12" customHeight="1" x14ac:dyDescent="0.15">
      <c r="B198" s="247"/>
      <c r="C198" s="248"/>
      <c r="D198" s="248"/>
      <c r="E198" s="249"/>
      <c r="F198" s="197"/>
      <c r="G198" s="247"/>
      <c r="H198" s="248"/>
      <c r="I198" s="248"/>
      <c r="J198" s="249"/>
      <c r="K198" s="197"/>
      <c r="L198" s="247"/>
      <c r="M198" s="248"/>
      <c r="N198" s="248"/>
      <c r="O198" s="249"/>
      <c r="P198" s="197"/>
      <c r="Q198" s="247"/>
      <c r="R198" s="248"/>
      <c r="S198" s="248"/>
      <c r="T198" s="249"/>
    </row>
    <row r="199" spans="2:20" ht="12" customHeight="1" x14ac:dyDescent="0.15">
      <c r="B199" s="247"/>
      <c r="C199" s="248"/>
      <c r="D199" s="248"/>
      <c r="E199" s="249"/>
      <c r="F199" s="197"/>
      <c r="G199" s="247"/>
      <c r="H199" s="248"/>
      <c r="I199" s="248"/>
      <c r="J199" s="249"/>
      <c r="K199" s="197"/>
      <c r="L199" s="247"/>
      <c r="M199" s="248"/>
      <c r="N199" s="248"/>
      <c r="O199" s="249"/>
      <c r="P199" s="197"/>
      <c r="Q199" s="247"/>
      <c r="R199" s="248"/>
      <c r="S199" s="248"/>
      <c r="T199" s="249"/>
    </row>
    <row r="200" spans="2:20" ht="12" customHeight="1" x14ac:dyDescent="0.15">
      <c r="B200" s="247"/>
      <c r="C200" s="248"/>
      <c r="D200" s="248"/>
      <c r="E200" s="249"/>
      <c r="F200" s="197"/>
      <c r="G200" s="247"/>
      <c r="H200" s="248"/>
      <c r="I200" s="248"/>
      <c r="J200" s="249"/>
      <c r="K200" s="197"/>
      <c r="L200" s="247"/>
      <c r="M200" s="248"/>
      <c r="N200" s="248"/>
      <c r="O200" s="249"/>
      <c r="P200" s="197"/>
      <c r="Q200" s="247"/>
      <c r="R200" s="248"/>
      <c r="S200" s="248"/>
      <c r="T200" s="249"/>
    </row>
    <row r="201" spans="2:20" ht="12" customHeight="1" x14ac:dyDescent="0.15">
      <c r="B201" s="247"/>
      <c r="C201" s="248"/>
      <c r="D201" s="248"/>
      <c r="E201" s="249"/>
      <c r="F201" s="197"/>
      <c r="G201" s="247"/>
      <c r="H201" s="248"/>
      <c r="I201" s="248"/>
      <c r="J201" s="249"/>
      <c r="K201" s="197"/>
      <c r="L201" s="247"/>
      <c r="M201" s="248"/>
      <c r="N201" s="248"/>
      <c r="O201" s="249"/>
      <c r="P201" s="197"/>
      <c r="Q201" s="247"/>
      <c r="R201" s="248"/>
      <c r="S201" s="248"/>
      <c r="T201" s="249"/>
    </row>
    <row r="202" spans="2:20" ht="12" customHeight="1" x14ac:dyDescent="0.15">
      <c r="B202" s="247"/>
      <c r="C202" s="248"/>
      <c r="D202" s="248"/>
      <c r="E202" s="249"/>
      <c r="F202" s="197"/>
      <c r="G202" s="247"/>
      <c r="H202" s="248"/>
      <c r="I202" s="248"/>
      <c r="J202" s="249"/>
      <c r="K202" s="197"/>
      <c r="L202" s="247"/>
      <c r="M202" s="248"/>
      <c r="N202" s="248"/>
      <c r="O202" s="249"/>
      <c r="P202" s="197"/>
      <c r="Q202" s="247"/>
      <c r="R202" s="248"/>
      <c r="S202" s="248"/>
      <c r="T202" s="249"/>
    </row>
    <row r="203" spans="2:20" ht="12" customHeight="1" x14ac:dyDescent="0.15">
      <c r="B203" s="247"/>
      <c r="C203" s="248"/>
      <c r="D203" s="248"/>
      <c r="E203" s="249"/>
      <c r="F203" s="197"/>
      <c r="G203" s="247"/>
      <c r="H203" s="248"/>
      <c r="I203" s="248"/>
      <c r="J203" s="249"/>
      <c r="K203" s="197"/>
      <c r="L203" s="247"/>
      <c r="M203" s="248"/>
      <c r="N203" s="248"/>
      <c r="O203" s="249"/>
      <c r="P203" s="197"/>
      <c r="Q203" s="247"/>
      <c r="R203" s="248"/>
      <c r="S203" s="248"/>
      <c r="T203" s="249"/>
    </row>
    <row r="204" spans="2:20" ht="12" customHeight="1" x14ac:dyDescent="0.15">
      <c r="B204" s="247"/>
      <c r="C204" s="248"/>
      <c r="D204" s="248"/>
      <c r="E204" s="249"/>
      <c r="F204" s="197"/>
      <c r="G204" s="247"/>
      <c r="H204" s="248"/>
      <c r="I204" s="248"/>
      <c r="J204" s="249"/>
      <c r="K204" s="197"/>
      <c r="L204" s="247"/>
      <c r="M204" s="248"/>
      <c r="N204" s="248"/>
      <c r="O204" s="249"/>
      <c r="P204" s="197"/>
      <c r="Q204" s="247"/>
      <c r="R204" s="248"/>
      <c r="S204" s="248"/>
      <c r="T204" s="249"/>
    </row>
    <row r="205" spans="2:20" ht="12" customHeight="1" x14ac:dyDescent="0.15">
      <c r="B205" s="247"/>
      <c r="C205" s="248"/>
      <c r="D205" s="248"/>
      <c r="E205" s="249"/>
      <c r="F205" s="197"/>
      <c r="G205" s="247"/>
      <c r="H205" s="248"/>
      <c r="I205" s="248"/>
      <c r="J205" s="249"/>
      <c r="K205" s="197"/>
      <c r="L205" s="247"/>
      <c r="M205" s="248"/>
      <c r="N205" s="248"/>
      <c r="O205" s="249"/>
      <c r="P205" s="197"/>
      <c r="Q205" s="247"/>
      <c r="R205" s="248"/>
      <c r="S205" s="248"/>
      <c r="T205" s="249"/>
    </row>
    <row r="206" spans="2:20" ht="12" customHeight="1" x14ac:dyDescent="0.15">
      <c r="B206" s="250"/>
      <c r="C206" s="251"/>
      <c r="D206" s="251"/>
      <c r="E206" s="252"/>
      <c r="F206" s="197"/>
      <c r="G206" s="250"/>
      <c r="H206" s="251"/>
      <c r="I206" s="251"/>
      <c r="J206" s="252"/>
      <c r="K206" s="197"/>
      <c r="L206" s="250"/>
      <c r="M206" s="251"/>
      <c r="N206" s="251"/>
      <c r="O206" s="252"/>
      <c r="P206" s="197"/>
      <c r="Q206" s="250"/>
      <c r="R206" s="251"/>
      <c r="S206" s="251"/>
      <c r="T206" s="252"/>
    </row>
    <row r="207" spans="2:20" ht="12" customHeight="1" x14ac:dyDescent="0.15">
      <c r="B207" s="244" t="s">
        <v>884</v>
      </c>
      <c r="C207" s="245"/>
      <c r="D207" s="245"/>
      <c r="E207" s="246"/>
      <c r="F207" s="197"/>
      <c r="G207" s="244" t="s">
        <v>567</v>
      </c>
      <c r="H207" s="245"/>
      <c r="I207" s="245"/>
      <c r="J207" s="246"/>
      <c r="K207" s="197"/>
      <c r="L207" s="244" t="s">
        <v>885</v>
      </c>
      <c r="M207" s="245"/>
      <c r="N207" s="245"/>
      <c r="O207" s="246"/>
      <c r="P207" s="197"/>
      <c r="Q207" s="244" t="s">
        <v>886</v>
      </c>
      <c r="R207" s="245"/>
      <c r="S207" s="245"/>
      <c r="T207" s="246"/>
    </row>
    <row r="208" spans="2:20" ht="12" customHeight="1" x14ac:dyDescent="0.15">
      <c r="B208" s="197"/>
      <c r="C208" s="197"/>
      <c r="D208" s="197"/>
      <c r="E208" s="197"/>
      <c r="F208" s="197"/>
      <c r="G208" s="197"/>
      <c r="H208" s="197"/>
      <c r="I208" s="197"/>
      <c r="J208" s="197"/>
      <c r="K208" s="197"/>
      <c r="L208" s="197"/>
      <c r="M208" s="197"/>
      <c r="N208" s="197"/>
      <c r="O208" s="197"/>
      <c r="P208" s="197"/>
      <c r="Q208" s="197"/>
      <c r="R208" s="197"/>
      <c r="S208" s="197"/>
      <c r="T208" s="197"/>
    </row>
    <row r="209" spans="2:20" ht="12" customHeight="1" x14ac:dyDescent="0.15">
      <c r="B209" s="197"/>
      <c r="C209" s="197"/>
      <c r="D209" s="197"/>
      <c r="E209" s="197"/>
      <c r="F209" s="197"/>
      <c r="G209" s="197"/>
      <c r="H209" s="197"/>
      <c r="I209" s="197"/>
      <c r="J209" s="197"/>
      <c r="K209" s="197"/>
      <c r="L209" s="197"/>
      <c r="M209" s="197"/>
      <c r="N209" s="197"/>
      <c r="O209" s="197"/>
      <c r="P209" s="197"/>
      <c r="Q209" s="197"/>
      <c r="R209" s="197"/>
      <c r="S209" s="197"/>
      <c r="T209" s="197"/>
    </row>
    <row r="210" spans="2:20" ht="12" customHeight="1" x14ac:dyDescent="0.15">
      <c r="B210" s="114" t="s">
        <v>289</v>
      </c>
      <c r="C210" s="115" t="s">
        <v>124</v>
      </c>
      <c r="D210" s="51" t="s">
        <v>290</v>
      </c>
      <c r="E210" s="46" t="str">
        <f>LOOKUP(C218,{0,201,401,601,901,1201,1501;"黑色","绿色","蓝色","紫色","红色","橙色","金色"})</f>
        <v>绿色</v>
      </c>
      <c r="F210" s="197"/>
      <c r="G210" s="114" t="s">
        <v>289</v>
      </c>
      <c r="H210" s="115" t="s">
        <v>128</v>
      </c>
      <c r="I210" s="51" t="s">
        <v>290</v>
      </c>
      <c r="J210" s="46" t="str">
        <f>LOOKUP(H218,{0,201,401,601,901,1201,1501;"黑色","绿色","蓝色","紫色","红色","橙色","金色"})</f>
        <v>绿色</v>
      </c>
      <c r="K210" s="197"/>
      <c r="L210" s="114" t="s">
        <v>289</v>
      </c>
      <c r="M210" s="115" t="s">
        <v>132</v>
      </c>
      <c r="N210" s="51" t="s">
        <v>290</v>
      </c>
      <c r="O210" s="46" t="str">
        <f>LOOKUP(M218,{0,201,401,601,901,1201,1501;"黑色","绿色","蓝色","紫色","红色","橙色","金色"})</f>
        <v>绿色</v>
      </c>
      <c r="P210" s="197"/>
      <c r="Q210" s="114" t="s">
        <v>289</v>
      </c>
      <c r="R210" s="115" t="s">
        <v>136</v>
      </c>
      <c r="S210" s="51" t="s">
        <v>290</v>
      </c>
      <c r="T210" s="46" t="str">
        <f>LOOKUP(R218,{0,201,401,601,901,1201,1501;"黑色","绿色","蓝色","紫色","红色","橙色","金色"})</f>
        <v>绿色</v>
      </c>
    </row>
    <row r="211" spans="2:20" ht="12" customHeight="1" x14ac:dyDescent="0.15">
      <c r="B211" s="253" t="s">
        <v>895</v>
      </c>
      <c r="C211" s="254"/>
      <c r="D211" s="116" t="s">
        <v>292</v>
      </c>
      <c r="E211" s="59">
        <v>1</v>
      </c>
      <c r="F211" s="197"/>
      <c r="G211" s="253" t="s">
        <v>896</v>
      </c>
      <c r="H211" s="254"/>
      <c r="I211" s="116" t="s">
        <v>292</v>
      </c>
      <c r="J211" s="59">
        <v>1</v>
      </c>
      <c r="K211" s="197"/>
      <c r="L211" s="253" t="s">
        <v>897</v>
      </c>
      <c r="M211" s="254"/>
      <c r="N211" s="116" t="s">
        <v>292</v>
      </c>
      <c r="O211" s="59">
        <v>1</v>
      </c>
      <c r="P211" s="197"/>
      <c r="Q211" s="253" t="s">
        <v>898</v>
      </c>
      <c r="R211" s="254"/>
      <c r="S211" s="116" t="s">
        <v>292</v>
      </c>
      <c r="T211" s="59">
        <v>1</v>
      </c>
    </row>
    <row r="212" spans="2:20" ht="12" customHeight="1" x14ac:dyDescent="0.15">
      <c r="B212" s="255"/>
      <c r="C212" s="256"/>
      <c r="D212" s="116" t="s">
        <v>296</v>
      </c>
      <c r="E212" s="59">
        <v>1</v>
      </c>
      <c r="F212" s="197"/>
      <c r="G212" s="255"/>
      <c r="H212" s="256"/>
      <c r="I212" s="116" t="s">
        <v>296</v>
      </c>
      <c r="J212" s="59">
        <v>1</v>
      </c>
      <c r="K212" s="197"/>
      <c r="L212" s="255"/>
      <c r="M212" s="256"/>
      <c r="N212" s="116" t="s">
        <v>296</v>
      </c>
      <c r="O212" s="59">
        <v>1</v>
      </c>
      <c r="P212" s="197"/>
      <c r="Q212" s="255"/>
      <c r="R212" s="256"/>
      <c r="S212" s="116" t="s">
        <v>296</v>
      </c>
      <c r="T212" s="59">
        <v>1</v>
      </c>
    </row>
    <row r="213" spans="2:20" ht="12" customHeight="1" x14ac:dyDescent="0.15">
      <c r="B213" s="255"/>
      <c r="C213" s="256"/>
      <c r="D213" s="259" t="s">
        <v>899</v>
      </c>
      <c r="E213" s="260"/>
      <c r="F213" s="197"/>
      <c r="G213" s="255"/>
      <c r="H213" s="256"/>
      <c r="I213" s="259" t="s">
        <v>900</v>
      </c>
      <c r="J213" s="260"/>
      <c r="K213" s="197"/>
      <c r="L213" s="255"/>
      <c r="M213" s="256"/>
      <c r="N213" s="259" t="s">
        <v>901</v>
      </c>
      <c r="O213" s="260"/>
      <c r="P213" s="197"/>
      <c r="Q213" s="255"/>
      <c r="R213" s="256"/>
      <c r="S213" s="259" t="s">
        <v>902</v>
      </c>
      <c r="T213" s="260"/>
    </row>
    <row r="214" spans="2:20" ht="12" customHeight="1" x14ac:dyDescent="0.15">
      <c r="B214" s="255"/>
      <c r="C214" s="256"/>
      <c r="D214" s="259"/>
      <c r="E214" s="260"/>
      <c r="F214" s="197"/>
      <c r="G214" s="255"/>
      <c r="H214" s="256"/>
      <c r="I214" s="259"/>
      <c r="J214" s="260"/>
      <c r="K214" s="197"/>
      <c r="L214" s="255"/>
      <c r="M214" s="256"/>
      <c r="N214" s="259"/>
      <c r="O214" s="260"/>
      <c r="P214" s="197"/>
      <c r="Q214" s="255"/>
      <c r="R214" s="256"/>
      <c r="S214" s="259"/>
      <c r="T214" s="260"/>
    </row>
    <row r="215" spans="2:20" ht="12" customHeight="1" x14ac:dyDescent="0.15">
      <c r="B215" s="255"/>
      <c r="C215" s="256"/>
      <c r="D215" s="259"/>
      <c r="E215" s="260"/>
      <c r="F215" s="197"/>
      <c r="G215" s="255"/>
      <c r="H215" s="256"/>
      <c r="I215" s="259"/>
      <c r="J215" s="260"/>
      <c r="K215" s="197"/>
      <c r="L215" s="255"/>
      <c r="M215" s="256"/>
      <c r="N215" s="259"/>
      <c r="O215" s="260"/>
      <c r="P215" s="197"/>
      <c r="Q215" s="255"/>
      <c r="R215" s="256"/>
      <c r="S215" s="259"/>
      <c r="T215" s="260"/>
    </row>
    <row r="216" spans="2:20" ht="12" customHeight="1" x14ac:dyDescent="0.15">
      <c r="B216" s="255"/>
      <c r="C216" s="256"/>
      <c r="D216" s="259"/>
      <c r="E216" s="260"/>
      <c r="F216" s="197"/>
      <c r="G216" s="255"/>
      <c r="H216" s="256"/>
      <c r="I216" s="259"/>
      <c r="J216" s="260"/>
      <c r="K216" s="197"/>
      <c r="L216" s="255"/>
      <c r="M216" s="256"/>
      <c r="N216" s="259"/>
      <c r="O216" s="260"/>
      <c r="P216" s="197"/>
      <c r="Q216" s="255"/>
      <c r="R216" s="256"/>
      <c r="S216" s="259"/>
      <c r="T216" s="260"/>
    </row>
    <row r="217" spans="2:20" ht="12" customHeight="1" x14ac:dyDescent="0.15">
      <c r="B217" s="257"/>
      <c r="C217" s="258"/>
      <c r="D217" s="259"/>
      <c r="E217" s="260"/>
      <c r="F217" s="197"/>
      <c r="G217" s="257"/>
      <c r="H217" s="258"/>
      <c r="I217" s="259"/>
      <c r="J217" s="260"/>
      <c r="K217" s="197"/>
      <c r="L217" s="257"/>
      <c r="M217" s="258"/>
      <c r="N217" s="259"/>
      <c r="O217" s="260"/>
      <c r="P217" s="197"/>
      <c r="Q217" s="257"/>
      <c r="R217" s="258"/>
      <c r="S217" s="259"/>
      <c r="T217" s="260"/>
    </row>
    <row r="218" spans="2:20" ht="12" customHeight="1" x14ac:dyDescent="0.15">
      <c r="B218" s="114" t="s">
        <v>301</v>
      </c>
      <c r="C218" s="117">
        <v>300</v>
      </c>
      <c r="D218" s="261"/>
      <c r="E218" s="260"/>
      <c r="F218" s="197"/>
      <c r="G218" s="114" t="s">
        <v>301</v>
      </c>
      <c r="H218" s="117">
        <v>300</v>
      </c>
      <c r="I218" s="261"/>
      <c r="J218" s="260"/>
      <c r="K218" s="197"/>
      <c r="L218" s="114" t="s">
        <v>301</v>
      </c>
      <c r="M218" s="117">
        <v>300</v>
      </c>
      <c r="N218" s="261"/>
      <c r="O218" s="260"/>
      <c r="P218" s="197"/>
      <c r="Q218" s="114" t="s">
        <v>301</v>
      </c>
      <c r="R218" s="117">
        <v>300</v>
      </c>
      <c r="S218" s="261"/>
      <c r="T218" s="260"/>
    </row>
    <row r="219" spans="2:20" ht="12" customHeight="1" x14ac:dyDescent="0.15">
      <c r="B219" s="55" t="s">
        <v>302</v>
      </c>
      <c r="C219" s="241">
        <f>C218*25</f>
        <v>7500</v>
      </c>
      <c r="D219" s="242"/>
      <c r="E219" s="243"/>
      <c r="F219" s="197"/>
      <c r="G219" s="55" t="s">
        <v>302</v>
      </c>
      <c r="H219" s="241">
        <f>H218*25</f>
        <v>7500</v>
      </c>
      <c r="I219" s="242"/>
      <c r="J219" s="243"/>
      <c r="K219" s="197"/>
      <c r="L219" s="55" t="s">
        <v>302</v>
      </c>
      <c r="M219" s="241">
        <f>M218*25</f>
        <v>7500</v>
      </c>
      <c r="N219" s="242"/>
      <c r="O219" s="243"/>
      <c r="P219" s="197"/>
      <c r="Q219" s="55" t="s">
        <v>302</v>
      </c>
      <c r="R219" s="241">
        <f>R218*25</f>
        <v>7500</v>
      </c>
      <c r="S219" s="242"/>
      <c r="T219" s="243"/>
    </row>
    <row r="220" spans="2:20" ht="12" customHeight="1" x14ac:dyDescent="0.15">
      <c r="B220" s="247" t="s">
        <v>341</v>
      </c>
      <c r="C220" s="248"/>
      <c r="D220" s="248"/>
      <c r="E220" s="249"/>
      <c r="F220" s="197"/>
      <c r="G220" s="247" t="s">
        <v>341</v>
      </c>
      <c r="H220" s="248"/>
      <c r="I220" s="248"/>
      <c r="J220" s="249"/>
      <c r="K220" s="197"/>
      <c r="L220" s="247" t="s">
        <v>341</v>
      </c>
      <c r="M220" s="248"/>
      <c r="N220" s="248"/>
      <c r="O220" s="249"/>
      <c r="P220" s="197"/>
      <c r="Q220" s="247" t="s">
        <v>341</v>
      </c>
      <c r="R220" s="248"/>
      <c r="S220" s="248"/>
      <c r="T220" s="249"/>
    </row>
    <row r="221" spans="2:20" ht="12" customHeight="1" x14ac:dyDescent="0.15">
      <c r="B221" s="247"/>
      <c r="C221" s="248"/>
      <c r="D221" s="248"/>
      <c r="E221" s="249"/>
      <c r="F221" s="197"/>
      <c r="G221" s="247"/>
      <c r="H221" s="248"/>
      <c r="I221" s="248"/>
      <c r="J221" s="249"/>
      <c r="K221" s="197"/>
      <c r="L221" s="247"/>
      <c r="M221" s="248"/>
      <c r="N221" s="248"/>
      <c r="O221" s="249"/>
      <c r="P221" s="197"/>
      <c r="Q221" s="247"/>
      <c r="R221" s="248"/>
      <c r="S221" s="248"/>
      <c r="T221" s="249"/>
    </row>
    <row r="222" spans="2:20" ht="12" customHeight="1" x14ac:dyDescent="0.15">
      <c r="B222" s="247"/>
      <c r="C222" s="248"/>
      <c r="D222" s="248"/>
      <c r="E222" s="249"/>
      <c r="F222" s="197"/>
      <c r="G222" s="247"/>
      <c r="H222" s="248"/>
      <c r="I222" s="248"/>
      <c r="J222" s="249"/>
      <c r="K222" s="197"/>
      <c r="L222" s="247"/>
      <c r="M222" s="248"/>
      <c r="N222" s="248"/>
      <c r="O222" s="249"/>
      <c r="P222" s="197"/>
      <c r="Q222" s="247"/>
      <c r="R222" s="248"/>
      <c r="S222" s="248"/>
      <c r="T222" s="249"/>
    </row>
    <row r="223" spans="2:20" ht="12" customHeight="1" x14ac:dyDescent="0.15">
      <c r="B223" s="247"/>
      <c r="C223" s="248"/>
      <c r="D223" s="248"/>
      <c r="E223" s="249"/>
      <c r="F223" s="197"/>
      <c r="G223" s="247"/>
      <c r="H223" s="248"/>
      <c r="I223" s="248"/>
      <c r="J223" s="249"/>
      <c r="K223" s="197"/>
      <c r="L223" s="247"/>
      <c r="M223" s="248"/>
      <c r="N223" s="248"/>
      <c r="O223" s="249"/>
      <c r="P223" s="197"/>
      <c r="Q223" s="247"/>
      <c r="R223" s="248"/>
      <c r="S223" s="248"/>
      <c r="T223" s="249"/>
    </row>
    <row r="224" spans="2:20" ht="12" customHeight="1" x14ac:dyDescent="0.15">
      <c r="B224" s="247"/>
      <c r="C224" s="248"/>
      <c r="D224" s="248"/>
      <c r="E224" s="249"/>
      <c r="F224" s="197"/>
      <c r="G224" s="247"/>
      <c r="H224" s="248"/>
      <c r="I224" s="248"/>
      <c r="J224" s="249"/>
      <c r="K224" s="197"/>
      <c r="L224" s="247"/>
      <c r="M224" s="248"/>
      <c r="N224" s="248"/>
      <c r="O224" s="249"/>
      <c r="P224" s="197"/>
      <c r="Q224" s="247"/>
      <c r="R224" s="248"/>
      <c r="S224" s="248"/>
      <c r="T224" s="249"/>
    </row>
    <row r="225" spans="2:20" ht="12" customHeight="1" x14ac:dyDescent="0.15">
      <c r="B225" s="247"/>
      <c r="C225" s="248"/>
      <c r="D225" s="248"/>
      <c r="E225" s="249"/>
      <c r="F225" s="197"/>
      <c r="G225" s="247"/>
      <c r="H225" s="248"/>
      <c r="I225" s="248"/>
      <c r="J225" s="249"/>
      <c r="K225" s="197"/>
      <c r="L225" s="247"/>
      <c r="M225" s="248"/>
      <c r="N225" s="248"/>
      <c r="O225" s="249"/>
      <c r="P225" s="197"/>
      <c r="Q225" s="247"/>
      <c r="R225" s="248"/>
      <c r="S225" s="248"/>
      <c r="T225" s="249"/>
    </row>
    <row r="226" spans="2:20" ht="12" customHeight="1" x14ac:dyDescent="0.15">
      <c r="B226" s="247"/>
      <c r="C226" s="248"/>
      <c r="D226" s="248"/>
      <c r="E226" s="249"/>
      <c r="F226" s="197"/>
      <c r="G226" s="247"/>
      <c r="H226" s="248"/>
      <c r="I226" s="248"/>
      <c r="J226" s="249"/>
      <c r="K226" s="197"/>
      <c r="L226" s="247"/>
      <c r="M226" s="248"/>
      <c r="N226" s="248"/>
      <c r="O226" s="249"/>
      <c r="P226" s="197"/>
      <c r="Q226" s="247"/>
      <c r="R226" s="248"/>
      <c r="S226" s="248"/>
      <c r="T226" s="249"/>
    </row>
    <row r="227" spans="2:20" ht="12" customHeight="1" x14ac:dyDescent="0.15">
      <c r="B227" s="247"/>
      <c r="C227" s="248"/>
      <c r="D227" s="248"/>
      <c r="E227" s="249"/>
      <c r="F227" s="197"/>
      <c r="G227" s="247"/>
      <c r="H227" s="248"/>
      <c r="I227" s="248"/>
      <c r="J227" s="249"/>
      <c r="K227" s="197"/>
      <c r="L227" s="247"/>
      <c r="M227" s="248"/>
      <c r="N227" s="248"/>
      <c r="O227" s="249"/>
      <c r="P227" s="197"/>
      <c r="Q227" s="247"/>
      <c r="R227" s="248"/>
      <c r="S227" s="248"/>
      <c r="T227" s="249"/>
    </row>
    <row r="228" spans="2:20" ht="12" customHeight="1" x14ac:dyDescent="0.15">
      <c r="B228" s="247"/>
      <c r="C228" s="248"/>
      <c r="D228" s="248"/>
      <c r="E228" s="249"/>
      <c r="F228" s="197"/>
      <c r="G228" s="247"/>
      <c r="H228" s="248"/>
      <c r="I228" s="248"/>
      <c r="J228" s="249"/>
      <c r="K228" s="197"/>
      <c r="L228" s="247"/>
      <c r="M228" s="248"/>
      <c r="N228" s="248"/>
      <c r="O228" s="249"/>
      <c r="P228" s="197"/>
      <c r="Q228" s="247"/>
      <c r="R228" s="248"/>
      <c r="S228" s="248"/>
      <c r="T228" s="249"/>
    </row>
    <row r="229" spans="2:20" ht="12" customHeight="1" x14ac:dyDescent="0.15">
      <c r="B229" s="247"/>
      <c r="C229" s="248"/>
      <c r="D229" s="248"/>
      <c r="E229" s="249"/>
      <c r="F229" s="197"/>
      <c r="G229" s="247"/>
      <c r="H229" s="248"/>
      <c r="I229" s="248"/>
      <c r="J229" s="249"/>
      <c r="K229" s="197"/>
      <c r="L229" s="247"/>
      <c r="M229" s="248"/>
      <c r="N229" s="248"/>
      <c r="O229" s="249"/>
      <c r="P229" s="197"/>
      <c r="Q229" s="247"/>
      <c r="R229" s="248"/>
      <c r="S229" s="248"/>
      <c r="T229" s="249"/>
    </row>
    <row r="230" spans="2:20" ht="12" customHeight="1" x14ac:dyDescent="0.15">
      <c r="B230" s="247"/>
      <c r="C230" s="248"/>
      <c r="D230" s="248"/>
      <c r="E230" s="249"/>
      <c r="F230" s="197"/>
      <c r="G230" s="247"/>
      <c r="H230" s="248"/>
      <c r="I230" s="248"/>
      <c r="J230" s="249"/>
      <c r="K230" s="197"/>
      <c r="L230" s="247"/>
      <c r="M230" s="248"/>
      <c r="N230" s="248"/>
      <c r="O230" s="249"/>
      <c r="P230" s="197"/>
      <c r="Q230" s="247"/>
      <c r="R230" s="248"/>
      <c r="S230" s="248"/>
      <c r="T230" s="249"/>
    </row>
    <row r="231" spans="2:20" ht="12" customHeight="1" x14ac:dyDescent="0.15">
      <c r="B231" s="247"/>
      <c r="C231" s="248"/>
      <c r="D231" s="248"/>
      <c r="E231" s="249"/>
      <c r="F231" s="197"/>
      <c r="G231" s="247"/>
      <c r="H231" s="248"/>
      <c r="I231" s="248"/>
      <c r="J231" s="249"/>
      <c r="K231" s="197"/>
      <c r="L231" s="247"/>
      <c r="M231" s="248"/>
      <c r="N231" s="248"/>
      <c r="O231" s="249"/>
      <c r="P231" s="197"/>
      <c r="Q231" s="247"/>
      <c r="R231" s="248"/>
      <c r="S231" s="248"/>
      <c r="T231" s="249"/>
    </row>
    <row r="232" spans="2:20" ht="12" customHeight="1" x14ac:dyDescent="0.15">
      <c r="B232" s="250"/>
      <c r="C232" s="251"/>
      <c r="D232" s="251"/>
      <c r="E232" s="252"/>
      <c r="F232" s="197"/>
      <c r="G232" s="250"/>
      <c r="H232" s="251"/>
      <c r="I232" s="251"/>
      <c r="J232" s="252"/>
      <c r="K232" s="197"/>
      <c r="L232" s="250"/>
      <c r="M232" s="251"/>
      <c r="N232" s="251"/>
      <c r="O232" s="252"/>
      <c r="P232" s="197"/>
      <c r="Q232" s="250"/>
      <c r="R232" s="251"/>
      <c r="S232" s="251"/>
      <c r="T232" s="252"/>
    </row>
    <row r="233" spans="2:20" ht="12" customHeight="1" x14ac:dyDescent="0.15">
      <c r="B233" s="244" t="s">
        <v>903</v>
      </c>
      <c r="C233" s="245"/>
      <c r="D233" s="245"/>
      <c r="E233" s="246"/>
      <c r="F233" s="197"/>
      <c r="G233" s="244" t="s">
        <v>884</v>
      </c>
      <c r="H233" s="245"/>
      <c r="I233" s="245"/>
      <c r="J233" s="246"/>
      <c r="K233" s="197"/>
      <c r="L233" s="244" t="s">
        <v>884</v>
      </c>
      <c r="M233" s="245"/>
      <c r="N233" s="245"/>
      <c r="O233" s="246"/>
      <c r="P233" s="197"/>
      <c r="Q233" s="244" t="s">
        <v>884</v>
      </c>
      <c r="R233" s="245"/>
      <c r="S233" s="245"/>
      <c r="T233" s="246"/>
    </row>
    <row r="234" spans="2:20" ht="12" customHeight="1" x14ac:dyDescent="0.15">
      <c r="B234" s="197"/>
      <c r="C234" s="197"/>
      <c r="D234" s="197"/>
      <c r="E234" s="197"/>
      <c r="F234" s="197"/>
      <c r="G234" s="197"/>
      <c r="H234" s="197"/>
      <c r="I234" s="197"/>
      <c r="J234" s="197"/>
      <c r="K234" s="197"/>
      <c r="L234" s="197"/>
      <c r="M234" s="197"/>
      <c r="N234" s="197"/>
      <c r="O234" s="197"/>
      <c r="P234" s="197"/>
      <c r="Q234" s="197"/>
      <c r="R234" s="197"/>
      <c r="S234" s="197"/>
      <c r="T234" s="197"/>
    </row>
    <row r="235" spans="2:20" ht="12" customHeight="1" x14ac:dyDescent="0.15">
      <c r="B235" s="197"/>
      <c r="C235" s="197"/>
      <c r="D235" s="197"/>
      <c r="E235" s="197"/>
      <c r="F235" s="197"/>
      <c r="G235" s="197"/>
      <c r="H235" s="197"/>
      <c r="I235" s="197"/>
      <c r="J235" s="197"/>
      <c r="K235" s="197"/>
      <c r="L235" s="197"/>
      <c r="M235" s="197"/>
      <c r="N235" s="197"/>
      <c r="O235" s="197"/>
      <c r="P235" s="197"/>
      <c r="Q235" s="197"/>
      <c r="R235" s="197"/>
      <c r="S235" s="197"/>
      <c r="T235" s="197"/>
    </row>
    <row r="236" spans="2:20" ht="12" customHeight="1" x14ac:dyDescent="0.15">
      <c r="B236" s="114" t="s">
        <v>289</v>
      </c>
      <c r="C236" s="119" t="s">
        <v>223</v>
      </c>
      <c r="D236" s="51" t="s">
        <v>290</v>
      </c>
      <c r="E236" s="46" t="str">
        <f>LOOKUP(C244,{0,201,401,601,901,1201,1501;"黑色","绿色","蓝色","紫色","红色","橙色","金色"})</f>
        <v>蓝色</v>
      </c>
      <c r="F236" s="197"/>
      <c r="G236" s="114" t="s">
        <v>289</v>
      </c>
      <c r="H236" s="119" t="s">
        <v>227</v>
      </c>
      <c r="I236" s="51" t="s">
        <v>290</v>
      </c>
      <c r="J236" s="46" t="str">
        <f>LOOKUP(H244,{0,201,401,601,901,1201,1501;"黑色","绿色","蓝色","紫色","红色","橙色","金色"})</f>
        <v>蓝色</v>
      </c>
      <c r="K236" s="197"/>
      <c r="L236" s="114" t="s">
        <v>289</v>
      </c>
      <c r="M236" s="119" t="s">
        <v>231</v>
      </c>
      <c r="N236" s="51" t="s">
        <v>290</v>
      </c>
      <c r="O236" s="46" t="str">
        <f>LOOKUP(M244,{0,201,401,601,901,1201,1501;"黑色","绿色","蓝色","紫色","红色","橙色","金色"})</f>
        <v>蓝色</v>
      </c>
      <c r="P236" s="197"/>
      <c r="Q236" s="114" t="s">
        <v>289</v>
      </c>
      <c r="R236" s="119" t="s">
        <v>235</v>
      </c>
      <c r="S236" s="51" t="s">
        <v>290</v>
      </c>
      <c r="T236" s="46" t="str">
        <f>LOOKUP(R244,{0,201,401,601,901,1201,1501;"黑色","绿色","蓝色","紫色","红色","橙色","金色"})</f>
        <v>蓝色</v>
      </c>
    </row>
    <row r="237" spans="2:20" ht="12" customHeight="1" x14ac:dyDescent="0.15">
      <c r="B237" s="253" t="s">
        <v>904</v>
      </c>
      <c r="C237" s="254"/>
      <c r="D237" s="116" t="s">
        <v>292</v>
      </c>
      <c r="E237" s="59">
        <v>1</v>
      </c>
      <c r="F237" s="197"/>
      <c r="G237" s="253" t="s">
        <v>905</v>
      </c>
      <c r="H237" s="254"/>
      <c r="I237" s="116" t="s">
        <v>292</v>
      </c>
      <c r="J237" s="59">
        <v>1</v>
      </c>
      <c r="K237" s="197"/>
      <c r="L237" s="253" t="s">
        <v>906</v>
      </c>
      <c r="M237" s="254"/>
      <c r="N237" s="116" t="s">
        <v>292</v>
      </c>
      <c r="O237" s="59">
        <v>1</v>
      </c>
      <c r="P237" s="197"/>
      <c r="Q237" s="253" t="s">
        <v>907</v>
      </c>
      <c r="R237" s="254"/>
      <c r="S237" s="116" t="s">
        <v>292</v>
      </c>
      <c r="T237" s="59">
        <v>1</v>
      </c>
    </row>
    <row r="238" spans="2:20" ht="12" customHeight="1" x14ac:dyDescent="0.15">
      <c r="B238" s="255"/>
      <c r="C238" s="256"/>
      <c r="D238" s="116" t="s">
        <v>296</v>
      </c>
      <c r="E238" s="59">
        <v>1</v>
      </c>
      <c r="F238" s="197"/>
      <c r="G238" s="255"/>
      <c r="H238" s="256"/>
      <c r="I238" s="116" t="s">
        <v>296</v>
      </c>
      <c r="J238" s="59">
        <v>1</v>
      </c>
      <c r="K238" s="197"/>
      <c r="L238" s="255"/>
      <c r="M238" s="256"/>
      <c r="N238" s="116" t="s">
        <v>296</v>
      </c>
      <c r="O238" s="59">
        <v>1</v>
      </c>
      <c r="P238" s="197"/>
      <c r="Q238" s="255"/>
      <c r="R238" s="256"/>
      <c r="S238" s="116" t="s">
        <v>296</v>
      </c>
      <c r="T238" s="59">
        <v>1</v>
      </c>
    </row>
    <row r="239" spans="2:20" ht="12" customHeight="1" x14ac:dyDescent="0.15">
      <c r="B239" s="255"/>
      <c r="C239" s="256"/>
      <c r="D239" s="259" t="s">
        <v>908</v>
      </c>
      <c r="E239" s="260"/>
      <c r="F239" s="197"/>
      <c r="G239" s="255"/>
      <c r="H239" s="256"/>
      <c r="I239" s="259" t="s">
        <v>909</v>
      </c>
      <c r="J239" s="260"/>
      <c r="K239" s="197"/>
      <c r="L239" s="255"/>
      <c r="M239" s="256"/>
      <c r="N239" s="259" t="s">
        <v>910</v>
      </c>
      <c r="O239" s="260"/>
      <c r="P239" s="197"/>
      <c r="Q239" s="255"/>
      <c r="R239" s="256"/>
      <c r="S239" s="259" t="s">
        <v>911</v>
      </c>
      <c r="T239" s="260"/>
    </row>
    <row r="240" spans="2:20" ht="12" customHeight="1" x14ac:dyDescent="0.15">
      <c r="B240" s="255"/>
      <c r="C240" s="256"/>
      <c r="D240" s="259"/>
      <c r="E240" s="260"/>
      <c r="F240" s="197"/>
      <c r="G240" s="255"/>
      <c r="H240" s="256"/>
      <c r="I240" s="259"/>
      <c r="J240" s="260"/>
      <c r="K240" s="197"/>
      <c r="L240" s="255"/>
      <c r="M240" s="256"/>
      <c r="N240" s="259"/>
      <c r="O240" s="260"/>
      <c r="P240" s="197"/>
      <c r="Q240" s="255"/>
      <c r="R240" s="256"/>
      <c r="S240" s="259"/>
      <c r="T240" s="260"/>
    </row>
    <row r="241" spans="2:20" ht="12" customHeight="1" x14ac:dyDescent="0.15">
      <c r="B241" s="255"/>
      <c r="C241" s="256"/>
      <c r="D241" s="259"/>
      <c r="E241" s="260"/>
      <c r="F241" s="197"/>
      <c r="G241" s="255"/>
      <c r="H241" s="256"/>
      <c r="I241" s="259"/>
      <c r="J241" s="260"/>
      <c r="K241" s="197"/>
      <c r="L241" s="255"/>
      <c r="M241" s="256"/>
      <c r="N241" s="259"/>
      <c r="O241" s="260"/>
      <c r="P241" s="197"/>
      <c r="Q241" s="255"/>
      <c r="R241" s="256"/>
      <c r="S241" s="259"/>
      <c r="T241" s="260"/>
    </row>
    <row r="242" spans="2:20" ht="12" customHeight="1" x14ac:dyDescent="0.15">
      <c r="B242" s="255"/>
      <c r="C242" s="256"/>
      <c r="D242" s="259"/>
      <c r="E242" s="260"/>
      <c r="F242" s="197"/>
      <c r="G242" s="255"/>
      <c r="H242" s="256"/>
      <c r="I242" s="259"/>
      <c r="J242" s="260"/>
      <c r="K242" s="197"/>
      <c r="L242" s="255"/>
      <c r="M242" s="256"/>
      <c r="N242" s="259"/>
      <c r="O242" s="260"/>
      <c r="P242" s="197"/>
      <c r="Q242" s="255"/>
      <c r="R242" s="256"/>
      <c r="S242" s="259"/>
      <c r="T242" s="260"/>
    </row>
    <row r="243" spans="2:20" ht="12" customHeight="1" x14ac:dyDescent="0.15">
      <c r="B243" s="257"/>
      <c r="C243" s="258"/>
      <c r="D243" s="259"/>
      <c r="E243" s="260"/>
      <c r="F243" s="197"/>
      <c r="G243" s="257"/>
      <c r="H243" s="258"/>
      <c r="I243" s="259"/>
      <c r="J243" s="260"/>
      <c r="K243" s="197"/>
      <c r="L243" s="257"/>
      <c r="M243" s="258"/>
      <c r="N243" s="259"/>
      <c r="O243" s="260"/>
      <c r="P243" s="197"/>
      <c r="Q243" s="257"/>
      <c r="R243" s="258"/>
      <c r="S243" s="259"/>
      <c r="T243" s="260"/>
    </row>
    <row r="244" spans="2:20" ht="12" customHeight="1" x14ac:dyDescent="0.15">
      <c r="B244" s="114" t="s">
        <v>301</v>
      </c>
      <c r="C244" s="117">
        <v>600</v>
      </c>
      <c r="D244" s="261"/>
      <c r="E244" s="260"/>
      <c r="F244" s="197"/>
      <c r="G244" s="114" t="s">
        <v>301</v>
      </c>
      <c r="H244" s="117">
        <v>600</v>
      </c>
      <c r="I244" s="261"/>
      <c r="J244" s="260"/>
      <c r="K244" s="197"/>
      <c r="L244" s="114" t="s">
        <v>301</v>
      </c>
      <c r="M244" s="117">
        <v>600</v>
      </c>
      <c r="N244" s="261"/>
      <c r="O244" s="260"/>
      <c r="P244" s="197"/>
      <c r="Q244" s="114" t="s">
        <v>301</v>
      </c>
      <c r="R244" s="117">
        <v>600</v>
      </c>
      <c r="S244" s="261"/>
      <c r="T244" s="260"/>
    </row>
    <row r="245" spans="2:20" ht="12" customHeight="1" x14ac:dyDescent="0.15">
      <c r="B245" s="55" t="s">
        <v>302</v>
      </c>
      <c r="C245" s="241">
        <f>C244*25</f>
        <v>15000</v>
      </c>
      <c r="D245" s="242"/>
      <c r="E245" s="243"/>
      <c r="F245" s="197"/>
      <c r="G245" s="55" t="s">
        <v>302</v>
      </c>
      <c r="H245" s="241">
        <f>H244*25</f>
        <v>15000</v>
      </c>
      <c r="I245" s="242"/>
      <c r="J245" s="243"/>
      <c r="K245" s="197"/>
      <c r="L245" s="55" t="s">
        <v>302</v>
      </c>
      <c r="M245" s="241">
        <f>M244*25</f>
        <v>15000</v>
      </c>
      <c r="N245" s="242"/>
      <c r="O245" s="243"/>
      <c r="P245" s="197"/>
      <c r="Q245" s="55" t="s">
        <v>302</v>
      </c>
      <c r="R245" s="241">
        <f>R244*25</f>
        <v>15000</v>
      </c>
      <c r="S245" s="242"/>
      <c r="T245" s="243"/>
    </row>
    <row r="246" spans="2:20" ht="12" customHeight="1" x14ac:dyDescent="0.15">
      <c r="B246" s="247" t="s">
        <v>341</v>
      </c>
      <c r="C246" s="248"/>
      <c r="D246" s="248"/>
      <c r="E246" s="249"/>
      <c r="F246" s="197"/>
      <c r="G246" s="247" t="s">
        <v>341</v>
      </c>
      <c r="H246" s="248"/>
      <c r="I246" s="248"/>
      <c r="J246" s="249"/>
      <c r="K246" s="197"/>
      <c r="L246" s="247" t="s">
        <v>341</v>
      </c>
      <c r="M246" s="248"/>
      <c r="N246" s="248"/>
      <c r="O246" s="249"/>
      <c r="P246" s="197"/>
      <c r="Q246" s="247" t="s">
        <v>341</v>
      </c>
      <c r="R246" s="248"/>
      <c r="S246" s="248"/>
      <c r="T246" s="249"/>
    </row>
    <row r="247" spans="2:20" ht="12" customHeight="1" x14ac:dyDescent="0.15">
      <c r="B247" s="247"/>
      <c r="C247" s="248"/>
      <c r="D247" s="248"/>
      <c r="E247" s="249"/>
      <c r="F247" s="197"/>
      <c r="G247" s="247"/>
      <c r="H247" s="248"/>
      <c r="I247" s="248"/>
      <c r="J247" s="249"/>
      <c r="K247" s="197"/>
      <c r="L247" s="247"/>
      <c r="M247" s="248"/>
      <c r="N247" s="248"/>
      <c r="O247" s="249"/>
      <c r="P247" s="197"/>
      <c r="Q247" s="247"/>
      <c r="R247" s="248"/>
      <c r="S247" s="248"/>
      <c r="T247" s="249"/>
    </row>
    <row r="248" spans="2:20" ht="12" customHeight="1" x14ac:dyDescent="0.15">
      <c r="B248" s="247"/>
      <c r="C248" s="248"/>
      <c r="D248" s="248"/>
      <c r="E248" s="249"/>
      <c r="F248" s="197"/>
      <c r="G248" s="247"/>
      <c r="H248" s="248"/>
      <c r="I248" s="248"/>
      <c r="J248" s="249"/>
      <c r="K248" s="197"/>
      <c r="L248" s="247"/>
      <c r="M248" s="248"/>
      <c r="N248" s="248"/>
      <c r="O248" s="249"/>
      <c r="P248" s="197"/>
      <c r="Q248" s="247"/>
      <c r="R248" s="248"/>
      <c r="S248" s="248"/>
      <c r="T248" s="249"/>
    </row>
    <row r="249" spans="2:20" ht="12" customHeight="1" x14ac:dyDescent="0.15">
      <c r="B249" s="247"/>
      <c r="C249" s="248"/>
      <c r="D249" s="248"/>
      <c r="E249" s="249"/>
      <c r="F249" s="197"/>
      <c r="G249" s="247"/>
      <c r="H249" s="248"/>
      <c r="I249" s="248"/>
      <c r="J249" s="249"/>
      <c r="K249" s="197"/>
      <c r="L249" s="247"/>
      <c r="M249" s="248"/>
      <c r="N249" s="248"/>
      <c r="O249" s="249"/>
      <c r="P249" s="197"/>
      <c r="Q249" s="247"/>
      <c r="R249" s="248"/>
      <c r="S249" s="248"/>
      <c r="T249" s="249"/>
    </row>
    <row r="250" spans="2:20" ht="12" customHeight="1" x14ac:dyDescent="0.15">
      <c r="B250" s="247"/>
      <c r="C250" s="248"/>
      <c r="D250" s="248"/>
      <c r="E250" s="249"/>
      <c r="F250" s="197"/>
      <c r="G250" s="247"/>
      <c r="H250" s="248"/>
      <c r="I250" s="248"/>
      <c r="J250" s="249"/>
      <c r="K250" s="197"/>
      <c r="L250" s="247"/>
      <c r="M250" s="248"/>
      <c r="N250" s="248"/>
      <c r="O250" s="249"/>
      <c r="P250" s="197"/>
      <c r="Q250" s="247"/>
      <c r="R250" s="248"/>
      <c r="S250" s="248"/>
      <c r="T250" s="249"/>
    </row>
    <row r="251" spans="2:20" ht="12" customHeight="1" x14ac:dyDescent="0.15">
      <c r="B251" s="247"/>
      <c r="C251" s="248"/>
      <c r="D251" s="248"/>
      <c r="E251" s="249"/>
      <c r="F251" s="197"/>
      <c r="G251" s="247"/>
      <c r="H251" s="248"/>
      <c r="I251" s="248"/>
      <c r="J251" s="249"/>
      <c r="K251" s="197"/>
      <c r="L251" s="247"/>
      <c r="M251" s="248"/>
      <c r="N251" s="248"/>
      <c r="O251" s="249"/>
      <c r="P251" s="197"/>
      <c r="Q251" s="247"/>
      <c r="R251" s="248"/>
      <c r="S251" s="248"/>
      <c r="T251" s="249"/>
    </row>
    <row r="252" spans="2:20" ht="12" customHeight="1" x14ac:dyDescent="0.15">
      <c r="B252" s="247"/>
      <c r="C252" s="248"/>
      <c r="D252" s="248"/>
      <c r="E252" s="249"/>
      <c r="F252" s="197"/>
      <c r="G252" s="247"/>
      <c r="H252" s="248"/>
      <c r="I252" s="248"/>
      <c r="J252" s="249"/>
      <c r="K252" s="197"/>
      <c r="L252" s="247"/>
      <c r="M252" s="248"/>
      <c r="N252" s="248"/>
      <c r="O252" s="249"/>
      <c r="P252" s="197"/>
      <c r="Q252" s="247"/>
      <c r="R252" s="248"/>
      <c r="S252" s="248"/>
      <c r="T252" s="249"/>
    </row>
    <row r="253" spans="2:20" ht="12" customHeight="1" x14ac:dyDescent="0.15">
      <c r="B253" s="247"/>
      <c r="C253" s="248"/>
      <c r="D253" s="248"/>
      <c r="E253" s="249"/>
      <c r="F253" s="197"/>
      <c r="G253" s="247"/>
      <c r="H253" s="248"/>
      <c r="I253" s="248"/>
      <c r="J253" s="249"/>
      <c r="K253" s="197"/>
      <c r="L253" s="247"/>
      <c r="M253" s="248"/>
      <c r="N253" s="248"/>
      <c r="O253" s="249"/>
      <c r="P253" s="197"/>
      <c r="Q253" s="247"/>
      <c r="R253" s="248"/>
      <c r="S253" s="248"/>
      <c r="T253" s="249"/>
    </row>
    <row r="254" spans="2:20" ht="12" customHeight="1" x14ac:dyDescent="0.15">
      <c r="B254" s="247"/>
      <c r="C254" s="248"/>
      <c r="D254" s="248"/>
      <c r="E254" s="249"/>
      <c r="F254" s="197"/>
      <c r="G254" s="247"/>
      <c r="H254" s="248"/>
      <c r="I254" s="248"/>
      <c r="J254" s="249"/>
      <c r="K254" s="197"/>
      <c r="L254" s="247"/>
      <c r="M254" s="248"/>
      <c r="N254" s="248"/>
      <c r="O254" s="249"/>
      <c r="P254" s="197"/>
      <c r="Q254" s="247"/>
      <c r="R254" s="248"/>
      <c r="S254" s="248"/>
      <c r="T254" s="249"/>
    </row>
    <row r="255" spans="2:20" ht="12" customHeight="1" x14ac:dyDescent="0.15">
      <c r="B255" s="247"/>
      <c r="C255" s="248"/>
      <c r="D255" s="248"/>
      <c r="E255" s="249"/>
      <c r="F255" s="197"/>
      <c r="G255" s="247"/>
      <c r="H255" s="248"/>
      <c r="I255" s="248"/>
      <c r="J255" s="249"/>
      <c r="K255" s="197"/>
      <c r="L255" s="247"/>
      <c r="M255" s="248"/>
      <c r="N255" s="248"/>
      <c r="O255" s="249"/>
      <c r="P255" s="197"/>
      <c r="Q255" s="247"/>
      <c r="R255" s="248"/>
      <c r="S255" s="248"/>
      <c r="T255" s="249"/>
    </row>
    <row r="256" spans="2:20" ht="12" customHeight="1" x14ac:dyDescent="0.15">
      <c r="B256" s="247"/>
      <c r="C256" s="248"/>
      <c r="D256" s="248"/>
      <c r="E256" s="249"/>
      <c r="F256" s="197"/>
      <c r="G256" s="247"/>
      <c r="H256" s="248"/>
      <c r="I256" s="248"/>
      <c r="J256" s="249"/>
      <c r="K256" s="197"/>
      <c r="L256" s="247"/>
      <c r="M256" s="248"/>
      <c r="N256" s="248"/>
      <c r="O256" s="249"/>
      <c r="P256" s="197"/>
      <c r="Q256" s="247"/>
      <c r="R256" s="248"/>
      <c r="S256" s="248"/>
      <c r="T256" s="249"/>
    </row>
    <row r="257" spans="2:20" ht="12" customHeight="1" x14ac:dyDescent="0.15">
      <c r="B257" s="247"/>
      <c r="C257" s="248"/>
      <c r="D257" s="248"/>
      <c r="E257" s="249"/>
      <c r="F257" s="197"/>
      <c r="G257" s="247"/>
      <c r="H257" s="248"/>
      <c r="I257" s="248"/>
      <c r="J257" s="249"/>
      <c r="K257" s="197"/>
      <c r="L257" s="247"/>
      <c r="M257" s="248"/>
      <c r="N257" s="248"/>
      <c r="O257" s="249"/>
      <c r="P257" s="197"/>
      <c r="Q257" s="247"/>
      <c r="R257" s="248"/>
      <c r="S257" s="248"/>
      <c r="T257" s="249"/>
    </row>
    <row r="258" spans="2:20" ht="12" customHeight="1" x14ac:dyDescent="0.15">
      <c r="B258" s="250"/>
      <c r="C258" s="251"/>
      <c r="D258" s="251"/>
      <c r="E258" s="252"/>
      <c r="F258" s="197"/>
      <c r="G258" s="250"/>
      <c r="H258" s="251"/>
      <c r="I258" s="251"/>
      <c r="J258" s="252"/>
      <c r="K258" s="197"/>
      <c r="L258" s="250"/>
      <c r="M258" s="251"/>
      <c r="N258" s="251"/>
      <c r="O258" s="252"/>
      <c r="P258" s="197"/>
      <c r="Q258" s="250"/>
      <c r="R258" s="251"/>
      <c r="S258" s="251"/>
      <c r="T258" s="252"/>
    </row>
    <row r="259" spans="2:20" ht="12" customHeight="1" x14ac:dyDescent="0.15">
      <c r="B259" s="244" t="s">
        <v>903</v>
      </c>
      <c r="C259" s="245"/>
      <c r="D259" s="245"/>
      <c r="E259" s="246"/>
      <c r="F259" s="197"/>
      <c r="G259" s="244" t="s">
        <v>884</v>
      </c>
      <c r="H259" s="245"/>
      <c r="I259" s="245"/>
      <c r="J259" s="246"/>
      <c r="K259" s="197"/>
      <c r="L259" s="244" t="s">
        <v>884</v>
      </c>
      <c r="M259" s="245"/>
      <c r="N259" s="245"/>
      <c r="O259" s="246"/>
      <c r="P259" s="197"/>
      <c r="Q259" s="244" t="s">
        <v>884</v>
      </c>
      <c r="R259" s="245"/>
      <c r="S259" s="245"/>
      <c r="T259" s="246"/>
    </row>
    <row r="260" spans="2:20" ht="12" customHeight="1" x14ac:dyDescent="0.15">
      <c r="B260" s="197"/>
      <c r="C260" s="197"/>
      <c r="D260" s="197"/>
      <c r="E260" s="197"/>
      <c r="F260" s="197"/>
      <c r="G260" s="197"/>
      <c r="H260" s="197"/>
      <c r="I260" s="197"/>
      <c r="J260" s="197"/>
      <c r="K260" s="197"/>
      <c r="L260" s="197"/>
      <c r="M260" s="197"/>
      <c r="N260" s="197"/>
      <c r="O260" s="197"/>
      <c r="P260" s="197"/>
      <c r="Q260" s="197"/>
      <c r="R260" s="197"/>
      <c r="S260" s="197"/>
      <c r="T260" s="197"/>
    </row>
    <row r="261" spans="2:20" ht="12" customHeight="1" x14ac:dyDescent="0.15">
      <c r="B261" s="197"/>
      <c r="C261" s="197"/>
      <c r="D261" s="197"/>
      <c r="E261" s="197"/>
      <c r="F261" s="197"/>
      <c r="G261" s="197"/>
      <c r="H261" s="197"/>
      <c r="I261" s="197"/>
      <c r="J261" s="197"/>
      <c r="K261" s="197"/>
      <c r="L261" s="197"/>
      <c r="M261" s="197"/>
      <c r="N261" s="197"/>
      <c r="O261" s="197"/>
      <c r="P261" s="197"/>
      <c r="Q261" s="197"/>
      <c r="R261" s="197"/>
      <c r="S261" s="197"/>
      <c r="T261" s="197"/>
    </row>
    <row r="262" spans="2:20" ht="12" customHeight="1" x14ac:dyDescent="0.15">
      <c r="B262" s="114" t="s">
        <v>289</v>
      </c>
      <c r="C262" s="115" t="s">
        <v>140</v>
      </c>
      <c r="D262" s="51" t="s">
        <v>290</v>
      </c>
      <c r="E262" s="46" t="str">
        <f>LOOKUP(C270,{0,201,401,601,901,1201,1501;"黑色","绿色","蓝色","紫色","红色","橙色","金色"})</f>
        <v>绿色</v>
      </c>
      <c r="F262" s="197"/>
      <c r="G262" s="114" t="s">
        <v>289</v>
      </c>
      <c r="H262" s="115" t="s">
        <v>144</v>
      </c>
      <c r="I262" s="51" t="s">
        <v>290</v>
      </c>
      <c r="J262" s="46" t="str">
        <f>LOOKUP(H270,{0,201,401,601,901,1201,1501;"黑色","绿色","蓝色","紫色","红色","橙色","金色"})</f>
        <v>绿色</v>
      </c>
      <c r="K262" s="197"/>
      <c r="L262" s="114" t="s">
        <v>289</v>
      </c>
      <c r="M262" s="115" t="s">
        <v>148</v>
      </c>
      <c r="N262" s="51" t="s">
        <v>290</v>
      </c>
      <c r="O262" s="46" t="str">
        <f>LOOKUP(M270,{0,201,401,601,901,1201,1501;"黑色","绿色","蓝色","紫色","红色","橙色","金色"})</f>
        <v>绿色</v>
      </c>
      <c r="P262" s="197"/>
      <c r="Q262" s="114" t="s">
        <v>289</v>
      </c>
      <c r="R262" s="115" t="s">
        <v>151</v>
      </c>
      <c r="S262" s="51" t="s">
        <v>290</v>
      </c>
      <c r="T262" s="46" t="str">
        <f>LOOKUP(R270,{0,201,401,601,901,1201,1501;"黑色","绿色","蓝色","紫色","红色","橙色","金色"})</f>
        <v>绿色</v>
      </c>
    </row>
    <row r="263" spans="2:20" ht="12" customHeight="1" x14ac:dyDescent="0.15">
      <c r="B263" s="253" t="s">
        <v>912</v>
      </c>
      <c r="C263" s="254"/>
      <c r="D263" s="116" t="s">
        <v>292</v>
      </c>
      <c r="E263" s="59">
        <v>1</v>
      </c>
      <c r="F263" s="197"/>
      <c r="G263" s="253" t="s">
        <v>913</v>
      </c>
      <c r="H263" s="254"/>
      <c r="I263" s="116" t="s">
        <v>292</v>
      </c>
      <c r="J263" s="59">
        <v>1</v>
      </c>
      <c r="K263" s="197"/>
      <c r="L263" s="253" t="s">
        <v>914</v>
      </c>
      <c r="M263" s="254"/>
      <c r="N263" s="116" t="s">
        <v>292</v>
      </c>
      <c r="O263" s="59">
        <v>1</v>
      </c>
      <c r="P263" s="197"/>
      <c r="Q263" s="253" t="s">
        <v>915</v>
      </c>
      <c r="R263" s="254"/>
      <c r="S263" s="116" t="s">
        <v>292</v>
      </c>
      <c r="T263" s="59">
        <v>1</v>
      </c>
    </row>
    <row r="264" spans="2:20" ht="12" customHeight="1" x14ac:dyDescent="0.15">
      <c r="B264" s="255"/>
      <c r="C264" s="256"/>
      <c r="D264" s="116" t="s">
        <v>296</v>
      </c>
      <c r="E264" s="59">
        <v>1</v>
      </c>
      <c r="F264" s="197"/>
      <c r="G264" s="255"/>
      <c r="H264" s="256"/>
      <c r="I264" s="116" t="s">
        <v>296</v>
      </c>
      <c r="J264" s="59">
        <v>1</v>
      </c>
      <c r="K264" s="197"/>
      <c r="L264" s="255"/>
      <c r="M264" s="256"/>
      <c r="N264" s="116" t="s">
        <v>296</v>
      </c>
      <c r="O264" s="59">
        <v>1</v>
      </c>
      <c r="P264" s="197"/>
      <c r="Q264" s="255"/>
      <c r="R264" s="256"/>
      <c r="S264" s="116" t="s">
        <v>296</v>
      </c>
      <c r="T264" s="59">
        <v>1</v>
      </c>
    </row>
    <row r="265" spans="2:20" ht="12" customHeight="1" x14ac:dyDescent="0.15">
      <c r="B265" s="255"/>
      <c r="C265" s="256"/>
      <c r="D265" s="259" t="s">
        <v>916</v>
      </c>
      <c r="E265" s="260"/>
      <c r="F265" s="197"/>
      <c r="G265" s="255"/>
      <c r="H265" s="256"/>
      <c r="I265" s="259" t="s">
        <v>917</v>
      </c>
      <c r="J265" s="260"/>
      <c r="K265" s="197"/>
      <c r="L265" s="255"/>
      <c r="M265" s="256"/>
      <c r="N265" s="259" t="s">
        <v>918</v>
      </c>
      <c r="O265" s="260"/>
      <c r="P265" s="197"/>
      <c r="Q265" s="255"/>
      <c r="R265" s="256"/>
      <c r="S265" s="259" t="s">
        <v>919</v>
      </c>
      <c r="T265" s="260"/>
    </row>
    <row r="266" spans="2:20" ht="12" customHeight="1" x14ac:dyDescent="0.15">
      <c r="B266" s="255"/>
      <c r="C266" s="256"/>
      <c r="D266" s="259"/>
      <c r="E266" s="260"/>
      <c r="F266" s="197"/>
      <c r="G266" s="255"/>
      <c r="H266" s="256"/>
      <c r="I266" s="259"/>
      <c r="J266" s="260"/>
      <c r="K266" s="197"/>
      <c r="L266" s="255"/>
      <c r="M266" s="256"/>
      <c r="N266" s="259"/>
      <c r="O266" s="260"/>
      <c r="P266" s="197"/>
      <c r="Q266" s="255"/>
      <c r="R266" s="256"/>
      <c r="S266" s="259"/>
      <c r="T266" s="260"/>
    </row>
    <row r="267" spans="2:20" ht="12" customHeight="1" x14ac:dyDescent="0.15">
      <c r="B267" s="255"/>
      <c r="C267" s="256"/>
      <c r="D267" s="259"/>
      <c r="E267" s="260"/>
      <c r="F267" s="197"/>
      <c r="G267" s="255"/>
      <c r="H267" s="256"/>
      <c r="I267" s="259"/>
      <c r="J267" s="260"/>
      <c r="K267" s="197"/>
      <c r="L267" s="255"/>
      <c r="M267" s="256"/>
      <c r="N267" s="259"/>
      <c r="O267" s="260"/>
      <c r="P267" s="197"/>
      <c r="Q267" s="255"/>
      <c r="R267" s="256"/>
      <c r="S267" s="259"/>
      <c r="T267" s="260"/>
    </row>
    <row r="268" spans="2:20" ht="12" customHeight="1" x14ac:dyDescent="0.15">
      <c r="B268" s="255"/>
      <c r="C268" s="256"/>
      <c r="D268" s="259"/>
      <c r="E268" s="260"/>
      <c r="F268" s="197"/>
      <c r="G268" s="255"/>
      <c r="H268" s="256"/>
      <c r="I268" s="259"/>
      <c r="J268" s="260"/>
      <c r="K268" s="197"/>
      <c r="L268" s="255"/>
      <c r="M268" s="256"/>
      <c r="N268" s="259"/>
      <c r="O268" s="260"/>
      <c r="P268" s="197"/>
      <c r="Q268" s="255"/>
      <c r="R268" s="256"/>
      <c r="S268" s="259"/>
      <c r="T268" s="260"/>
    </row>
    <row r="269" spans="2:20" ht="12" customHeight="1" x14ac:dyDescent="0.15">
      <c r="B269" s="257"/>
      <c r="C269" s="258"/>
      <c r="D269" s="259"/>
      <c r="E269" s="260"/>
      <c r="F269" s="197"/>
      <c r="G269" s="257"/>
      <c r="H269" s="258"/>
      <c r="I269" s="259"/>
      <c r="J269" s="260"/>
      <c r="K269" s="197"/>
      <c r="L269" s="257"/>
      <c r="M269" s="258"/>
      <c r="N269" s="259"/>
      <c r="O269" s="260"/>
      <c r="P269" s="197"/>
      <c r="Q269" s="257"/>
      <c r="R269" s="258"/>
      <c r="S269" s="259"/>
      <c r="T269" s="260"/>
    </row>
    <row r="270" spans="2:20" ht="12" customHeight="1" x14ac:dyDescent="0.15">
      <c r="B270" s="114" t="s">
        <v>301</v>
      </c>
      <c r="C270" s="117">
        <v>300</v>
      </c>
      <c r="D270" s="261"/>
      <c r="E270" s="260"/>
      <c r="F270" s="197"/>
      <c r="G270" s="114" t="s">
        <v>301</v>
      </c>
      <c r="H270" s="117">
        <v>300</v>
      </c>
      <c r="I270" s="261"/>
      <c r="J270" s="260"/>
      <c r="K270" s="197"/>
      <c r="L270" s="114" t="s">
        <v>301</v>
      </c>
      <c r="M270" s="117">
        <v>300</v>
      </c>
      <c r="N270" s="261"/>
      <c r="O270" s="260"/>
      <c r="P270" s="197"/>
      <c r="Q270" s="114" t="s">
        <v>301</v>
      </c>
      <c r="R270" s="117">
        <v>300</v>
      </c>
      <c r="S270" s="261"/>
      <c r="T270" s="260"/>
    </row>
    <row r="271" spans="2:20" ht="12" customHeight="1" x14ac:dyDescent="0.15">
      <c r="B271" s="55" t="s">
        <v>302</v>
      </c>
      <c r="C271" s="241">
        <f>C270*25</f>
        <v>7500</v>
      </c>
      <c r="D271" s="242"/>
      <c r="E271" s="243"/>
      <c r="F271" s="197"/>
      <c r="G271" s="55" t="s">
        <v>302</v>
      </c>
      <c r="H271" s="241">
        <f>H270*25</f>
        <v>7500</v>
      </c>
      <c r="I271" s="242"/>
      <c r="J271" s="243"/>
      <c r="K271" s="197"/>
      <c r="L271" s="55" t="s">
        <v>302</v>
      </c>
      <c r="M271" s="241">
        <f>M270*25</f>
        <v>7500</v>
      </c>
      <c r="N271" s="242"/>
      <c r="O271" s="243"/>
      <c r="P271" s="197"/>
      <c r="Q271" s="55" t="s">
        <v>302</v>
      </c>
      <c r="R271" s="241">
        <f>R270*25</f>
        <v>7500</v>
      </c>
      <c r="S271" s="242"/>
      <c r="T271" s="243"/>
    </row>
    <row r="272" spans="2:20" ht="12" customHeight="1" x14ac:dyDescent="0.15">
      <c r="B272" s="247" t="s">
        <v>341</v>
      </c>
      <c r="C272" s="248"/>
      <c r="D272" s="248"/>
      <c r="E272" s="249"/>
      <c r="F272" s="197"/>
      <c r="G272" s="247" t="s">
        <v>341</v>
      </c>
      <c r="H272" s="248"/>
      <c r="I272" s="248"/>
      <c r="J272" s="249"/>
      <c r="K272" s="197"/>
      <c r="L272" s="247" t="s">
        <v>341</v>
      </c>
      <c r="M272" s="248"/>
      <c r="N272" s="248"/>
      <c r="O272" s="249"/>
      <c r="P272" s="197"/>
      <c r="Q272" s="247" t="s">
        <v>341</v>
      </c>
      <c r="R272" s="248"/>
      <c r="S272" s="248"/>
      <c r="T272" s="249"/>
    </row>
    <row r="273" spans="2:20" ht="12" customHeight="1" x14ac:dyDescent="0.15">
      <c r="B273" s="247"/>
      <c r="C273" s="248"/>
      <c r="D273" s="248"/>
      <c r="E273" s="249"/>
      <c r="F273" s="197"/>
      <c r="G273" s="247"/>
      <c r="H273" s="248"/>
      <c r="I273" s="248"/>
      <c r="J273" s="249"/>
      <c r="K273" s="197"/>
      <c r="L273" s="247"/>
      <c r="M273" s="248"/>
      <c r="N273" s="248"/>
      <c r="O273" s="249"/>
      <c r="P273" s="197"/>
      <c r="Q273" s="247"/>
      <c r="R273" s="248"/>
      <c r="S273" s="248"/>
      <c r="T273" s="249"/>
    </row>
    <row r="274" spans="2:20" ht="12" customHeight="1" x14ac:dyDescent="0.15">
      <c r="B274" s="247"/>
      <c r="C274" s="248"/>
      <c r="D274" s="248"/>
      <c r="E274" s="249"/>
      <c r="F274" s="197"/>
      <c r="G274" s="247"/>
      <c r="H274" s="248"/>
      <c r="I274" s="248"/>
      <c r="J274" s="249"/>
      <c r="K274" s="197"/>
      <c r="L274" s="247"/>
      <c r="M274" s="248"/>
      <c r="N274" s="248"/>
      <c r="O274" s="249"/>
      <c r="P274" s="197"/>
      <c r="Q274" s="247"/>
      <c r="R274" s="248"/>
      <c r="S274" s="248"/>
      <c r="T274" s="249"/>
    </row>
    <row r="275" spans="2:20" ht="12" customHeight="1" x14ac:dyDescent="0.15">
      <c r="B275" s="247"/>
      <c r="C275" s="248"/>
      <c r="D275" s="248"/>
      <c r="E275" s="249"/>
      <c r="F275" s="197"/>
      <c r="G275" s="247"/>
      <c r="H275" s="248"/>
      <c r="I275" s="248"/>
      <c r="J275" s="249"/>
      <c r="K275" s="197"/>
      <c r="L275" s="247"/>
      <c r="M275" s="248"/>
      <c r="N275" s="248"/>
      <c r="O275" s="249"/>
      <c r="P275" s="197"/>
      <c r="Q275" s="247"/>
      <c r="R275" s="248"/>
      <c r="S275" s="248"/>
      <c r="T275" s="249"/>
    </row>
    <row r="276" spans="2:20" ht="12" customHeight="1" x14ac:dyDescent="0.15">
      <c r="B276" s="247"/>
      <c r="C276" s="248"/>
      <c r="D276" s="248"/>
      <c r="E276" s="249"/>
      <c r="F276" s="197"/>
      <c r="G276" s="247"/>
      <c r="H276" s="248"/>
      <c r="I276" s="248"/>
      <c r="J276" s="249"/>
      <c r="K276" s="197"/>
      <c r="L276" s="247"/>
      <c r="M276" s="248"/>
      <c r="N276" s="248"/>
      <c r="O276" s="249"/>
      <c r="P276" s="197"/>
      <c r="Q276" s="247"/>
      <c r="R276" s="248"/>
      <c r="S276" s="248"/>
      <c r="T276" s="249"/>
    </row>
    <row r="277" spans="2:20" ht="12" customHeight="1" x14ac:dyDescent="0.15">
      <c r="B277" s="247"/>
      <c r="C277" s="248"/>
      <c r="D277" s="248"/>
      <c r="E277" s="249"/>
      <c r="F277" s="197"/>
      <c r="G277" s="247"/>
      <c r="H277" s="248"/>
      <c r="I277" s="248"/>
      <c r="J277" s="249"/>
      <c r="K277" s="197"/>
      <c r="L277" s="247"/>
      <c r="M277" s="248"/>
      <c r="N277" s="248"/>
      <c r="O277" s="249"/>
      <c r="P277" s="197"/>
      <c r="Q277" s="247"/>
      <c r="R277" s="248"/>
      <c r="S277" s="248"/>
      <c r="T277" s="249"/>
    </row>
    <row r="278" spans="2:20" ht="12" customHeight="1" x14ac:dyDescent="0.15">
      <c r="B278" s="247"/>
      <c r="C278" s="248"/>
      <c r="D278" s="248"/>
      <c r="E278" s="249"/>
      <c r="F278" s="197"/>
      <c r="G278" s="247"/>
      <c r="H278" s="248"/>
      <c r="I278" s="248"/>
      <c r="J278" s="249"/>
      <c r="K278" s="197"/>
      <c r="L278" s="247"/>
      <c r="M278" s="248"/>
      <c r="N278" s="248"/>
      <c r="O278" s="249"/>
      <c r="P278" s="197"/>
      <c r="Q278" s="247"/>
      <c r="R278" s="248"/>
      <c r="S278" s="248"/>
      <c r="T278" s="249"/>
    </row>
    <row r="279" spans="2:20" ht="12" customHeight="1" x14ac:dyDescent="0.15">
      <c r="B279" s="247"/>
      <c r="C279" s="248"/>
      <c r="D279" s="248"/>
      <c r="E279" s="249"/>
      <c r="F279" s="197"/>
      <c r="G279" s="247"/>
      <c r="H279" s="248"/>
      <c r="I279" s="248"/>
      <c r="J279" s="249"/>
      <c r="K279" s="197"/>
      <c r="L279" s="247"/>
      <c r="M279" s="248"/>
      <c r="N279" s="248"/>
      <c r="O279" s="249"/>
      <c r="P279" s="197"/>
      <c r="Q279" s="247"/>
      <c r="R279" s="248"/>
      <c r="S279" s="248"/>
      <c r="T279" s="249"/>
    </row>
    <row r="280" spans="2:20" ht="12" customHeight="1" x14ac:dyDescent="0.15">
      <c r="B280" s="247"/>
      <c r="C280" s="248"/>
      <c r="D280" s="248"/>
      <c r="E280" s="249"/>
      <c r="F280" s="197"/>
      <c r="G280" s="247"/>
      <c r="H280" s="248"/>
      <c r="I280" s="248"/>
      <c r="J280" s="249"/>
      <c r="K280" s="197"/>
      <c r="L280" s="247"/>
      <c r="M280" s="248"/>
      <c r="N280" s="248"/>
      <c r="O280" s="249"/>
      <c r="P280" s="197"/>
      <c r="Q280" s="247"/>
      <c r="R280" s="248"/>
      <c r="S280" s="248"/>
      <c r="T280" s="249"/>
    </row>
    <row r="281" spans="2:20" ht="12" customHeight="1" x14ac:dyDescent="0.15">
      <c r="B281" s="247"/>
      <c r="C281" s="248"/>
      <c r="D281" s="248"/>
      <c r="E281" s="249"/>
      <c r="F281" s="197"/>
      <c r="G281" s="247"/>
      <c r="H281" s="248"/>
      <c r="I281" s="248"/>
      <c r="J281" s="249"/>
      <c r="K281" s="197"/>
      <c r="L281" s="247"/>
      <c r="M281" s="248"/>
      <c r="N281" s="248"/>
      <c r="O281" s="249"/>
      <c r="P281" s="197"/>
      <c r="Q281" s="247"/>
      <c r="R281" s="248"/>
      <c r="S281" s="248"/>
      <c r="T281" s="249"/>
    </row>
    <row r="282" spans="2:20" ht="12" customHeight="1" x14ac:dyDescent="0.15">
      <c r="B282" s="247"/>
      <c r="C282" s="248"/>
      <c r="D282" s="248"/>
      <c r="E282" s="249"/>
      <c r="F282" s="197"/>
      <c r="G282" s="247"/>
      <c r="H282" s="248"/>
      <c r="I282" s="248"/>
      <c r="J282" s="249"/>
      <c r="K282" s="197"/>
      <c r="L282" s="247"/>
      <c r="M282" s="248"/>
      <c r="N282" s="248"/>
      <c r="O282" s="249"/>
      <c r="P282" s="197"/>
      <c r="Q282" s="247"/>
      <c r="R282" s="248"/>
      <c r="S282" s="248"/>
      <c r="T282" s="249"/>
    </row>
    <row r="283" spans="2:20" ht="12" customHeight="1" x14ac:dyDescent="0.15">
      <c r="B283" s="247"/>
      <c r="C283" s="248"/>
      <c r="D283" s="248"/>
      <c r="E283" s="249"/>
      <c r="F283" s="197"/>
      <c r="G283" s="247"/>
      <c r="H283" s="248"/>
      <c r="I283" s="248"/>
      <c r="J283" s="249"/>
      <c r="K283" s="197"/>
      <c r="L283" s="247"/>
      <c r="M283" s="248"/>
      <c r="N283" s="248"/>
      <c r="O283" s="249"/>
      <c r="P283" s="197"/>
      <c r="Q283" s="247"/>
      <c r="R283" s="248"/>
      <c r="S283" s="248"/>
      <c r="T283" s="249"/>
    </row>
    <row r="284" spans="2:20" ht="12" customHeight="1" x14ac:dyDescent="0.15">
      <c r="B284" s="250"/>
      <c r="C284" s="251"/>
      <c r="D284" s="251"/>
      <c r="E284" s="252"/>
      <c r="F284" s="197"/>
      <c r="G284" s="250"/>
      <c r="H284" s="251"/>
      <c r="I284" s="251"/>
      <c r="J284" s="252"/>
      <c r="K284" s="197"/>
      <c r="L284" s="250"/>
      <c r="M284" s="251"/>
      <c r="N284" s="251"/>
      <c r="O284" s="252"/>
      <c r="P284" s="197"/>
      <c r="Q284" s="250"/>
      <c r="R284" s="251"/>
      <c r="S284" s="251"/>
      <c r="T284" s="252"/>
    </row>
    <row r="285" spans="2:20" ht="12" customHeight="1" x14ac:dyDescent="0.15">
      <c r="B285" s="244" t="s">
        <v>884</v>
      </c>
      <c r="C285" s="245"/>
      <c r="D285" s="245"/>
      <c r="E285" s="246"/>
      <c r="F285" s="197"/>
      <c r="G285" s="244" t="s">
        <v>866</v>
      </c>
      <c r="H285" s="245"/>
      <c r="I285" s="245"/>
      <c r="J285" s="246"/>
      <c r="K285" s="197"/>
      <c r="L285" s="244" t="s">
        <v>567</v>
      </c>
      <c r="M285" s="245"/>
      <c r="N285" s="245"/>
      <c r="O285" s="246"/>
      <c r="P285" s="197"/>
      <c r="Q285" s="244" t="s">
        <v>886</v>
      </c>
      <c r="R285" s="245"/>
      <c r="S285" s="245"/>
      <c r="T285" s="246"/>
    </row>
    <row r="286" spans="2:20" ht="12" customHeight="1" x14ac:dyDescent="0.15">
      <c r="B286" s="197"/>
      <c r="C286" s="197"/>
      <c r="D286" s="197"/>
      <c r="E286" s="197"/>
      <c r="F286" s="197"/>
      <c r="G286" s="197"/>
      <c r="H286" s="197"/>
      <c r="I286" s="197"/>
      <c r="J286" s="197"/>
      <c r="K286" s="197"/>
      <c r="L286" s="197"/>
      <c r="M286" s="197"/>
      <c r="N286" s="197"/>
      <c r="O286" s="197"/>
      <c r="P286" s="197"/>
      <c r="Q286" s="197"/>
      <c r="R286" s="197"/>
      <c r="S286" s="197"/>
      <c r="T286" s="197"/>
    </row>
    <row r="287" spans="2:20" ht="12" customHeight="1" x14ac:dyDescent="0.15">
      <c r="B287" s="197"/>
      <c r="C287" s="197"/>
      <c r="D287" s="197"/>
      <c r="E287" s="197"/>
      <c r="F287" s="197"/>
      <c r="G287" s="197"/>
      <c r="H287" s="197"/>
      <c r="I287" s="197"/>
      <c r="J287" s="197"/>
      <c r="K287" s="197"/>
      <c r="L287" s="197"/>
      <c r="M287" s="197"/>
      <c r="N287" s="197"/>
      <c r="O287" s="197"/>
      <c r="P287" s="197"/>
      <c r="Q287" s="197"/>
      <c r="R287" s="197"/>
      <c r="S287" s="197"/>
      <c r="T287" s="197"/>
    </row>
    <row r="288" spans="2:20" ht="12" customHeight="1" x14ac:dyDescent="0.15">
      <c r="B288" s="114" t="s">
        <v>289</v>
      </c>
      <c r="C288" s="119" t="s">
        <v>238</v>
      </c>
      <c r="D288" s="51" t="s">
        <v>290</v>
      </c>
      <c r="E288" s="46" t="str">
        <f>LOOKUP(C296,{0,201,401,601,901,1201,1501;"黑色","绿色","蓝色","紫色","红色","橙色","金色"})</f>
        <v>蓝色</v>
      </c>
      <c r="F288" s="197"/>
      <c r="G288" s="114" t="s">
        <v>289</v>
      </c>
      <c r="H288" s="119" t="s">
        <v>241</v>
      </c>
      <c r="I288" s="51" t="s">
        <v>290</v>
      </c>
      <c r="J288" s="46" t="str">
        <f>LOOKUP(H296,{0,201,401,601,901,1201,1501;"黑色","绿色","蓝色","紫色","红色","橙色","金色"})</f>
        <v>蓝色</v>
      </c>
      <c r="K288" s="197"/>
      <c r="L288" s="114" t="s">
        <v>289</v>
      </c>
      <c r="M288" s="119" t="s">
        <v>244</v>
      </c>
      <c r="N288" s="51" t="s">
        <v>290</v>
      </c>
      <c r="O288" s="46" t="str">
        <f>LOOKUP(M296,{0,201,401,601,901,1201,1501;"黑色","绿色","蓝色","紫色","红色","橙色","金色"})</f>
        <v>蓝色</v>
      </c>
      <c r="P288" s="197"/>
      <c r="Q288" s="114" t="s">
        <v>289</v>
      </c>
      <c r="R288" s="119" t="s">
        <v>247</v>
      </c>
      <c r="S288" s="51" t="s">
        <v>290</v>
      </c>
      <c r="T288" s="46" t="str">
        <f>LOOKUP(R296,{0,201,401,601,901,1201,1501;"黑色","绿色","蓝色","紫色","红色","橙色","金色"})</f>
        <v>蓝色</v>
      </c>
    </row>
    <row r="289" spans="2:20" ht="12" customHeight="1" x14ac:dyDescent="0.15">
      <c r="B289" s="253" t="s">
        <v>920</v>
      </c>
      <c r="C289" s="254"/>
      <c r="D289" s="116" t="s">
        <v>292</v>
      </c>
      <c r="E289" s="59">
        <v>1</v>
      </c>
      <c r="F289" s="197"/>
      <c r="G289" s="253" t="s">
        <v>921</v>
      </c>
      <c r="H289" s="254"/>
      <c r="I289" s="116" t="s">
        <v>292</v>
      </c>
      <c r="J289" s="59">
        <v>1</v>
      </c>
      <c r="K289" s="197"/>
      <c r="L289" s="253" t="s">
        <v>922</v>
      </c>
      <c r="M289" s="254"/>
      <c r="N289" s="116" t="s">
        <v>292</v>
      </c>
      <c r="O289" s="59">
        <v>1</v>
      </c>
      <c r="P289" s="197"/>
      <c r="Q289" s="253" t="s">
        <v>923</v>
      </c>
      <c r="R289" s="254"/>
      <c r="S289" s="116" t="s">
        <v>292</v>
      </c>
      <c r="T289" s="59">
        <v>1</v>
      </c>
    </row>
    <row r="290" spans="2:20" ht="12" customHeight="1" x14ac:dyDescent="0.15">
      <c r="B290" s="255"/>
      <c r="C290" s="256"/>
      <c r="D290" s="116" t="s">
        <v>296</v>
      </c>
      <c r="E290" s="59">
        <v>1</v>
      </c>
      <c r="F290" s="197"/>
      <c r="G290" s="255"/>
      <c r="H290" s="256"/>
      <c r="I290" s="116" t="s">
        <v>296</v>
      </c>
      <c r="J290" s="59">
        <v>1</v>
      </c>
      <c r="K290" s="197"/>
      <c r="L290" s="255"/>
      <c r="M290" s="256"/>
      <c r="N290" s="116" t="s">
        <v>296</v>
      </c>
      <c r="O290" s="59">
        <v>1</v>
      </c>
      <c r="P290" s="197"/>
      <c r="Q290" s="255"/>
      <c r="R290" s="256"/>
      <c r="S290" s="116" t="s">
        <v>296</v>
      </c>
      <c r="T290" s="59">
        <v>1</v>
      </c>
    </row>
    <row r="291" spans="2:20" ht="12" customHeight="1" x14ac:dyDescent="0.15">
      <c r="B291" s="255"/>
      <c r="C291" s="256"/>
      <c r="D291" s="259" t="s">
        <v>924</v>
      </c>
      <c r="E291" s="260"/>
      <c r="F291" s="197"/>
      <c r="G291" s="255"/>
      <c r="H291" s="256"/>
      <c r="I291" s="259" t="s">
        <v>925</v>
      </c>
      <c r="J291" s="260"/>
      <c r="K291" s="197"/>
      <c r="L291" s="255"/>
      <c r="M291" s="256"/>
      <c r="N291" s="259" t="s">
        <v>926</v>
      </c>
      <c r="O291" s="260"/>
      <c r="P291" s="197"/>
      <c r="Q291" s="255"/>
      <c r="R291" s="256"/>
      <c r="S291" s="259" t="s">
        <v>927</v>
      </c>
      <c r="T291" s="260"/>
    </row>
    <row r="292" spans="2:20" ht="12" customHeight="1" x14ac:dyDescent="0.15">
      <c r="B292" s="255"/>
      <c r="C292" s="256"/>
      <c r="D292" s="259"/>
      <c r="E292" s="260"/>
      <c r="F292" s="197"/>
      <c r="G292" s="255"/>
      <c r="H292" s="256"/>
      <c r="I292" s="259"/>
      <c r="J292" s="260"/>
      <c r="K292" s="197"/>
      <c r="L292" s="255"/>
      <c r="M292" s="256"/>
      <c r="N292" s="259"/>
      <c r="O292" s="260"/>
      <c r="P292" s="197"/>
      <c r="Q292" s="255"/>
      <c r="R292" s="256"/>
      <c r="S292" s="259"/>
      <c r="T292" s="260"/>
    </row>
    <row r="293" spans="2:20" ht="12" customHeight="1" x14ac:dyDescent="0.15">
      <c r="B293" s="255"/>
      <c r="C293" s="256"/>
      <c r="D293" s="259"/>
      <c r="E293" s="260"/>
      <c r="F293" s="197"/>
      <c r="G293" s="255"/>
      <c r="H293" s="256"/>
      <c r="I293" s="259"/>
      <c r="J293" s="260"/>
      <c r="K293" s="197"/>
      <c r="L293" s="255"/>
      <c r="M293" s="256"/>
      <c r="N293" s="259"/>
      <c r="O293" s="260"/>
      <c r="P293" s="197"/>
      <c r="Q293" s="255"/>
      <c r="R293" s="256"/>
      <c r="S293" s="259"/>
      <c r="T293" s="260"/>
    </row>
    <row r="294" spans="2:20" ht="12" customHeight="1" x14ac:dyDescent="0.15">
      <c r="B294" s="255"/>
      <c r="C294" s="256"/>
      <c r="D294" s="259"/>
      <c r="E294" s="260"/>
      <c r="F294" s="197"/>
      <c r="G294" s="255"/>
      <c r="H294" s="256"/>
      <c r="I294" s="259"/>
      <c r="J294" s="260"/>
      <c r="K294" s="197"/>
      <c r="L294" s="255"/>
      <c r="M294" s="256"/>
      <c r="N294" s="259"/>
      <c r="O294" s="260"/>
      <c r="P294" s="197"/>
      <c r="Q294" s="255"/>
      <c r="R294" s="256"/>
      <c r="S294" s="259"/>
      <c r="T294" s="260"/>
    </row>
    <row r="295" spans="2:20" ht="12" customHeight="1" x14ac:dyDescent="0.15">
      <c r="B295" s="257"/>
      <c r="C295" s="258"/>
      <c r="D295" s="259"/>
      <c r="E295" s="260"/>
      <c r="F295" s="197"/>
      <c r="G295" s="257"/>
      <c r="H295" s="258"/>
      <c r="I295" s="259"/>
      <c r="J295" s="260"/>
      <c r="K295" s="197"/>
      <c r="L295" s="257"/>
      <c r="M295" s="258"/>
      <c r="N295" s="259"/>
      <c r="O295" s="260"/>
      <c r="P295" s="197"/>
      <c r="Q295" s="257"/>
      <c r="R295" s="258"/>
      <c r="S295" s="259"/>
      <c r="T295" s="260"/>
    </row>
    <row r="296" spans="2:20" ht="12" customHeight="1" x14ac:dyDescent="0.15">
      <c r="B296" s="114" t="s">
        <v>301</v>
      </c>
      <c r="C296" s="117">
        <v>600</v>
      </c>
      <c r="D296" s="261"/>
      <c r="E296" s="260"/>
      <c r="F296" s="197"/>
      <c r="G296" s="114" t="s">
        <v>301</v>
      </c>
      <c r="H296" s="117">
        <v>600</v>
      </c>
      <c r="I296" s="261"/>
      <c r="J296" s="260"/>
      <c r="K296" s="197"/>
      <c r="L296" s="114" t="s">
        <v>301</v>
      </c>
      <c r="M296" s="117">
        <v>600</v>
      </c>
      <c r="N296" s="261"/>
      <c r="O296" s="260"/>
      <c r="P296" s="197"/>
      <c r="Q296" s="114" t="s">
        <v>301</v>
      </c>
      <c r="R296" s="117">
        <v>600</v>
      </c>
      <c r="S296" s="261"/>
      <c r="T296" s="260"/>
    </row>
    <row r="297" spans="2:20" ht="12" customHeight="1" x14ac:dyDescent="0.15">
      <c r="B297" s="55" t="s">
        <v>302</v>
      </c>
      <c r="C297" s="241">
        <f>C296*25</f>
        <v>15000</v>
      </c>
      <c r="D297" s="242"/>
      <c r="E297" s="243"/>
      <c r="F297" s="197"/>
      <c r="G297" s="55" t="s">
        <v>302</v>
      </c>
      <c r="H297" s="241">
        <f>H296*25</f>
        <v>15000</v>
      </c>
      <c r="I297" s="242"/>
      <c r="J297" s="243"/>
      <c r="K297" s="197"/>
      <c r="L297" s="55" t="s">
        <v>302</v>
      </c>
      <c r="M297" s="241">
        <f>M296*25</f>
        <v>15000</v>
      </c>
      <c r="N297" s="242"/>
      <c r="O297" s="243"/>
      <c r="P297" s="197"/>
      <c r="Q297" s="55" t="s">
        <v>302</v>
      </c>
      <c r="R297" s="241">
        <f>R296*25</f>
        <v>15000</v>
      </c>
      <c r="S297" s="242"/>
      <c r="T297" s="243"/>
    </row>
    <row r="298" spans="2:20" ht="12" customHeight="1" x14ac:dyDescent="0.15">
      <c r="B298" s="247" t="s">
        <v>341</v>
      </c>
      <c r="C298" s="248"/>
      <c r="D298" s="248"/>
      <c r="E298" s="249"/>
      <c r="F298" s="197"/>
      <c r="G298" s="247" t="s">
        <v>341</v>
      </c>
      <c r="H298" s="248"/>
      <c r="I298" s="248"/>
      <c r="J298" s="249"/>
      <c r="K298" s="197"/>
      <c r="L298" s="247" t="s">
        <v>341</v>
      </c>
      <c r="M298" s="248"/>
      <c r="N298" s="248"/>
      <c r="O298" s="249"/>
      <c r="P298" s="197"/>
      <c r="Q298" s="247" t="s">
        <v>341</v>
      </c>
      <c r="R298" s="248"/>
      <c r="S298" s="248"/>
      <c r="T298" s="249"/>
    </row>
    <row r="299" spans="2:20" ht="12" customHeight="1" x14ac:dyDescent="0.15">
      <c r="B299" s="247"/>
      <c r="C299" s="248"/>
      <c r="D299" s="248"/>
      <c r="E299" s="249"/>
      <c r="F299" s="197"/>
      <c r="G299" s="247"/>
      <c r="H299" s="248"/>
      <c r="I299" s="248"/>
      <c r="J299" s="249"/>
      <c r="K299" s="197"/>
      <c r="L299" s="247"/>
      <c r="M299" s="248"/>
      <c r="N299" s="248"/>
      <c r="O299" s="249"/>
      <c r="P299" s="197"/>
      <c r="Q299" s="247"/>
      <c r="R299" s="248"/>
      <c r="S299" s="248"/>
      <c r="T299" s="249"/>
    </row>
    <row r="300" spans="2:20" ht="12" customHeight="1" x14ac:dyDescent="0.15">
      <c r="B300" s="247"/>
      <c r="C300" s="248"/>
      <c r="D300" s="248"/>
      <c r="E300" s="249"/>
      <c r="F300" s="197"/>
      <c r="G300" s="247"/>
      <c r="H300" s="248"/>
      <c r="I300" s="248"/>
      <c r="J300" s="249"/>
      <c r="K300" s="197"/>
      <c r="L300" s="247"/>
      <c r="M300" s="248"/>
      <c r="N300" s="248"/>
      <c r="O300" s="249"/>
      <c r="P300" s="197"/>
      <c r="Q300" s="247"/>
      <c r="R300" s="248"/>
      <c r="S300" s="248"/>
      <c r="T300" s="249"/>
    </row>
    <row r="301" spans="2:20" ht="12" customHeight="1" x14ac:dyDescent="0.15">
      <c r="B301" s="247"/>
      <c r="C301" s="248"/>
      <c r="D301" s="248"/>
      <c r="E301" s="249"/>
      <c r="F301" s="197"/>
      <c r="G301" s="247"/>
      <c r="H301" s="248"/>
      <c r="I301" s="248"/>
      <c r="J301" s="249"/>
      <c r="K301" s="197"/>
      <c r="L301" s="247"/>
      <c r="M301" s="248"/>
      <c r="N301" s="248"/>
      <c r="O301" s="249"/>
      <c r="P301" s="197"/>
      <c r="Q301" s="247"/>
      <c r="R301" s="248"/>
      <c r="S301" s="248"/>
      <c r="T301" s="249"/>
    </row>
    <row r="302" spans="2:20" ht="12" customHeight="1" x14ac:dyDescent="0.15">
      <c r="B302" s="247"/>
      <c r="C302" s="248"/>
      <c r="D302" s="248"/>
      <c r="E302" s="249"/>
      <c r="F302" s="197"/>
      <c r="G302" s="247"/>
      <c r="H302" s="248"/>
      <c r="I302" s="248"/>
      <c r="J302" s="249"/>
      <c r="K302" s="197"/>
      <c r="L302" s="247"/>
      <c r="M302" s="248"/>
      <c r="N302" s="248"/>
      <c r="O302" s="249"/>
      <c r="P302" s="197"/>
      <c r="Q302" s="247"/>
      <c r="R302" s="248"/>
      <c r="S302" s="248"/>
      <c r="T302" s="249"/>
    </row>
    <row r="303" spans="2:20" ht="12" customHeight="1" x14ac:dyDescent="0.15">
      <c r="B303" s="247"/>
      <c r="C303" s="248"/>
      <c r="D303" s="248"/>
      <c r="E303" s="249"/>
      <c r="F303" s="197"/>
      <c r="G303" s="247"/>
      <c r="H303" s="248"/>
      <c r="I303" s="248"/>
      <c r="J303" s="249"/>
      <c r="K303" s="197"/>
      <c r="L303" s="247"/>
      <c r="M303" s="248"/>
      <c r="N303" s="248"/>
      <c r="O303" s="249"/>
      <c r="P303" s="197"/>
      <c r="Q303" s="247"/>
      <c r="R303" s="248"/>
      <c r="S303" s="248"/>
      <c r="T303" s="249"/>
    </row>
    <row r="304" spans="2:20" ht="12" customHeight="1" x14ac:dyDescent="0.15">
      <c r="B304" s="247"/>
      <c r="C304" s="248"/>
      <c r="D304" s="248"/>
      <c r="E304" s="249"/>
      <c r="F304" s="197"/>
      <c r="G304" s="247"/>
      <c r="H304" s="248"/>
      <c r="I304" s="248"/>
      <c r="J304" s="249"/>
      <c r="K304" s="197"/>
      <c r="L304" s="247"/>
      <c r="M304" s="248"/>
      <c r="N304" s="248"/>
      <c r="O304" s="249"/>
      <c r="P304" s="197"/>
      <c r="Q304" s="247"/>
      <c r="R304" s="248"/>
      <c r="S304" s="248"/>
      <c r="T304" s="249"/>
    </row>
    <row r="305" spans="2:20" ht="12" customHeight="1" x14ac:dyDescent="0.15">
      <c r="B305" s="247"/>
      <c r="C305" s="248"/>
      <c r="D305" s="248"/>
      <c r="E305" s="249"/>
      <c r="F305" s="197"/>
      <c r="G305" s="247"/>
      <c r="H305" s="248"/>
      <c r="I305" s="248"/>
      <c r="J305" s="249"/>
      <c r="K305" s="197"/>
      <c r="L305" s="247"/>
      <c r="M305" s="248"/>
      <c r="N305" s="248"/>
      <c r="O305" s="249"/>
      <c r="P305" s="197"/>
      <c r="Q305" s="247"/>
      <c r="R305" s="248"/>
      <c r="S305" s="248"/>
      <c r="T305" s="249"/>
    </row>
    <row r="306" spans="2:20" ht="12" customHeight="1" x14ac:dyDescent="0.15">
      <c r="B306" s="247"/>
      <c r="C306" s="248"/>
      <c r="D306" s="248"/>
      <c r="E306" s="249"/>
      <c r="F306" s="197"/>
      <c r="G306" s="247"/>
      <c r="H306" s="248"/>
      <c r="I306" s="248"/>
      <c r="J306" s="249"/>
      <c r="K306" s="197"/>
      <c r="L306" s="247"/>
      <c r="M306" s="248"/>
      <c r="N306" s="248"/>
      <c r="O306" s="249"/>
      <c r="P306" s="197"/>
      <c r="Q306" s="247"/>
      <c r="R306" s="248"/>
      <c r="S306" s="248"/>
      <c r="T306" s="249"/>
    </row>
    <row r="307" spans="2:20" ht="12" customHeight="1" x14ac:dyDescent="0.15">
      <c r="B307" s="247"/>
      <c r="C307" s="248"/>
      <c r="D307" s="248"/>
      <c r="E307" s="249"/>
      <c r="F307" s="197"/>
      <c r="G307" s="247"/>
      <c r="H307" s="248"/>
      <c r="I307" s="248"/>
      <c r="J307" s="249"/>
      <c r="K307" s="197"/>
      <c r="L307" s="247"/>
      <c r="M307" s="248"/>
      <c r="N307" s="248"/>
      <c r="O307" s="249"/>
      <c r="P307" s="197"/>
      <c r="Q307" s="247"/>
      <c r="R307" s="248"/>
      <c r="S307" s="248"/>
      <c r="T307" s="249"/>
    </row>
    <row r="308" spans="2:20" ht="12" customHeight="1" x14ac:dyDescent="0.15">
      <c r="B308" s="247"/>
      <c r="C308" s="248"/>
      <c r="D308" s="248"/>
      <c r="E308" s="249"/>
      <c r="F308" s="197"/>
      <c r="G308" s="247"/>
      <c r="H308" s="248"/>
      <c r="I308" s="248"/>
      <c r="J308" s="249"/>
      <c r="K308" s="197"/>
      <c r="L308" s="247"/>
      <c r="M308" s="248"/>
      <c r="N308" s="248"/>
      <c r="O308" s="249"/>
      <c r="P308" s="197"/>
      <c r="Q308" s="247"/>
      <c r="R308" s="248"/>
      <c r="S308" s="248"/>
      <c r="T308" s="249"/>
    </row>
    <row r="309" spans="2:20" ht="12" customHeight="1" x14ac:dyDescent="0.15">
      <c r="B309" s="247"/>
      <c r="C309" s="248"/>
      <c r="D309" s="248"/>
      <c r="E309" s="249"/>
      <c r="F309" s="197"/>
      <c r="G309" s="247"/>
      <c r="H309" s="248"/>
      <c r="I309" s="248"/>
      <c r="J309" s="249"/>
      <c r="K309" s="197"/>
      <c r="L309" s="247"/>
      <c r="M309" s="248"/>
      <c r="N309" s="248"/>
      <c r="O309" s="249"/>
      <c r="P309" s="197"/>
      <c r="Q309" s="247"/>
      <c r="R309" s="248"/>
      <c r="S309" s="248"/>
      <c r="T309" s="249"/>
    </row>
    <row r="310" spans="2:20" ht="12" customHeight="1" x14ac:dyDescent="0.15">
      <c r="B310" s="250"/>
      <c r="C310" s="251"/>
      <c r="D310" s="251"/>
      <c r="E310" s="252"/>
      <c r="F310" s="197"/>
      <c r="G310" s="250"/>
      <c r="H310" s="251"/>
      <c r="I310" s="251"/>
      <c r="J310" s="252"/>
      <c r="K310" s="197"/>
      <c r="L310" s="250"/>
      <c r="M310" s="251"/>
      <c r="N310" s="251"/>
      <c r="O310" s="252"/>
      <c r="P310" s="197"/>
      <c r="Q310" s="250"/>
      <c r="R310" s="251"/>
      <c r="S310" s="251"/>
      <c r="T310" s="252"/>
    </row>
    <row r="311" spans="2:20" ht="12" customHeight="1" x14ac:dyDescent="0.15">
      <c r="B311" s="244" t="s">
        <v>884</v>
      </c>
      <c r="C311" s="245"/>
      <c r="D311" s="245"/>
      <c r="E311" s="246"/>
      <c r="F311" s="197"/>
      <c r="G311" s="244" t="s">
        <v>866</v>
      </c>
      <c r="H311" s="245"/>
      <c r="I311" s="245"/>
      <c r="J311" s="246"/>
      <c r="K311" s="197"/>
      <c r="L311" s="244" t="s">
        <v>567</v>
      </c>
      <c r="M311" s="245"/>
      <c r="N311" s="245"/>
      <c r="O311" s="246"/>
      <c r="P311" s="197"/>
      <c r="Q311" s="244" t="s">
        <v>886</v>
      </c>
      <c r="R311" s="245"/>
      <c r="S311" s="245"/>
      <c r="T311" s="246"/>
    </row>
    <row r="312" spans="2:20" ht="12" customHeight="1" x14ac:dyDescent="0.15">
      <c r="B312" s="197"/>
      <c r="C312" s="197"/>
      <c r="D312" s="197"/>
      <c r="E312" s="197"/>
      <c r="F312" s="197"/>
      <c r="G312" s="197"/>
      <c r="H312" s="197"/>
      <c r="I312" s="197"/>
      <c r="J312" s="197"/>
      <c r="K312" s="197"/>
      <c r="L312" s="197"/>
      <c r="M312" s="197"/>
      <c r="N312" s="197"/>
      <c r="O312" s="197"/>
      <c r="P312" s="197"/>
      <c r="Q312" s="197"/>
      <c r="R312" s="197"/>
      <c r="S312" s="197"/>
      <c r="T312" s="197"/>
    </row>
    <row r="313" spans="2:20" ht="12" customHeight="1" x14ac:dyDescent="0.15">
      <c r="B313" s="197"/>
      <c r="C313" s="197"/>
      <c r="D313" s="197"/>
      <c r="E313" s="197"/>
      <c r="F313" s="197"/>
      <c r="G313" s="197"/>
      <c r="H313" s="197"/>
      <c r="I313" s="197"/>
      <c r="J313" s="197"/>
      <c r="K313" s="197"/>
      <c r="L313" s="197"/>
      <c r="M313" s="197"/>
      <c r="N313" s="197"/>
      <c r="O313" s="197"/>
      <c r="P313" s="197"/>
      <c r="Q313" s="197"/>
      <c r="R313" s="197"/>
      <c r="S313" s="197"/>
      <c r="T313" s="197"/>
    </row>
    <row r="314" spans="2:20" ht="12" customHeight="1" x14ac:dyDescent="0.15">
      <c r="B314" s="114" t="s">
        <v>289</v>
      </c>
      <c r="C314" s="115" t="s">
        <v>155</v>
      </c>
      <c r="D314" s="51" t="s">
        <v>290</v>
      </c>
      <c r="E314" s="46" t="str">
        <f>LOOKUP(C322,{0,201,401,601,901,1201,1501;"黑色","绿色","蓝色","紫色","红色","橙色","金色"})</f>
        <v>绿色</v>
      </c>
      <c r="F314" s="197"/>
      <c r="G314" s="114" t="s">
        <v>289</v>
      </c>
      <c r="H314" s="115" t="s">
        <v>159</v>
      </c>
      <c r="I314" s="51" t="s">
        <v>290</v>
      </c>
      <c r="J314" s="46" t="str">
        <f>LOOKUP(H322,{0,201,401,601,901,1201,1501;"黑色","绿色","蓝色","紫色","红色","橙色","金色"})</f>
        <v>绿色</v>
      </c>
      <c r="K314" s="197"/>
      <c r="L314" s="114" t="s">
        <v>289</v>
      </c>
      <c r="M314" s="115" t="s">
        <v>163</v>
      </c>
      <c r="N314" s="51" t="s">
        <v>290</v>
      </c>
      <c r="O314" s="46" t="str">
        <f>LOOKUP(M322,{0,201,401,601,901,1201,1501;"黑色","绿色","蓝色","紫色","红色","橙色","金色"})</f>
        <v>绿色</v>
      </c>
      <c r="P314" s="197"/>
      <c r="Q314" s="114" t="s">
        <v>289</v>
      </c>
      <c r="R314" s="115" t="s">
        <v>167</v>
      </c>
      <c r="S314" s="51" t="s">
        <v>290</v>
      </c>
      <c r="T314" s="46" t="str">
        <f>LOOKUP(R322,{0,201,401,601,901,1201,1501;"黑色","绿色","蓝色","紫色","红色","橙色","金色"})</f>
        <v>绿色</v>
      </c>
    </row>
    <row r="315" spans="2:20" ht="12" customHeight="1" x14ac:dyDescent="0.15">
      <c r="B315" s="253" t="s">
        <v>928</v>
      </c>
      <c r="C315" s="254"/>
      <c r="D315" s="116" t="s">
        <v>292</v>
      </c>
      <c r="E315" s="59">
        <v>1</v>
      </c>
      <c r="F315" s="197"/>
      <c r="G315" s="253" t="s">
        <v>929</v>
      </c>
      <c r="H315" s="254"/>
      <c r="I315" s="116" t="s">
        <v>292</v>
      </c>
      <c r="J315" s="59">
        <v>1</v>
      </c>
      <c r="K315" s="197"/>
      <c r="L315" s="253" t="s">
        <v>930</v>
      </c>
      <c r="M315" s="254"/>
      <c r="N315" s="116" t="s">
        <v>292</v>
      </c>
      <c r="O315" s="59">
        <v>1</v>
      </c>
      <c r="P315" s="197"/>
      <c r="Q315" s="253" t="s">
        <v>931</v>
      </c>
      <c r="R315" s="254"/>
      <c r="S315" s="116" t="s">
        <v>292</v>
      </c>
      <c r="T315" s="59">
        <v>1</v>
      </c>
    </row>
    <row r="316" spans="2:20" ht="12" customHeight="1" x14ac:dyDescent="0.15">
      <c r="B316" s="255"/>
      <c r="C316" s="256"/>
      <c r="D316" s="116" t="s">
        <v>296</v>
      </c>
      <c r="E316" s="59">
        <v>1</v>
      </c>
      <c r="F316" s="197"/>
      <c r="G316" s="255"/>
      <c r="H316" s="256"/>
      <c r="I316" s="116" t="s">
        <v>296</v>
      </c>
      <c r="J316" s="59">
        <v>1</v>
      </c>
      <c r="K316" s="197"/>
      <c r="L316" s="255"/>
      <c r="M316" s="256"/>
      <c r="N316" s="116" t="s">
        <v>296</v>
      </c>
      <c r="O316" s="59">
        <v>1</v>
      </c>
      <c r="P316" s="197"/>
      <c r="Q316" s="255"/>
      <c r="R316" s="256"/>
      <c r="S316" s="116" t="s">
        <v>296</v>
      </c>
      <c r="T316" s="59">
        <v>1</v>
      </c>
    </row>
    <row r="317" spans="2:20" ht="12" customHeight="1" x14ac:dyDescent="0.15">
      <c r="B317" s="255"/>
      <c r="C317" s="256"/>
      <c r="D317" s="259" t="s">
        <v>932</v>
      </c>
      <c r="E317" s="260"/>
      <c r="F317" s="197"/>
      <c r="G317" s="255"/>
      <c r="H317" s="256"/>
      <c r="I317" s="259" t="s">
        <v>933</v>
      </c>
      <c r="J317" s="260"/>
      <c r="K317" s="197"/>
      <c r="L317" s="255"/>
      <c r="M317" s="256"/>
      <c r="N317" s="259" t="s">
        <v>934</v>
      </c>
      <c r="O317" s="260"/>
      <c r="P317" s="197"/>
      <c r="Q317" s="255"/>
      <c r="R317" s="256"/>
      <c r="S317" s="259" t="s">
        <v>935</v>
      </c>
      <c r="T317" s="260"/>
    </row>
    <row r="318" spans="2:20" ht="12" customHeight="1" x14ac:dyDescent="0.15">
      <c r="B318" s="255"/>
      <c r="C318" s="256"/>
      <c r="D318" s="259"/>
      <c r="E318" s="260"/>
      <c r="F318" s="197"/>
      <c r="G318" s="255"/>
      <c r="H318" s="256"/>
      <c r="I318" s="259"/>
      <c r="J318" s="260"/>
      <c r="K318" s="197"/>
      <c r="L318" s="255"/>
      <c r="M318" s="256"/>
      <c r="N318" s="259"/>
      <c r="O318" s="260"/>
      <c r="P318" s="197"/>
      <c r="Q318" s="255"/>
      <c r="R318" s="256"/>
      <c r="S318" s="259"/>
      <c r="T318" s="260"/>
    </row>
    <row r="319" spans="2:20" ht="12" customHeight="1" x14ac:dyDescent="0.15">
      <c r="B319" s="255"/>
      <c r="C319" s="256"/>
      <c r="D319" s="259"/>
      <c r="E319" s="260"/>
      <c r="F319" s="197"/>
      <c r="G319" s="255"/>
      <c r="H319" s="256"/>
      <c r="I319" s="259"/>
      <c r="J319" s="260"/>
      <c r="K319" s="197"/>
      <c r="L319" s="255"/>
      <c r="M319" s="256"/>
      <c r="N319" s="259"/>
      <c r="O319" s="260"/>
      <c r="P319" s="197"/>
      <c r="Q319" s="255"/>
      <c r="R319" s="256"/>
      <c r="S319" s="259"/>
      <c r="T319" s="260"/>
    </row>
    <row r="320" spans="2:20" ht="12" customHeight="1" x14ac:dyDescent="0.15">
      <c r="B320" s="255"/>
      <c r="C320" s="256"/>
      <c r="D320" s="259"/>
      <c r="E320" s="260"/>
      <c r="F320" s="197"/>
      <c r="G320" s="255"/>
      <c r="H320" s="256"/>
      <c r="I320" s="259"/>
      <c r="J320" s="260"/>
      <c r="K320" s="197"/>
      <c r="L320" s="255"/>
      <c r="M320" s="256"/>
      <c r="N320" s="259"/>
      <c r="O320" s="260"/>
      <c r="P320" s="197"/>
      <c r="Q320" s="255"/>
      <c r="R320" s="256"/>
      <c r="S320" s="259"/>
      <c r="T320" s="260"/>
    </row>
    <row r="321" spans="2:20" ht="12" customHeight="1" x14ac:dyDescent="0.15">
      <c r="B321" s="257"/>
      <c r="C321" s="258"/>
      <c r="D321" s="259"/>
      <c r="E321" s="260"/>
      <c r="F321" s="197"/>
      <c r="G321" s="257"/>
      <c r="H321" s="258"/>
      <c r="I321" s="259"/>
      <c r="J321" s="260"/>
      <c r="K321" s="197"/>
      <c r="L321" s="257"/>
      <c r="M321" s="258"/>
      <c r="N321" s="259"/>
      <c r="O321" s="260"/>
      <c r="P321" s="197"/>
      <c r="Q321" s="257"/>
      <c r="R321" s="258"/>
      <c r="S321" s="259"/>
      <c r="T321" s="260"/>
    </row>
    <row r="322" spans="2:20" ht="12" customHeight="1" x14ac:dyDescent="0.15">
      <c r="B322" s="114" t="s">
        <v>301</v>
      </c>
      <c r="C322" s="117">
        <v>300</v>
      </c>
      <c r="D322" s="261"/>
      <c r="E322" s="260"/>
      <c r="F322" s="197"/>
      <c r="G322" s="114" t="s">
        <v>301</v>
      </c>
      <c r="H322" s="117">
        <v>300</v>
      </c>
      <c r="I322" s="261"/>
      <c r="J322" s="260"/>
      <c r="K322" s="197"/>
      <c r="L322" s="114" t="s">
        <v>301</v>
      </c>
      <c r="M322" s="117">
        <v>300</v>
      </c>
      <c r="N322" s="261"/>
      <c r="O322" s="260"/>
      <c r="P322" s="197"/>
      <c r="Q322" s="114" t="s">
        <v>301</v>
      </c>
      <c r="R322" s="117">
        <v>300</v>
      </c>
      <c r="S322" s="261"/>
      <c r="T322" s="260"/>
    </row>
    <row r="323" spans="2:20" ht="12" customHeight="1" x14ac:dyDescent="0.15">
      <c r="B323" s="55" t="s">
        <v>302</v>
      </c>
      <c r="C323" s="241">
        <f>C322*25</f>
        <v>7500</v>
      </c>
      <c r="D323" s="242"/>
      <c r="E323" s="243"/>
      <c r="F323" s="197"/>
      <c r="G323" s="55" t="s">
        <v>302</v>
      </c>
      <c r="H323" s="241">
        <f>H322*25</f>
        <v>7500</v>
      </c>
      <c r="I323" s="242"/>
      <c r="J323" s="243"/>
      <c r="K323" s="197"/>
      <c r="L323" s="55" t="s">
        <v>302</v>
      </c>
      <c r="M323" s="241">
        <f>M322*25</f>
        <v>7500</v>
      </c>
      <c r="N323" s="242"/>
      <c r="O323" s="243"/>
      <c r="P323" s="197"/>
      <c r="Q323" s="55" t="s">
        <v>302</v>
      </c>
      <c r="R323" s="241">
        <f>R322*25</f>
        <v>7500</v>
      </c>
      <c r="S323" s="242"/>
      <c r="T323" s="243"/>
    </row>
    <row r="324" spans="2:20" ht="12" customHeight="1" x14ac:dyDescent="0.15">
      <c r="B324" s="247" t="s">
        <v>341</v>
      </c>
      <c r="C324" s="248"/>
      <c r="D324" s="248"/>
      <c r="E324" s="249"/>
      <c r="F324" s="197"/>
      <c r="G324" s="247" t="s">
        <v>341</v>
      </c>
      <c r="H324" s="248"/>
      <c r="I324" s="248"/>
      <c r="J324" s="249"/>
      <c r="K324" s="197"/>
      <c r="L324" s="247" t="s">
        <v>341</v>
      </c>
      <c r="M324" s="248"/>
      <c r="N324" s="248"/>
      <c r="O324" s="249"/>
      <c r="P324" s="197"/>
      <c r="Q324" s="247" t="s">
        <v>341</v>
      </c>
      <c r="R324" s="248"/>
      <c r="S324" s="248"/>
      <c r="T324" s="249"/>
    </row>
    <row r="325" spans="2:20" ht="12" customHeight="1" x14ac:dyDescent="0.15">
      <c r="B325" s="247"/>
      <c r="C325" s="248"/>
      <c r="D325" s="248"/>
      <c r="E325" s="249"/>
      <c r="F325" s="197"/>
      <c r="G325" s="247"/>
      <c r="H325" s="248"/>
      <c r="I325" s="248"/>
      <c r="J325" s="249"/>
      <c r="K325" s="197"/>
      <c r="L325" s="247"/>
      <c r="M325" s="248"/>
      <c r="N325" s="248"/>
      <c r="O325" s="249"/>
      <c r="P325" s="197"/>
      <c r="Q325" s="247"/>
      <c r="R325" s="248"/>
      <c r="S325" s="248"/>
      <c r="T325" s="249"/>
    </row>
    <row r="326" spans="2:20" ht="12" customHeight="1" x14ac:dyDescent="0.15">
      <c r="B326" s="247"/>
      <c r="C326" s="248"/>
      <c r="D326" s="248"/>
      <c r="E326" s="249"/>
      <c r="F326" s="197"/>
      <c r="G326" s="247"/>
      <c r="H326" s="248"/>
      <c r="I326" s="248"/>
      <c r="J326" s="249"/>
      <c r="K326" s="197"/>
      <c r="L326" s="247"/>
      <c r="M326" s="248"/>
      <c r="N326" s="248"/>
      <c r="O326" s="249"/>
      <c r="P326" s="197"/>
      <c r="Q326" s="247"/>
      <c r="R326" s="248"/>
      <c r="S326" s="248"/>
      <c r="T326" s="249"/>
    </row>
    <row r="327" spans="2:20" ht="12" customHeight="1" x14ac:dyDescent="0.15">
      <c r="B327" s="247"/>
      <c r="C327" s="248"/>
      <c r="D327" s="248"/>
      <c r="E327" s="249"/>
      <c r="F327" s="197"/>
      <c r="G327" s="247"/>
      <c r="H327" s="248"/>
      <c r="I327" s="248"/>
      <c r="J327" s="249"/>
      <c r="K327" s="197"/>
      <c r="L327" s="247"/>
      <c r="M327" s="248"/>
      <c r="N327" s="248"/>
      <c r="O327" s="249"/>
      <c r="P327" s="197"/>
      <c r="Q327" s="247"/>
      <c r="R327" s="248"/>
      <c r="S327" s="248"/>
      <c r="T327" s="249"/>
    </row>
    <row r="328" spans="2:20" ht="12" customHeight="1" x14ac:dyDescent="0.15">
      <c r="B328" s="247"/>
      <c r="C328" s="248"/>
      <c r="D328" s="248"/>
      <c r="E328" s="249"/>
      <c r="F328" s="197"/>
      <c r="G328" s="247"/>
      <c r="H328" s="248"/>
      <c r="I328" s="248"/>
      <c r="J328" s="249"/>
      <c r="K328" s="197"/>
      <c r="L328" s="247"/>
      <c r="M328" s="248"/>
      <c r="N328" s="248"/>
      <c r="O328" s="249"/>
      <c r="P328" s="197"/>
      <c r="Q328" s="247"/>
      <c r="R328" s="248"/>
      <c r="S328" s="248"/>
      <c r="T328" s="249"/>
    </row>
    <row r="329" spans="2:20" ht="12" customHeight="1" x14ac:dyDescent="0.15">
      <c r="B329" s="247"/>
      <c r="C329" s="248"/>
      <c r="D329" s="248"/>
      <c r="E329" s="249"/>
      <c r="F329" s="197"/>
      <c r="G329" s="247"/>
      <c r="H329" s="248"/>
      <c r="I329" s="248"/>
      <c r="J329" s="249"/>
      <c r="K329" s="197"/>
      <c r="L329" s="247"/>
      <c r="M329" s="248"/>
      <c r="N329" s="248"/>
      <c r="O329" s="249"/>
      <c r="P329" s="197"/>
      <c r="Q329" s="247"/>
      <c r="R329" s="248"/>
      <c r="S329" s="248"/>
      <c r="T329" s="249"/>
    </row>
    <row r="330" spans="2:20" ht="12" customHeight="1" x14ac:dyDescent="0.15">
      <c r="B330" s="247"/>
      <c r="C330" s="248"/>
      <c r="D330" s="248"/>
      <c r="E330" s="249"/>
      <c r="F330" s="197"/>
      <c r="G330" s="247"/>
      <c r="H330" s="248"/>
      <c r="I330" s="248"/>
      <c r="J330" s="249"/>
      <c r="K330" s="197"/>
      <c r="L330" s="247"/>
      <c r="M330" s="248"/>
      <c r="N330" s="248"/>
      <c r="O330" s="249"/>
      <c r="P330" s="197"/>
      <c r="Q330" s="247"/>
      <c r="R330" s="248"/>
      <c r="S330" s="248"/>
      <c r="T330" s="249"/>
    </row>
    <row r="331" spans="2:20" ht="12" customHeight="1" x14ac:dyDescent="0.15">
      <c r="B331" s="247"/>
      <c r="C331" s="248"/>
      <c r="D331" s="248"/>
      <c r="E331" s="249"/>
      <c r="F331" s="197"/>
      <c r="G331" s="247"/>
      <c r="H331" s="248"/>
      <c r="I331" s="248"/>
      <c r="J331" s="249"/>
      <c r="K331" s="197"/>
      <c r="L331" s="247"/>
      <c r="M331" s="248"/>
      <c r="N331" s="248"/>
      <c r="O331" s="249"/>
      <c r="P331" s="197"/>
      <c r="Q331" s="247"/>
      <c r="R331" s="248"/>
      <c r="S331" s="248"/>
      <c r="T331" s="249"/>
    </row>
    <row r="332" spans="2:20" ht="12" customHeight="1" x14ac:dyDescent="0.15">
      <c r="B332" s="247"/>
      <c r="C332" s="248"/>
      <c r="D332" s="248"/>
      <c r="E332" s="249"/>
      <c r="F332" s="197"/>
      <c r="G332" s="247"/>
      <c r="H332" s="248"/>
      <c r="I332" s="248"/>
      <c r="J332" s="249"/>
      <c r="K332" s="197"/>
      <c r="L332" s="247"/>
      <c r="M332" s="248"/>
      <c r="N332" s="248"/>
      <c r="O332" s="249"/>
      <c r="P332" s="197"/>
      <c r="Q332" s="247"/>
      <c r="R332" s="248"/>
      <c r="S332" s="248"/>
      <c r="T332" s="249"/>
    </row>
    <row r="333" spans="2:20" ht="12" customHeight="1" x14ac:dyDescent="0.15">
      <c r="B333" s="247"/>
      <c r="C333" s="248"/>
      <c r="D333" s="248"/>
      <c r="E333" s="249"/>
      <c r="F333" s="197"/>
      <c r="G333" s="247"/>
      <c r="H333" s="248"/>
      <c r="I333" s="248"/>
      <c r="J333" s="249"/>
      <c r="K333" s="197"/>
      <c r="L333" s="247"/>
      <c r="M333" s="248"/>
      <c r="N333" s="248"/>
      <c r="O333" s="249"/>
      <c r="P333" s="197"/>
      <c r="Q333" s="247"/>
      <c r="R333" s="248"/>
      <c r="S333" s="248"/>
      <c r="T333" s="249"/>
    </row>
    <row r="334" spans="2:20" ht="12" customHeight="1" x14ac:dyDescent="0.15">
      <c r="B334" s="247"/>
      <c r="C334" s="248"/>
      <c r="D334" s="248"/>
      <c r="E334" s="249"/>
      <c r="F334" s="197"/>
      <c r="G334" s="247"/>
      <c r="H334" s="248"/>
      <c r="I334" s="248"/>
      <c r="J334" s="249"/>
      <c r="K334" s="197"/>
      <c r="L334" s="247"/>
      <c r="M334" s="248"/>
      <c r="N334" s="248"/>
      <c r="O334" s="249"/>
      <c r="P334" s="197"/>
      <c r="Q334" s="247"/>
      <c r="R334" s="248"/>
      <c r="S334" s="248"/>
      <c r="T334" s="249"/>
    </row>
    <row r="335" spans="2:20" ht="12" customHeight="1" x14ac:dyDescent="0.15">
      <c r="B335" s="247"/>
      <c r="C335" s="248"/>
      <c r="D335" s="248"/>
      <c r="E335" s="249"/>
      <c r="F335" s="197"/>
      <c r="G335" s="247"/>
      <c r="H335" s="248"/>
      <c r="I335" s="248"/>
      <c r="J335" s="249"/>
      <c r="K335" s="197"/>
      <c r="L335" s="247"/>
      <c r="M335" s="248"/>
      <c r="N335" s="248"/>
      <c r="O335" s="249"/>
      <c r="P335" s="197"/>
      <c r="Q335" s="247"/>
      <c r="R335" s="248"/>
      <c r="S335" s="248"/>
      <c r="T335" s="249"/>
    </row>
    <row r="336" spans="2:20" ht="12" customHeight="1" x14ac:dyDescent="0.15">
      <c r="B336" s="250"/>
      <c r="C336" s="251"/>
      <c r="D336" s="251"/>
      <c r="E336" s="252"/>
      <c r="F336" s="197"/>
      <c r="G336" s="250"/>
      <c r="H336" s="251"/>
      <c r="I336" s="251"/>
      <c r="J336" s="252"/>
      <c r="K336" s="197"/>
      <c r="L336" s="250"/>
      <c r="M336" s="251"/>
      <c r="N336" s="251"/>
      <c r="O336" s="252"/>
      <c r="P336" s="197"/>
      <c r="Q336" s="250"/>
      <c r="R336" s="251"/>
      <c r="S336" s="251"/>
      <c r="T336" s="252"/>
    </row>
    <row r="337" spans="2:20" ht="12" customHeight="1" x14ac:dyDescent="0.15">
      <c r="B337" s="244" t="s">
        <v>936</v>
      </c>
      <c r="C337" s="245"/>
      <c r="D337" s="245"/>
      <c r="E337" s="246"/>
      <c r="F337" s="197"/>
      <c r="G337" s="244" t="s">
        <v>936</v>
      </c>
      <c r="H337" s="245"/>
      <c r="I337" s="245"/>
      <c r="J337" s="246"/>
      <c r="K337" s="197"/>
      <c r="L337" s="244" t="s">
        <v>866</v>
      </c>
      <c r="M337" s="245"/>
      <c r="N337" s="245"/>
      <c r="O337" s="246"/>
      <c r="P337" s="197"/>
      <c r="Q337" s="244" t="s">
        <v>937</v>
      </c>
      <c r="R337" s="245"/>
      <c r="S337" s="245"/>
      <c r="T337" s="246"/>
    </row>
    <row r="338" spans="2:20" ht="12" customHeight="1" x14ac:dyDescent="0.15">
      <c r="B338" s="197"/>
      <c r="C338" s="197"/>
      <c r="D338" s="197"/>
      <c r="E338" s="197"/>
      <c r="F338" s="197"/>
      <c r="G338" s="197"/>
      <c r="H338" s="197"/>
      <c r="I338" s="197"/>
      <c r="J338" s="197"/>
      <c r="K338" s="197"/>
      <c r="L338" s="197"/>
      <c r="M338" s="197"/>
      <c r="N338" s="197"/>
      <c r="O338" s="197"/>
      <c r="P338" s="197"/>
      <c r="Q338" s="197"/>
      <c r="R338" s="197"/>
      <c r="S338" s="197"/>
      <c r="T338" s="197"/>
    </row>
    <row r="339" spans="2:20" ht="12" customHeight="1" x14ac:dyDescent="0.15">
      <c r="B339" s="197"/>
      <c r="C339" s="197"/>
      <c r="D339" s="197"/>
      <c r="E339" s="197"/>
      <c r="F339" s="197"/>
      <c r="G339" s="197"/>
      <c r="H339" s="197"/>
      <c r="I339" s="197"/>
      <c r="J339" s="197"/>
      <c r="K339" s="197"/>
      <c r="L339" s="197"/>
      <c r="M339" s="197"/>
      <c r="N339" s="197"/>
      <c r="O339" s="197"/>
      <c r="P339" s="197"/>
      <c r="Q339" s="197"/>
      <c r="R339" s="197"/>
      <c r="S339" s="197"/>
      <c r="T339" s="197"/>
    </row>
    <row r="340" spans="2:20" ht="12" customHeight="1" x14ac:dyDescent="0.15">
      <c r="B340" s="114" t="s">
        <v>289</v>
      </c>
      <c r="C340" s="119" t="s">
        <v>250</v>
      </c>
      <c r="D340" s="51" t="s">
        <v>290</v>
      </c>
      <c r="E340" s="46" t="str">
        <f>LOOKUP(C348,{0,201,401,601,901,1201,1501;"黑色","绿色","蓝色","紫色","红色","橙色","金色"})</f>
        <v>蓝色</v>
      </c>
      <c r="F340" s="197"/>
      <c r="G340" s="114" t="s">
        <v>289</v>
      </c>
      <c r="H340" s="119" t="s">
        <v>253</v>
      </c>
      <c r="I340" s="51" t="s">
        <v>290</v>
      </c>
      <c r="J340" s="46" t="str">
        <f>LOOKUP(H348,{0,201,401,601,901,1201,1501;"黑色","绿色","蓝色","紫色","红色","橙色","金色"})</f>
        <v>蓝色</v>
      </c>
      <c r="K340" s="197"/>
      <c r="L340" s="114" t="s">
        <v>289</v>
      </c>
      <c r="M340" s="119" t="s">
        <v>256</v>
      </c>
      <c r="N340" s="51" t="s">
        <v>290</v>
      </c>
      <c r="O340" s="46" t="str">
        <f>LOOKUP(M348,{0,201,401,601,901,1201,1501;"黑色","绿色","蓝色","紫色","红色","橙色","金色"})</f>
        <v>蓝色</v>
      </c>
      <c r="P340" s="197"/>
      <c r="Q340" s="114" t="s">
        <v>289</v>
      </c>
      <c r="R340" s="119" t="s">
        <v>259</v>
      </c>
      <c r="S340" s="51" t="s">
        <v>290</v>
      </c>
      <c r="T340" s="46" t="str">
        <f>LOOKUP(R348,{0,201,401,601,901,1201,1501;"黑色","绿色","蓝色","紫色","红色","橙色","金色"})</f>
        <v>蓝色</v>
      </c>
    </row>
    <row r="341" spans="2:20" ht="12" customHeight="1" x14ac:dyDescent="0.15">
      <c r="B341" s="253" t="s">
        <v>938</v>
      </c>
      <c r="C341" s="254"/>
      <c r="D341" s="116" t="s">
        <v>292</v>
      </c>
      <c r="E341" s="59">
        <v>1</v>
      </c>
      <c r="F341" s="197"/>
      <c r="G341" s="253" t="s">
        <v>939</v>
      </c>
      <c r="H341" s="254"/>
      <c r="I341" s="116" t="s">
        <v>292</v>
      </c>
      <c r="J341" s="59">
        <v>1</v>
      </c>
      <c r="K341" s="197"/>
      <c r="L341" s="253" t="s">
        <v>940</v>
      </c>
      <c r="M341" s="254"/>
      <c r="N341" s="116" t="s">
        <v>292</v>
      </c>
      <c r="O341" s="59">
        <v>1</v>
      </c>
      <c r="P341" s="197"/>
      <c r="Q341" s="253" t="s">
        <v>941</v>
      </c>
      <c r="R341" s="254"/>
      <c r="S341" s="116" t="s">
        <v>292</v>
      </c>
      <c r="T341" s="59">
        <v>1</v>
      </c>
    </row>
    <row r="342" spans="2:20" ht="12" customHeight="1" x14ac:dyDescent="0.15">
      <c r="B342" s="255"/>
      <c r="C342" s="256"/>
      <c r="D342" s="116" t="s">
        <v>296</v>
      </c>
      <c r="E342" s="59">
        <v>1</v>
      </c>
      <c r="F342" s="197"/>
      <c r="G342" s="255"/>
      <c r="H342" s="256"/>
      <c r="I342" s="116" t="s">
        <v>296</v>
      </c>
      <c r="J342" s="59">
        <v>1</v>
      </c>
      <c r="K342" s="197"/>
      <c r="L342" s="255"/>
      <c r="M342" s="256"/>
      <c r="N342" s="116" t="s">
        <v>296</v>
      </c>
      <c r="O342" s="59">
        <v>1</v>
      </c>
      <c r="P342" s="197"/>
      <c r="Q342" s="255"/>
      <c r="R342" s="256"/>
      <c r="S342" s="116" t="s">
        <v>296</v>
      </c>
      <c r="T342" s="59">
        <v>1</v>
      </c>
    </row>
    <row r="343" spans="2:20" ht="12" customHeight="1" x14ac:dyDescent="0.15">
      <c r="B343" s="255"/>
      <c r="C343" s="256"/>
      <c r="D343" s="259" t="s">
        <v>942</v>
      </c>
      <c r="E343" s="260"/>
      <c r="F343" s="197"/>
      <c r="G343" s="255"/>
      <c r="H343" s="256"/>
      <c r="I343" s="259" t="s">
        <v>943</v>
      </c>
      <c r="J343" s="260"/>
      <c r="K343" s="197"/>
      <c r="L343" s="255"/>
      <c r="M343" s="256"/>
      <c r="N343" s="259" t="s">
        <v>944</v>
      </c>
      <c r="O343" s="260"/>
      <c r="P343" s="197"/>
      <c r="Q343" s="255"/>
      <c r="R343" s="256"/>
      <c r="S343" s="259" t="s">
        <v>945</v>
      </c>
      <c r="T343" s="260"/>
    </row>
    <row r="344" spans="2:20" ht="12" customHeight="1" x14ac:dyDescent="0.15">
      <c r="B344" s="255"/>
      <c r="C344" s="256"/>
      <c r="D344" s="259"/>
      <c r="E344" s="260"/>
      <c r="F344" s="197"/>
      <c r="G344" s="255"/>
      <c r="H344" s="256"/>
      <c r="I344" s="259"/>
      <c r="J344" s="260"/>
      <c r="K344" s="197"/>
      <c r="L344" s="255"/>
      <c r="M344" s="256"/>
      <c r="N344" s="259"/>
      <c r="O344" s="260"/>
      <c r="P344" s="197"/>
      <c r="Q344" s="255"/>
      <c r="R344" s="256"/>
      <c r="S344" s="259"/>
      <c r="T344" s="260"/>
    </row>
    <row r="345" spans="2:20" ht="12" customHeight="1" x14ac:dyDescent="0.15">
      <c r="B345" s="255"/>
      <c r="C345" s="256"/>
      <c r="D345" s="259"/>
      <c r="E345" s="260"/>
      <c r="F345" s="197"/>
      <c r="G345" s="255"/>
      <c r="H345" s="256"/>
      <c r="I345" s="259"/>
      <c r="J345" s="260"/>
      <c r="K345" s="197"/>
      <c r="L345" s="255"/>
      <c r="M345" s="256"/>
      <c r="N345" s="259"/>
      <c r="O345" s="260"/>
      <c r="P345" s="197"/>
      <c r="Q345" s="255"/>
      <c r="R345" s="256"/>
      <c r="S345" s="259"/>
      <c r="T345" s="260"/>
    </row>
    <row r="346" spans="2:20" ht="12" customHeight="1" x14ac:dyDescent="0.15">
      <c r="B346" s="255"/>
      <c r="C346" s="256"/>
      <c r="D346" s="259"/>
      <c r="E346" s="260"/>
      <c r="F346" s="197"/>
      <c r="G346" s="255"/>
      <c r="H346" s="256"/>
      <c r="I346" s="259"/>
      <c r="J346" s="260"/>
      <c r="K346" s="197"/>
      <c r="L346" s="255"/>
      <c r="M346" s="256"/>
      <c r="N346" s="259"/>
      <c r="O346" s="260"/>
      <c r="P346" s="197"/>
      <c r="Q346" s="255"/>
      <c r="R346" s="256"/>
      <c r="S346" s="259"/>
      <c r="T346" s="260"/>
    </row>
    <row r="347" spans="2:20" ht="12" customHeight="1" x14ac:dyDescent="0.15">
      <c r="B347" s="257"/>
      <c r="C347" s="258"/>
      <c r="D347" s="259"/>
      <c r="E347" s="260"/>
      <c r="F347" s="197"/>
      <c r="G347" s="257"/>
      <c r="H347" s="258"/>
      <c r="I347" s="259"/>
      <c r="J347" s="260"/>
      <c r="K347" s="197"/>
      <c r="L347" s="257"/>
      <c r="M347" s="258"/>
      <c r="N347" s="259"/>
      <c r="O347" s="260"/>
      <c r="P347" s="197"/>
      <c r="Q347" s="257"/>
      <c r="R347" s="258"/>
      <c r="S347" s="259"/>
      <c r="T347" s="260"/>
    </row>
    <row r="348" spans="2:20" ht="12" customHeight="1" x14ac:dyDescent="0.15">
      <c r="B348" s="114" t="s">
        <v>301</v>
      </c>
      <c r="C348" s="117">
        <v>600</v>
      </c>
      <c r="D348" s="261"/>
      <c r="E348" s="260"/>
      <c r="F348" s="197"/>
      <c r="G348" s="114" t="s">
        <v>301</v>
      </c>
      <c r="H348" s="117">
        <v>600</v>
      </c>
      <c r="I348" s="261"/>
      <c r="J348" s="260"/>
      <c r="K348" s="197"/>
      <c r="L348" s="114" t="s">
        <v>301</v>
      </c>
      <c r="M348" s="117">
        <v>600</v>
      </c>
      <c r="N348" s="261"/>
      <c r="O348" s="260"/>
      <c r="P348" s="197"/>
      <c r="Q348" s="114" t="s">
        <v>301</v>
      </c>
      <c r="R348" s="117">
        <v>600</v>
      </c>
      <c r="S348" s="261"/>
      <c r="T348" s="260"/>
    </row>
    <row r="349" spans="2:20" ht="12" customHeight="1" x14ac:dyDescent="0.15">
      <c r="B349" s="55" t="s">
        <v>302</v>
      </c>
      <c r="C349" s="241">
        <f>C348*25</f>
        <v>15000</v>
      </c>
      <c r="D349" s="242"/>
      <c r="E349" s="243"/>
      <c r="F349" s="197"/>
      <c r="G349" s="55" t="s">
        <v>302</v>
      </c>
      <c r="H349" s="241">
        <f>H348*25</f>
        <v>15000</v>
      </c>
      <c r="I349" s="242"/>
      <c r="J349" s="243"/>
      <c r="K349" s="197"/>
      <c r="L349" s="55" t="s">
        <v>302</v>
      </c>
      <c r="M349" s="241">
        <f>M348*25</f>
        <v>15000</v>
      </c>
      <c r="N349" s="242"/>
      <c r="O349" s="243"/>
      <c r="P349" s="197"/>
      <c r="Q349" s="55" t="s">
        <v>302</v>
      </c>
      <c r="R349" s="241">
        <f>R348*25</f>
        <v>15000</v>
      </c>
      <c r="S349" s="242"/>
      <c r="T349" s="243"/>
    </row>
    <row r="350" spans="2:20" ht="12" customHeight="1" x14ac:dyDescent="0.15">
      <c r="B350" s="247" t="s">
        <v>341</v>
      </c>
      <c r="C350" s="248"/>
      <c r="D350" s="248"/>
      <c r="E350" s="249"/>
      <c r="F350" s="197"/>
      <c r="G350" s="247" t="s">
        <v>341</v>
      </c>
      <c r="H350" s="248"/>
      <c r="I350" s="248"/>
      <c r="J350" s="249"/>
      <c r="K350" s="197"/>
      <c r="L350" s="247" t="s">
        <v>341</v>
      </c>
      <c r="M350" s="248"/>
      <c r="N350" s="248"/>
      <c r="O350" s="249"/>
      <c r="P350" s="197"/>
      <c r="Q350" s="247" t="s">
        <v>341</v>
      </c>
      <c r="R350" s="248"/>
      <c r="S350" s="248"/>
      <c r="T350" s="249"/>
    </row>
    <row r="351" spans="2:20" ht="12" customHeight="1" x14ac:dyDescent="0.15">
      <c r="B351" s="247"/>
      <c r="C351" s="248"/>
      <c r="D351" s="248"/>
      <c r="E351" s="249"/>
      <c r="F351" s="197"/>
      <c r="G351" s="247"/>
      <c r="H351" s="248"/>
      <c r="I351" s="248"/>
      <c r="J351" s="249"/>
      <c r="K351" s="197"/>
      <c r="L351" s="247"/>
      <c r="M351" s="248"/>
      <c r="N351" s="248"/>
      <c r="O351" s="249"/>
      <c r="P351" s="197"/>
      <c r="Q351" s="247"/>
      <c r="R351" s="248"/>
      <c r="S351" s="248"/>
      <c r="T351" s="249"/>
    </row>
    <row r="352" spans="2:20" ht="12" customHeight="1" x14ac:dyDescent="0.15">
      <c r="B352" s="247"/>
      <c r="C352" s="248"/>
      <c r="D352" s="248"/>
      <c r="E352" s="249"/>
      <c r="F352" s="197"/>
      <c r="G352" s="247"/>
      <c r="H352" s="248"/>
      <c r="I352" s="248"/>
      <c r="J352" s="249"/>
      <c r="K352" s="197"/>
      <c r="L352" s="247"/>
      <c r="M352" s="248"/>
      <c r="N352" s="248"/>
      <c r="O352" s="249"/>
      <c r="P352" s="197"/>
      <c r="Q352" s="247"/>
      <c r="R352" s="248"/>
      <c r="S352" s="248"/>
      <c r="T352" s="249"/>
    </row>
    <row r="353" spans="2:20" ht="12" customHeight="1" x14ac:dyDescent="0.15">
      <c r="B353" s="247"/>
      <c r="C353" s="248"/>
      <c r="D353" s="248"/>
      <c r="E353" s="249"/>
      <c r="F353" s="197"/>
      <c r="G353" s="247"/>
      <c r="H353" s="248"/>
      <c r="I353" s="248"/>
      <c r="J353" s="249"/>
      <c r="K353" s="197"/>
      <c r="L353" s="247"/>
      <c r="M353" s="248"/>
      <c r="N353" s="248"/>
      <c r="O353" s="249"/>
      <c r="P353" s="197"/>
      <c r="Q353" s="247"/>
      <c r="R353" s="248"/>
      <c r="S353" s="248"/>
      <c r="T353" s="249"/>
    </row>
    <row r="354" spans="2:20" ht="12" customHeight="1" x14ac:dyDescent="0.15">
      <c r="B354" s="247"/>
      <c r="C354" s="248"/>
      <c r="D354" s="248"/>
      <c r="E354" s="249"/>
      <c r="F354" s="197"/>
      <c r="G354" s="247"/>
      <c r="H354" s="248"/>
      <c r="I354" s="248"/>
      <c r="J354" s="249"/>
      <c r="K354" s="197"/>
      <c r="L354" s="247"/>
      <c r="M354" s="248"/>
      <c r="N354" s="248"/>
      <c r="O354" s="249"/>
      <c r="P354" s="197"/>
      <c r="Q354" s="247"/>
      <c r="R354" s="248"/>
      <c r="S354" s="248"/>
      <c r="T354" s="249"/>
    </row>
    <row r="355" spans="2:20" ht="12" customHeight="1" x14ac:dyDescent="0.15">
      <c r="B355" s="247"/>
      <c r="C355" s="248"/>
      <c r="D355" s="248"/>
      <c r="E355" s="249"/>
      <c r="F355" s="197"/>
      <c r="G355" s="247"/>
      <c r="H355" s="248"/>
      <c r="I355" s="248"/>
      <c r="J355" s="249"/>
      <c r="K355" s="197"/>
      <c r="L355" s="247"/>
      <c r="M355" s="248"/>
      <c r="N355" s="248"/>
      <c r="O355" s="249"/>
      <c r="P355" s="197"/>
      <c r="Q355" s="247"/>
      <c r="R355" s="248"/>
      <c r="S355" s="248"/>
      <c r="T355" s="249"/>
    </row>
    <row r="356" spans="2:20" ht="12" customHeight="1" x14ac:dyDescent="0.15">
      <c r="B356" s="247"/>
      <c r="C356" s="248"/>
      <c r="D356" s="248"/>
      <c r="E356" s="249"/>
      <c r="F356" s="197"/>
      <c r="G356" s="247"/>
      <c r="H356" s="248"/>
      <c r="I356" s="248"/>
      <c r="J356" s="249"/>
      <c r="K356" s="197"/>
      <c r="L356" s="247"/>
      <c r="M356" s="248"/>
      <c r="N356" s="248"/>
      <c r="O356" s="249"/>
      <c r="P356" s="197"/>
      <c r="Q356" s="247"/>
      <c r="R356" s="248"/>
      <c r="S356" s="248"/>
      <c r="T356" s="249"/>
    </row>
    <row r="357" spans="2:20" ht="12" customHeight="1" x14ac:dyDescent="0.15">
      <c r="B357" s="247"/>
      <c r="C357" s="248"/>
      <c r="D357" s="248"/>
      <c r="E357" s="249"/>
      <c r="F357" s="197"/>
      <c r="G357" s="247"/>
      <c r="H357" s="248"/>
      <c r="I357" s="248"/>
      <c r="J357" s="249"/>
      <c r="K357" s="197"/>
      <c r="L357" s="247"/>
      <c r="M357" s="248"/>
      <c r="N357" s="248"/>
      <c r="O357" s="249"/>
      <c r="P357" s="197"/>
      <c r="Q357" s="247"/>
      <c r="R357" s="248"/>
      <c r="S357" s="248"/>
      <c r="T357" s="249"/>
    </row>
    <row r="358" spans="2:20" ht="12" customHeight="1" x14ac:dyDescent="0.15">
      <c r="B358" s="247"/>
      <c r="C358" s="248"/>
      <c r="D358" s="248"/>
      <c r="E358" s="249"/>
      <c r="F358" s="197"/>
      <c r="G358" s="247"/>
      <c r="H358" s="248"/>
      <c r="I358" s="248"/>
      <c r="J358" s="249"/>
      <c r="K358" s="197"/>
      <c r="L358" s="247"/>
      <c r="M358" s="248"/>
      <c r="N358" s="248"/>
      <c r="O358" s="249"/>
      <c r="P358" s="197"/>
      <c r="Q358" s="247"/>
      <c r="R358" s="248"/>
      <c r="S358" s="248"/>
      <c r="T358" s="249"/>
    </row>
    <row r="359" spans="2:20" ht="12" customHeight="1" x14ac:dyDescent="0.15">
      <c r="B359" s="247"/>
      <c r="C359" s="248"/>
      <c r="D359" s="248"/>
      <c r="E359" s="249"/>
      <c r="F359" s="197"/>
      <c r="G359" s="247"/>
      <c r="H359" s="248"/>
      <c r="I359" s="248"/>
      <c r="J359" s="249"/>
      <c r="K359" s="197"/>
      <c r="L359" s="247"/>
      <c r="M359" s="248"/>
      <c r="N359" s="248"/>
      <c r="O359" s="249"/>
      <c r="P359" s="197"/>
      <c r="Q359" s="247"/>
      <c r="R359" s="248"/>
      <c r="S359" s="248"/>
      <c r="T359" s="249"/>
    </row>
    <row r="360" spans="2:20" ht="12" customHeight="1" x14ac:dyDescent="0.15">
      <c r="B360" s="247"/>
      <c r="C360" s="248"/>
      <c r="D360" s="248"/>
      <c r="E360" s="249"/>
      <c r="F360" s="197"/>
      <c r="G360" s="247"/>
      <c r="H360" s="248"/>
      <c r="I360" s="248"/>
      <c r="J360" s="249"/>
      <c r="K360" s="197"/>
      <c r="L360" s="247"/>
      <c r="M360" s="248"/>
      <c r="N360" s="248"/>
      <c r="O360" s="249"/>
      <c r="P360" s="197"/>
      <c r="Q360" s="247"/>
      <c r="R360" s="248"/>
      <c r="S360" s="248"/>
      <c r="T360" s="249"/>
    </row>
    <row r="361" spans="2:20" ht="12" customHeight="1" x14ac:dyDescent="0.15">
      <c r="B361" s="247"/>
      <c r="C361" s="248"/>
      <c r="D361" s="248"/>
      <c r="E361" s="249"/>
      <c r="F361" s="197"/>
      <c r="G361" s="247"/>
      <c r="H361" s="248"/>
      <c r="I361" s="248"/>
      <c r="J361" s="249"/>
      <c r="K361" s="197"/>
      <c r="L361" s="247"/>
      <c r="M361" s="248"/>
      <c r="N361" s="248"/>
      <c r="O361" s="249"/>
      <c r="P361" s="197"/>
      <c r="Q361" s="247"/>
      <c r="R361" s="248"/>
      <c r="S361" s="248"/>
      <c r="T361" s="249"/>
    </row>
    <row r="362" spans="2:20" ht="12" customHeight="1" x14ac:dyDescent="0.15">
      <c r="B362" s="250"/>
      <c r="C362" s="251"/>
      <c r="D362" s="251"/>
      <c r="E362" s="252"/>
      <c r="F362" s="197"/>
      <c r="G362" s="250"/>
      <c r="H362" s="251"/>
      <c r="I362" s="251"/>
      <c r="J362" s="252"/>
      <c r="K362" s="197"/>
      <c r="L362" s="250"/>
      <c r="M362" s="251"/>
      <c r="N362" s="251"/>
      <c r="O362" s="252"/>
      <c r="P362" s="197"/>
      <c r="Q362" s="250"/>
      <c r="R362" s="251"/>
      <c r="S362" s="251"/>
      <c r="T362" s="252"/>
    </row>
    <row r="363" spans="2:20" ht="12" customHeight="1" x14ac:dyDescent="0.15">
      <c r="B363" s="244" t="s">
        <v>936</v>
      </c>
      <c r="C363" s="245"/>
      <c r="D363" s="245"/>
      <c r="E363" s="246"/>
      <c r="F363" s="197"/>
      <c r="G363" s="244" t="s">
        <v>936</v>
      </c>
      <c r="H363" s="245"/>
      <c r="I363" s="245"/>
      <c r="J363" s="246"/>
      <c r="K363" s="197"/>
      <c r="L363" s="244" t="s">
        <v>866</v>
      </c>
      <c r="M363" s="245"/>
      <c r="N363" s="245"/>
      <c r="O363" s="246"/>
      <c r="P363" s="197"/>
      <c r="Q363" s="244" t="s">
        <v>937</v>
      </c>
      <c r="R363" s="245"/>
      <c r="S363" s="245"/>
      <c r="T363" s="246"/>
    </row>
    <row r="366" spans="2:20" ht="12" customHeight="1" x14ac:dyDescent="0.15">
      <c r="B366" s="114" t="s">
        <v>289</v>
      </c>
      <c r="C366" s="120" t="s">
        <v>262</v>
      </c>
      <c r="D366" s="51" t="s">
        <v>290</v>
      </c>
      <c r="E366" s="70" t="str">
        <f>LOOKUP(C374,{0,201,401,601,901,1201,1501;"黑色","绿色","蓝色","紫色","红色","橙色","金色"})</f>
        <v>金色</v>
      </c>
      <c r="G366" s="114" t="s">
        <v>289</v>
      </c>
      <c r="H366" s="120" t="s">
        <v>265</v>
      </c>
      <c r="I366" s="51" t="s">
        <v>290</v>
      </c>
      <c r="J366" s="70" t="str">
        <f>LOOKUP(H374,{0,201,401,601,901,1201,1501;"黑色","绿色","蓝色","紫色","红色","橙色","金色"})</f>
        <v>金色</v>
      </c>
      <c r="L366" s="114" t="s">
        <v>289</v>
      </c>
      <c r="M366" s="120" t="s">
        <v>268</v>
      </c>
      <c r="N366" s="51" t="s">
        <v>290</v>
      </c>
      <c r="O366" s="70" t="str">
        <f>LOOKUP(M374,{0,201,401,601,901,1201,1501;"黑色","绿色","蓝色","紫色","红色","橙色","金色"})</f>
        <v>金色</v>
      </c>
      <c r="Q366" s="114" t="s">
        <v>289</v>
      </c>
      <c r="R366" s="120" t="s">
        <v>271</v>
      </c>
      <c r="S366" s="51" t="s">
        <v>290</v>
      </c>
      <c r="T366" s="70" t="str">
        <f>LOOKUP(R374,{0,201,401,601,901,1201,1501;"黑色","绿色","蓝色","紫色","红色","橙色","金色"})</f>
        <v>金色</v>
      </c>
    </row>
    <row r="367" spans="2:20" ht="12" customHeight="1" x14ac:dyDescent="0.15">
      <c r="B367" s="253" t="s">
        <v>946</v>
      </c>
      <c r="C367" s="254"/>
      <c r="D367" s="116" t="s">
        <v>292</v>
      </c>
      <c r="E367" s="59">
        <v>1</v>
      </c>
      <c r="G367" s="253" t="s">
        <v>946</v>
      </c>
      <c r="H367" s="254"/>
      <c r="I367" s="116" t="s">
        <v>292</v>
      </c>
      <c r="J367" s="59">
        <v>1</v>
      </c>
      <c r="L367" s="253" t="s">
        <v>946</v>
      </c>
      <c r="M367" s="254"/>
      <c r="N367" s="116" t="s">
        <v>292</v>
      </c>
      <c r="O367" s="59">
        <v>1</v>
      </c>
      <c r="Q367" s="253" t="s">
        <v>946</v>
      </c>
      <c r="R367" s="254"/>
      <c r="S367" s="116" t="s">
        <v>292</v>
      </c>
      <c r="T367" s="59">
        <v>1</v>
      </c>
    </row>
    <row r="368" spans="2:20" ht="12" customHeight="1" x14ac:dyDescent="0.15">
      <c r="B368" s="255"/>
      <c r="C368" s="256"/>
      <c r="D368" s="116" t="s">
        <v>296</v>
      </c>
      <c r="E368" s="59">
        <v>1</v>
      </c>
      <c r="G368" s="255"/>
      <c r="H368" s="256"/>
      <c r="I368" s="116" t="s">
        <v>296</v>
      </c>
      <c r="J368" s="59">
        <v>1</v>
      </c>
      <c r="L368" s="255"/>
      <c r="M368" s="256"/>
      <c r="N368" s="116" t="s">
        <v>296</v>
      </c>
      <c r="O368" s="59">
        <v>1</v>
      </c>
      <c r="Q368" s="255"/>
      <c r="R368" s="256"/>
      <c r="S368" s="116" t="s">
        <v>296</v>
      </c>
      <c r="T368" s="59">
        <v>1</v>
      </c>
    </row>
    <row r="369" spans="2:20" ht="12" customHeight="1" x14ac:dyDescent="0.15">
      <c r="B369" s="255"/>
      <c r="C369" s="256"/>
      <c r="D369" s="259" t="s">
        <v>947</v>
      </c>
      <c r="E369" s="260"/>
      <c r="G369" s="255"/>
      <c r="H369" s="256"/>
      <c r="I369" s="259" t="s">
        <v>948</v>
      </c>
      <c r="J369" s="260"/>
      <c r="L369" s="255"/>
      <c r="M369" s="256"/>
      <c r="N369" s="259" t="s">
        <v>949</v>
      </c>
      <c r="O369" s="260"/>
      <c r="Q369" s="255"/>
      <c r="R369" s="256"/>
      <c r="S369" s="259" t="s">
        <v>950</v>
      </c>
      <c r="T369" s="260"/>
    </row>
    <row r="370" spans="2:20" ht="12" customHeight="1" x14ac:dyDescent="0.15">
      <c r="B370" s="255"/>
      <c r="C370" s="256"/>
      <c r="D370" s="259"/>
      <c r="E370" s="260"/>
      <c r="G370" s="255"/>
      <c r="H370" s="256"/>
      <c r="I370" s="259"/>
      <c r="J370" s="260"/>
      <c r="L370" s="255"/>
      <c r="M370" s="256"/>
      <c r="N370" s="259"/>
      <c r="O370" s="260"/>
      <c r="Q370" s="255"/>
      <c r="R370" s="256"/>
      <c r="S370" s="259"/>
      <c r="T370" s="260"/>
    </row>
    <row r="371" spans="2:20" ht="12" customHeight="1" x14ac:dyDescent="0.15">
      <c r="B371" s="255"/>
      <c r="C371" s="256"/>
      <c r="D371" s="259"/>
      <c r="E371" s="260"/>
      <c r="G371" s="255"/>
      <c r="H371" s="256"/>
      <c r="I371" s="259"/>
      <c r="J371" s="260"/>
      <c r="L371" s="255"/>
      <c r="M371" s="256"/>
      <c r="N371" s="259"/>
      <c r="O371" s="260"/>
      <c r="Q371" s="255"/>
      <c r="R371" s="256"/>
      <c r="S371" s="259"/>
      <c r="T371" s="260"/>
    </row>
    <row r="372" spans="2:20" ht="12" customHeight="1" x14ac:dyDescent="0.15">
      <c r="B372" s="255"/>
      <c r="C372" s="256"/>
      <c r="D372" s="259"/>
      <c r="E372" s="260"/>
      <c r="G372" s="255"/>
      <c r="H372" s="256"/>
      <c r="I372" s="259"/>
      <c r="J372" s="260"/>
      <c r="L372" s="255"/>
      <c r="M372" s="256"/>
      <c r="N372" s="259"/>
      <c r="O372" s="260"/>
      <c r="Q372" s="255"/>
      <c r="R372" s="256"/>
      <c r="S372" s="259"/>
      <c r="T372" s="260"/>
    </row>
    <row r="373" spans="2:20" ht="12" customHeight="1" x14ac:dyDescent="0.15">
      <c r="B373" s="257"/>
      <c r="C373" s="258"/>
      <c r="D373" s="259"/>
      <c r="E373" s="260"/>
      <c r="G373" s="257"/>
      <c r="H373" s="258"/>
      <c r="I373" s="259"/>
      <c r="J373" s="260"/>
      <c r="L373" s="257"/>
      <c r="M373" s="258"/>
      <c r="N373" s="259"/>
      <c r="O373" s="260"/>
      <c r="Q373" s="257"/>
      <c r="R373" s="258"/>
      <c r="S373" s="259"/>
      <c r="T373" s="260"/>
    </row>
    <row r="374" spans="2:20" ht="12" customHeight="1" x14ac:dyDescent="0.15">
      <c r="B374" s="114" t="s">
        <v>301</v>
      </c>
      <c r="C374" s="117">
        <v>3000</v>
      </c>
      <c r="D374" s="261"/>
      <c r="E374" s="260"/>
      <c r="G374" s="114" t="s">
        <v>301</v>
      </c>
      <c r="H374" s="117">
        <v>3000</v>
      </c>
      <c r="I374" s="261"/>
      <c r="J374" s="260"/>
      <c r="L374" s="114" t="s">
        <v>301</v>
      </c>
      <c r="M374" s="117">
        <v>3000</v>
      </c>
      <c r="N374" s="261"/>
      <c r="O374" s="260"/>
      <c r="Q374" s="114" t="s">
        <v>301</v>
      </c>
      <c r="R374" s="117">
        <v>3000</v>
      </c>
      <c r="S374" s="261"/>
      <c r="T374" s="260"/>
    </row>
    <row r="375" spans="2:20" ht="12" customHeight="1" x14ac:dyDescent="0.15">
      <c r="B375" s="55" t="s">
        <v>302</v>
      </c>
      <c r="C375" s="241">
        <f>C374*25</f>
        <v>75000</v>
      </c>
      <c r="D375" s="242"/>
      <c r="E375" s="243"/>
      <c r="G375" s="55" t="s">
        <v>302</v>
      </c>
      <c r="H375" s="241">
        <f>H374*25</f>
        <v>75000</v>
      </c>
      <c r="I375" s="242"/>
      <c r="J375" s="243"/>
      <c r="L375" s="55" t="s">
        <v>302</v>
      </c>
      <c r="M375" s="241">
        <f>M374*25</f>
        <v>75000</v>
      </c>
      <c r="N375" s="242"/>
      <c r="O375" s="243"/>
      <c r="Q375" s="55" t="s">
        <v>302</v>
      </c>
      <c r="R375" s="241">
        <f>R374*25</f>
        <v>75000</v>
      </c>
      <c r="S375" s="242"/>
      <c r="T375" s="243"/>
    </row>
    <row r="376" spans="2:20" ht="12" customHeight="1" x14ac:dyDescent="0.15">
      <c r="B376" s="247" t="s">
        <v>951</v>
      </c>
      <c r="C376" s="248"/>
      <c r="D376" s="248"/>
      <c r="E376" s="249"/>
      <c r="G376" s="247" t="s">
        <v>952</v>
      </c>
      <c r="H376" s="248"/>
      <c r="I376" s="248"/>
      <c r="J376" s="249"/>
      <c r="L376" s="247" t="s">
        <v>953</v>
      </c>
      <c r="M376" s="248"/>
      <c r="N376" s="248"/>
      <c r="O376" s="249"/>
      <c r="Q376" s="247" t="s">
        <v>951</v>
      </c>
      <c r="R376" s="248"/>
      <c r="S376" s="248"/>
      <c r="T376" s="249"/>
    </row>
    <row r="377" spans="2:20" ht="12" customHeight="1" x14ac:dyDescent="0.15">
      <c r="B377" s="247"/>
      <c r="C377" s="248"/>
      <c r="D377" s="248"/>
      <c r="E377" s="249"/>
      <c r="G377" s="247"/>
      <c r="H377" s="248"/>
      <c r="I377" s="248"/>
      <c r="J377" s="249"/>
      <c r="L377" s="247"/>
      <c r="M377" s="248"/>
      <c r="N377" s="248"/>
      <c r="O377" s="249"/>
      <c r="Q377" s="247"/>
      <c r="R377" s="248"/>
      <c r="S377" s="248"/>
      <c r="T377" s="249"/>
    </row>
    <row r="378" spans="2:20" ht="12" customHeight="1" x14ac:dyDescent="0.15">
      <c r="B378" s="247"/>
      <c r="C378" s="248"/>
      <c r="D378" s="248"/>
      <c r="E378" s="249"/>
      <c r="G378" s="247"/>
      <c r="H378" s="248"/>
      <c r="I378" s="248"/>
      <c r="J378" s="249"/>
      <c r="L378" s="247"/>
      <c r="M378" s="248"/>
      <c r="N378" s="248"/>
      <c r="O378" s="249"/>
      <c r="Q378" s="247"/>
      <c r="R378" s="248"/>
      <c r="S378" s="248"/>
      <c r="T378" s="249"/>
    </row>
    <row r="379" spans="2:20" ht="12" customHeight="1" x14ac:dyDescent="0.15">
      <c r="B379" s="247"/>
      <c r="C379" s="248"/>
      <c r="D379" s="248"/>
      <c r="E379" s="249"/>
      <c r="G379" s="247"/>
      <c r="H379" s="248"/>
      <c r="I379" s="248"/>
      <c r="J379" s="249"/>
      <c r="L379" s="247"/>
      <c r="M379" s="248"/>
      <c r="N379" s="248"/>
      <c r="O379" s="249"/>
      <c r="Q379" s="247"/>
      <c r="R379" s="248"/>
      <c r="S379" s="248"/>
      <c r="T379" s="249"/>
    </row>
    <row r="380" spans="2:20" ht="12" customHeight="1" x14ac:dyDescent="0.15">
      <c r="B380" s="247"/>
      <c r="C380" s="248"/>
      <c r="D380" s="248"/>
      <c r="E380" s="249"/>
      <c r="G380" s="247"/>
      <c r="H380" s="248"/>
      <c r="I380" s="248"/>
      <c r="J380" s="249"/>
      <c r="L380" s="247"/>
      <c r="M380" s="248"/>
      <c r="N380" s="248"/>
      <c r="O380" s="249"/>
      <c r="Q380" s="247"/>
      <c r="R380" s="248"/>
      <c r="S380" s="248"/>
      <c r="T380" s="249"/>
    </row>
    <row r="381" spans="2:20" ht="12" customHeight="1" x14ac:dyDescent="0.15">
      <c r="B381" s="247"/>
      <c r="C381" s="248"/>
      <c r="D381" s="248"/>
      <c r="E381" s="249"/>
      <c r="G381" s="247"/>
      <c r="H381" s="248"/>
      <c r="I381" s="248"/>
      <c r="J381" s="249"/>
      <c r="L381" s="247"/>
      <c r="M381" s="248"/>
      <c r="N381" s="248"/>
      <c r="O381" s="249"/>
      <c r="Q381" s="247"/>
      <c r="R381" s="248"/>
      <c r="S381" s="248"/>
      <c r="T381" s="249"/>
    </row>
    <row r="382" spans="2:20" ht="12" customHeight="1" x14ac:dyDescent="0.15">
      <c r="B382" s="247"/>
      <c r="C382" s="248"/>
      <c r="D382" s="248"/>
      <c r="E382" s="249"/>
      <c r="G382" s="247"/>
      <c r="H382" s="248"/>
      <c r="I382" s="248"/>
      <c r="J382" s="249"/>
      <c r="L382" s="247"/>
      <c r="M382" s="248"/>
      <c r="N382" s="248"/>
      <c r="O382" s="249"/>
      <c r="Q382" s="247"/>
      <c r="R382" s="248"/>
      <c r="S382" s="248"/>
      <c r="T382" s="249"/>
    </row>
    <row r="383" spans="2:20" ht="12" customHeight="1" x14ac:dyDescent="0.15">
      <c r="B383" s="247"/>
      <c r="C383" s="248"/>
      <c r="D383" s="248"/>
      <c r="E383" s="249"/>
      <c r="G383" s="247"/>
      <c r="H383" s="248"/>
      <c r="I383" s="248"/>
      <c r="J383" s="249"/>
      <c r="L383" s="247"/>
      <c r="M383" s="248"/>
      <c r="N383" s="248"/>
      <c r="O383" s="249"/>
      <c r="Q383" s="247"/>
      <c r="R383" s="248"/>
      <c r="S383" s="248"/>
      <c r="T383" s="249"/>
    </row>
    <row r="384" spans="2:20" ht="12" customHeight="1" x14ac:dyDescent="0.15">
      <c r="B384" s="247"/>
      <c r="C384" s="248"/>
      <c r="D384" s="248"/>
      <c r="E384" s="249"/>
      <c r="G384" s="247"/>
      <c r="H384" s="248"/>
      <c r="I384" s="248"/>
      <c r="J384" s="249"/>
      <c r="L384" s="247"/>
      <c r="M384" s="248"/>
      <c r="N384" s="248"/>
      <c r="O384" s="249"/>
      <c r="Q384" s="247"/>
      <c r="R384" s="248"/>
      <c r="S384" s="248"/>
      <c r="T384" s="249"/>
    </row>
    <row r="385" spans="2:20" ht="12" customHeight="1" x14ac:dyDescent="0.15">
      <c r="B385" s="247"/>
      <c r="C385" s="248"/>
      <c r="D385" s="248"/>
      <c r="E385" s="249"/>
      <c r="G385" s="247"/>
      <c r="H385" s="248"/>
      <c r="I385" s="248"/>
      <c r="J385" s="249"/>
      <c r="L385" s="247"/>
      <c r="M385" s="248"/>
      <c r="N385" s="248"/>
      <c r="O385" s="249"/>
      <c r="Q385" s="247"/>
      <c r="R385" s="248"/>
      <c r="S385" s="248"/>
      <c r="T385" s="249"/>
    </row>
    <row r="386" spans="2:20" ht="12" customHeight="1" x14ac:dyDescent="0.15">
      <c r="B386" s="247"/>
      <c r="C386" s="248"/>
      <c r="D386" s="248"/>
      <c r="E386" s="249"/>
      <c r="G386" s="247"/>
      <c r="H386" s="248"/>
      <c r="I386" s="248"/>
      <c r="J386" s="249"/>
      <c r="L386" s="247"/>
      <c r="M386" s="248"/>
      <c r="N386" s="248"/>
      <c r="O386" s="249"/>
      <c r="Q386" s="247"/>
      <c r="R386" s="248"/>
      <c r="S386" s="248"/>
      <c r="T386" s="249"/>
    </row>
    <row r="387" spans="2:20" ht="12" customHeight="1" x14ac:dyDescent="0.15">
      <c r="B387" s="247"/>
      <c r="C387" s="248"/>
      <c r="D387" s="248"/>
      <c r="E387" s="249"/>
      <c r="G387" s="247"/>
      <c r="H387" s="248"/>
      <c r="I387" s="248"/>
      <c r="J387" s="249"/>
      <c r="L387" s="247"/>
      <c r="M387" s="248"/>
      <c r="N387" s="248"/>
      <c r="O387" s="249"/>
      <c r="Q387" s="247"/>
      <c r="R387" s="248"/>
      <c r="S387" s="248"/>
      <c r="T387" s="249"/>
    </row>
    <row r="388" spans="2:20" ht="12" customHeight="1" x14ac:dyDescent="0.15">
      <c r="B388" s="250"/>
      <c r="C388" s="251"/>
      <c r="D388" s="251"/>
      <c r="E388" s="252"/>
      <c r="G388" s="250"/>
      <c r="H388" s="251"/>
      <c r="I388" s="251"/>
      <c r="J388" s="252"/>
      <c r="L388" s="250"/>
      <c r="M388" s="251"/>
      <c r="N388" s="251"/>
      <c r="O388" s="252"/>
      <c r="Q388" s="250"/>
      <c r="R388" s="251"/>
      <c r="S388" s="251"/>
      <c r="T388" s="252"/>
    </row>
    <row r="389" spans="2:20" ht="12" customHeight="1" x14ac:dyDescent="0.15">
      <c r="B389" s="244" t="s">
        <v>954</v>
      </c>
      <c r="C389" s="245"/>
      <c r="D389" s="245"/>
      <c r="E389" s="246"/>
      <c r="G389" s="244" t="s">
        <v>954</v>
      </c>
      <c r="H389" s="245"/>
      <c r="I389" s="245"/>
      <c r="J389" s="246"/>
      <c r="L389" s="244" t="s">
        <v>954</v>
      </c>
      <c r="M389" s="245"/>
      <c r="N389" s="245"/>
      <c r="O389" s="246"/>
      <c r="Q389" s="244" t="s">
        <v>954</v>
      </c>
      <c r="R389" s="245"/>
      <c r="S389" s="245"/>
      <c r="T389" s="246"/>
    </row>
    <row r="392" spans="2:20" ht="12" customHeight="1" x14ac:dyDescent="0.15">
      <c r="B392" s="114" t="s">
        <v>289</v>
      </c>
      <c r="C392" s="120" t="s">
        <v>274</v>
      </c>
      <c r="D392" s="51" t="s">
        <v>290</v>
      </c>
      <c r="E392" s="70" t="str">
        <f>LOOKUP(C400,{0,201,401,601,901,1201,1501;"黑色","绿色","蓝色","紫色","红色","橙色","金色"})</f>
        <v>金色</v>
      </c>
      <c r="G392" s="98" t="s">
        <v>289</v>
      </c>
      <c r="H392" s="99" t="s">
        <v>277</v>
      </c>
      <c r="I392" s="2" t="s">
        <v>290</v>
      </c>
      <c r="J392" s="97" t="str">
        <f>LOOKUP(H400,{0,201,401,601,901,1201,1501;"黑色","绿色","蓝色","紫色","红色","橙色","金色"})</f>
        <v>金色</v>
      </c>
    </row>
    <row r="393" spans="2:20" ht="12" customHeight="1" x14ac:dyDescent="0.15">
      <c r="B393" s="253" t="s">
        <v>946</v>
      </c>
      <c r="C393" s="254"/>
      <c r="D393" s="116" t="s">
        <v>292</v>
      </c>
      <c r="E393" s="59">
        <v>1</v>
      </c>
      <c r="G393" s="253" t="s">
        <v>946</v>
      </c>
      <c r="H393" s="254"/>
      <c r="I393" s="100" t="s">
        <v>292</v>
      </c>
      <c r="J393" s="25">
        <v>1</v>
      </c>
    </row>
    <row r="394" spans="2:20" ht="12" customHeight="1" x14ac:dyDescent="0.15">
      <c r="B394" s="255"/>
      <c r="C394" s="256"/>
      <c r="D394" s="116" t="s">
        <v>296</v>
      </c>
      <c r="E394" s="59">
        <v>1</v>
      </c>
      <c r="G394" s="255"/>
      <c r="H394" s="256"/>
      <c r="I394" s="100" t="s">
        <v>296</v>
      </c>
      <c r="J394" s="25">
        <v>1</v>
      </c>
    </row>
    <row r="395" spans="2:20" ht="12" customHeight="1" x14ac:dyDescent="0.15">
      <c r="B395" s="255"/>
      <c r="C395" s="256"/>
      <c r="D395" s="259" t="s">
        <v>955</v>
      </c>
      <c r="E395" s="260"/>
      <c r="G395" s="255"/>
      <c r="H395" s="256"/>
      <c r="I395" s="262" t="s">
        <v>956</v>
      </c>
      <c r="J395" s="260"/>
    </row>
    <row r="396" spans="2:20" ht="12" customHeight="1" x14ac:dyDescent="0.15">
      <c r="B396" s="255"/>
      <c r="C396" s="256"/>
      <c r="D396" s="259"/>
      <c r="E396" s="260"/>
      <c r="G396" s="255"/>
      <c r="H396" s="256"/>
      <c r="I396" s="262"/>
      <c r="J396" s="260"/>
    </row>
    <row r="397" spans="2:20" ht="12" customHeight="1" x14ac:dyDescent="0.15">
      <c r="B397" s="255"/>
      <c r="C397" s="256"/>
      <c r="D397" s="259"/>
      <c r="E397" s="260"/>
      <c r="G397" s="255"/>
      <c r="H397" s="256"/>
      <c r="I397" s="262"/>
      <c r="J397" s="260"/>
    </row>
    <row r="398" spans="2:20" ht="12" customHeight="1" x14ac:dyDescent="0.15">
      <c r="B398" s="255"/>
      <c r="C398" s="256"/>
      <c r="D398" s="259"/>
      <c r="E398" s="260"/>
      <c r="G398" s="255"/>
      <c r="H398" s="256"/>
      <c r="I398" s="262"/>
      <c r="J398" s="260"/>
    </row>
    <row r="399" spans="2:20" ht="12" customHeight="1" x14ac:dyDescent="0.15">
      <c r="B399" s="257"/>
      <c r="C399" s="258"/>
      <c r="D399" s="259"/>
      <c r="E399" s="260"/>
      <c r="G399" s="257"/>
      <c r="H399" s="258"/>
      <c r="I399" s="262"/>
      <c r="J399" s="260"/>
    </row>
    <row r="400" spans="2:20" ht="12" customHeight="1" x14ac:dyDescent="0.15">
      <c r="B400" s="114" t="s">
        <v>301</v>
      </c>
      <c r="C400" s="117">
        <v>3000</v>
      </c>
      <c r="D400" s="261"/>
      <c r="E400" s="260"/>
      <c r="G400" s="98" t="s">
        <v>301</v>
      </c>
      <c r="H400" s="101">
        <v>3000</v>
      </c>
      <c r="I400" s="261"/>
      <c r="J400" s="260"/>
    </row>
    <row r="401" spans="2:10" ht="12" customHeight="1" x14ac:dyDescent="0.15">
      <c r="B401" s="55" t="s">
        <v>302</v>
      </c>
      <c r="C401" s="241">
        <f>C400*25</f>
        <v>75000</v>
      </c>
      <c r="D401" s="242"/>
      <c r="E401" s="243"/>
      <c r="G401" s="12" t="s">
        <v>302</v>
      </c>
      <c r="H401" s="241">
        <f>H400*25</f>
        <v>75000</v>
      </c>
      <c r="I401" s="242"/>
      <c r="J401" s="243"/>
    </row>
    <row r="402" spans="2:10" ht="12" customHeight="1" x14ac:dyDescent="0.15">
      <c r="B402" s="247" t="s">
        <v>957</v>
      </c>
      <c r="C402" s="248"/>
      <c r="D402" s="248"/>
      <c r="E402" s="249"/>
      <c r="G402" s="247" t="s">
        <v>951</v>
      </c>
      <c r="H402" s="248"/>
      <c r="I402" s="248"/>
      <c r="J402" s="249"/>
    </row>
    <row r="403" spans="2:10" ht="12" customHeight="1" x14ac:dyDescent="0.15">
      <c r="B403" s="247"/>
      <c r="C403" s="248"/>
      <c r="D403" s="248"/>
      <c r="E403" s="249"/>
      <c r="G403" s="247"/>
      <c r="H403" s="248"/>
      <c r="I403" s="248"/>
      <c r="J403" s="249"/>
    </row>
    <row r="404" spans="2:10" ht="12" customHeight="1" x14ac:dyDescent="0.15">
      <c r="B404" s="247"/>
      <c r="C404" s="248"/>
      <c r="D404" s="248"/>
      <c r="E404" s="249"/>
      <c r="G404" s="247"/>
      <c r="H404" s="248"/>
      <c r="I404" s="248"/>
      <c r="J404" s="249"/>
    </row>
    <row r="405" spans="2:10" ht="12" customHeight="1" x14ac:dyDescent="0.15">
      <c r="B405" s="247"/>
      <c r="C405" s="248"/>
      <c r="D405" s="248"/>
      <c r="E405" s="249"/>
      <c r="G405" s="247"/>
      <c r="H405" s="248"/>
      <c r="I405" s="248"/>
      <c r="J405" s="249"/>
    </row>
    <row r="406" spans="2:10" ht="12" customHeight="1" x14ac:dyDescent="0.15">
      <c r="B406" s="247"/>
      <c r="C406" s="248"/>
      <c r="D406" s="248"/>
      <c r="E406" s="249"/>
      <c r="G406" s="247"/>
      <c r="H406" s="248"/>
      <c r="I406" s="248"/>
      <c r="J406" s="249"/>
    </row>
    <row r="407" spans="2:10" ht="12" customHeight="1" x14ac:dyDescent="0.15">
      <c r="B407" s="247"/>
      <c r="C407" s="248"/>
      <c r="D407" s="248"/>
      <c r="E407" s="249"/>
      <c r="G407" s="247"/>
      <c r="H407" s="248"/>
      <c r="I407" s="248"/>
      <c r="J407" s="249"/>
    </row>
    <row r="408" spans="2:10" ht="12" customHeight="1" x14ac:dyDescent="0.15">
      <c r="B408" s="247"/>
      <c r="C408" s="248"/>
      <c r="D408" s="248"/>
      <c r="E408" s="249"/>
      <c r="G408" s="247"/>
      <c r="H408" s="248"/>
      <c r="I408" s="248"/>
      <c r="J408" s="249"/>
    </row>
    <row r="409" spans="2:10" ht="12" customHeight="1" x14ac:dyDescent="0.15">
      <c r="B409" s="247"/>
      <c r="C409" s="248"/>
      <c r="D409" s="248"/>
      <c r="E409" s="249"/>
      <c r="G409" s="247"/>
      <c r="H409" s="248"/>
      <c r="I409" s="248"/>
      <c r="J409" s="249"/>
    </row>
    <row r="410" spans="2:10" ht="12" customHeight="1" x14ac:dyDescent="0.15">
      <c r="B410" s="247"/>
      <c r="C410" s="248"/>
      <c r="D410" s="248"/>
      <c r="E410" s="249"/>
      <c r="G410" s="247"/>
      <c r="H410" s="248"/>
      <c r="I410" s="248"/>
      <c r="J410" s="249"/>
    </row>
    <row r="411" spans="2:10" ht="12" customHeight="1" x14ac:dyDescent="0.15">
      <c r="B411" s="247"/>
      <c r="C411" s="248"/>
      <c r="D411" s="248"/>
      <c r="E411" s="249"/>
      <c r="G411" s="247"/>
      <c r="H411" s="248"/>
      <c r="I411" s="248"/>
      <c r="J411" s="249"/>
    </row>
    <row r="412" spans="2:10" ht="12" customHeight="1" x14ac:dyDescent="0.15">
      <c r="B412" s="247"/>
      <c r="C412" s="248"/>
      <c r="D412" s="248"/>
      <c r="E412" s="249"/>
      <c r="G412" s="247"/>
      <c r="H412" s="248"/>
      <c r="I412" s="248"/>
      <c r="J412" s="249"/>
    </row>
    <row r="413" spans="2:10" ht="12" customHeight="1" x14ac:dyDescent="0.15">
      <c r="B413" s="247"/>
      <c r="C413" s="248"/>
      <c r="D413" s="248"/>
      <c r="E413" s="249"/>
      <c r="G413" s="247"/>
      <c r="H413" s="248"/>
      <c r="I413" s="248"/>
      <c r="J413" s="249"/>
    </row>
    <row r="414" spans="2:10" ht="12" customHeight="1" x14ac:dyDescent="0.15">
      <c r="B414" s="250"/>
      <c r="C414" s="251"/>
      <c r="D414" s="251"/>
      <c r="E414" s="252"/>
      <c r="G414" s="250"/>
      <c r="H414" s="251"/>
      <c r="I414" s="251"/>
      <c r="J414" s="252"/>
    </row>
    <row r="415" spans="2:10" ht="12" customHeight="1" x14ac:dyDescent="0.15">
      <c r="B415" s="244" t="s">
        <v>954</v>
      </c>
      <c r="C415" s="245"/>
      <c r="D415" s="245"/>
      <c r="E415" s="246"/>
      <c r="G415" s="244" t="s">
        <v>954</v>
      </c>
      <c r="H415" s="245"/>
      <c r="I415" s="245"/>
      <c r="J415" s="246"/>
    </row>
  </sheetData>
  <mergeCells count="305">
    <mergeCell ref="B393:C399"/>
    <mergeCell ref="D395:E400"/>
    <mergeCell ref="B402:E414"/>
    <mergeCell ref="L376:O388"/>
    <mergeCell ref="L350:O362"/>
    <mergeCell ref="G367:H373"/>
    <mergeCell ref="Q367:R373"/>
    <mergeCell ref="I369:J374"/>
    <mergeCell ref="S369:T374"/>
    <mergeCell ref="B367:C373"/>
    <mergeCell ref="L367:M373"/>
    <mergeCell ref="D369:E374"/>
    <mergeCell ref="N369:O374"/>
    <mergeCell ref="B376:E388"/>
    <mergeCell ref="G376:J388"/>
    <mergeCell ref="G393:H399"/>
    <mergeCell ref="I395:J400"/>
    <mergeCell ref="G402:J414"/>
    <mergeCell ref="Q376:T388"/>
    <mergeCell ref="Q350:T362"/>
    <mergeCell ref="C401:E401"/>
    <mergeCell ref="H401:J401"/>
    <mergeCell ref="L363:O363"/>
    <mergeCell ref="Q363:T363"/>
    <mergeCell ref="I343:J348"/>
    <mergeCell ref="S343:T348"/>
    <mergeCell ref="B341:C347"/>
    <mergeCell ref="L341:M347"/>
    <mergeCell ref="G341:H347"/>
    <mergeCell ref="Q341:R347"/>
    <mergeCell ref="D343:E348"/>
    <mergeCell ref="N343:O348"/>
    <mergeCell ref="B350:E362"/>
    <mergeCell ref="G350:J362"/>
    <mergeCell ref="I317:J322"/>
    <mergeCell ref="S317:T322"/>
    <mergeCell ref="B315:C321"/>
    <mergeCell ref="L315:M321"/>
    <mergeCell ref="G315:H321"/>
    <mergeCell ref="Q315:R321"/>
    <mergeCell ref="D317:E322"/>
    <mergeCell ref="N317:O322"/>
    <mergeCell ref="B298:E310"/>
    <mergeCell ref="G298:J310"/>
    <mergeCell ref="L298:O310"/>
    <mergeCell ref="Q298:T310"/>
    <mergeCell ref="Q272:T284"/>
    <mergeCell ref="I265:J270"/>
    <mergeCell ref="S265:T270"/>
    <mergeCell ref="B263:C269"/>
    <mergeCell ref="L263:M269"/>
    <mergeCell ref="G263:H269"/>
    <mergeCell ref="Q263:R269"/>
    <mergeCell ref="D265:E270"/>
    <mergeCell ref="N265:O270"/>
    <mergeCell ref="B272:E284"/>
    <mergeCell ref="G272:J284"/>
    <mergeCell ref="L272:O284"/>
    <mergeCell ref="I239:J244"/>
    <mergeCell ref="S239:T244"/>
    <mergeCell ref="B237:C243"/>
    <mergeCell ref="L237:M243"/>
    <mergeCell ref="G237:H243"/>
    <mergeCell ref="Q237:R243"/>
    <mergeCell ref="D239:E244"/>
    <mergeCell ref="N239:O244"/>
    <mergeCell ref="B220:E232"/>
    <mergeCell ref="G220:J232"/>
    <mergeCell ref="L220:O232"/>
    <mergeCell ref="Q220:T232"/>
    <mergeCell ref="Q194:T206"/>
    <mergeCell ref="I187:J192"/>
    <mergeCell ref="S187:T192"/>
    <mergeCell ref="B185:C191"/>
    <mergeCell ref="L185:M191"/>
    <mergeCell ref="G185:H191"/>
    <mergeCell ref="Q185:R191"/>
    <mergeCell ref="D187:E192"/>
    <mergeCell ref="N187:O192"/>
    <mergeCell ref="B194:E206"/>
    <mergeCell ref="G194:J206"/>
    <mergeCell ref="L194:O206"/>
    <mergeCell ref="I161:J166"/>
    <mergeCell ref="S161:T166"/>
    <mergeCell ref="B159:C165"/>
    <mergeCell ref="L159:M165"/>
    <mergeCell ref="G159:H165"/>
    <mergeCell ref="Q159:R165"/>
    <mergeCell ref="D161:E166"/>
    <mergeCell ref="N161:O166"/>
    <mergeCell ref="B142:E154"/>
    <mergeCell ref="G142:J154"/>
    <mergeCell ref="L142:O154"/>
    <mergeCell ref="Q142:T154"/>
    <mergeCell ref="Q116:T128"/>
    <mergeCell ref="I109:J114"/>
    <mergeCell ref="S109:T114"/>
    <mergeCell ref="B107:C113"/>
    <mergeCell ref="L107:M113"/>
    <mergeCell ref="G107:H113"/>
    <mergeCell ref="Q107:R113"/>
    <mergeCell ref="D109:E114"/>
    <mergeCell ref="N109:O114"/>
    <mergeCell ref="B3:C9"/>
    <mergeCell ref="L3:M9"/>
    <mergeCell ref="D5:E10"/>
    <mergeCell ref="N5:O10"/>
    <mergeCell ref="G3:H9"/>
    <mergeCell ref="Q3:R9"/>
    <mergeCell ref="I5:J10"/>
    <mergeCell ref="S5:T10"/>
    <mergeCell ref="B29:C35"/>
    <mergeCell ref="L29:M35"/>
    <mergeCell ref="Q12:T24"/>
    <mergeCell ref="B12:E24"/>
    <mergeCell ref="G12:J24"/>
    <mergeCell ref="L12:O24"/>
    <mergeCell ref="C11:E11"/>
    <mergeCell ref="H11:J11"/>
    <mergeCell ref="M11:O11"/>
    <mergeCell ref="R11:T11"/>
    <mergeCell ref="B25:E25"/>
    <mergeCell ref="G25:J25"/>
    <mergeCell ref="L25:O25"/>
    <mergeCell ref="Q25:T25"/>
    <mergeCell ref="B415:E415"/>
    <mergeCell ref="G415:J415"/>
    <mergeCell ref="B38:E50"/>
    <mergeCell ref="G38:J50"/>
    <mergeCell ref="L38:O50"/>
    <mergeCell ref="G29:H35"/>
    <mergeCell ref="D31:E36"/>
    <mergeCell ref="N31:O36"/>
    <mergeCell ref="I31:J36"/>
    <mergeCell ref="B116:E128"/>
    <mergeCell ref="G116:J128"/>
    <mergeCell ref="L116:O128"/>
    <mergeCell ref="B90:E102"/>
    <mergeCell ref="G90:J102"/>
    <mergeCell ref="L90:O102"/>
    <mergeCell ref="I57:J62"/>
    <mergeCell ref="B55:C61"/>
    <mergeCell ref="L55:M61"/>
    <mergeCell ref="G55:H61"/>
    <mergeCell ref="D57:E62"/>
    <mergeCell ref="N57:O62"/>
    <mergeCell ref="I83:J88"/>
    <mergeCell ref="B363:E363"/>
    <mergeCell ref="G363:J363"/>
    <mergeCell ref="C375:E375"/>
    <mergeCell ref="H375:J375"/>
    <mergeCell ref="M375:O375"/>
    <mergeCell ref="R375:T375"/>
    <mergeCell ref="B389:E389"/>
    <mergeCell ref="G389:J389"/>
    <mergeCell ref="L389:O389"/>
    <mergeCell ref="Q389:T389"/>
    <mergeCell ref="C323:E323"/>
    <mergeCell ref="H323:J323"/>
    <mergeCell ref="M323:O323"/>
    <mergeCell ref="R323:T323"/>
    <mergeCell ref="B337:E337"/>
    <mergeCell ref="G337:J337"/>
    <mergeCell ref="L337:O337"/>
    <mergeCell ref="Q337:T337"/>
    <mergeCell ref="C349:E349"/>
    <mergeCell ref="H349:J349"/>
    <mergeCell ref="M349:O349"/>
    <mergeCell ref="R349:T349"/>
    <mergeCell ref="B324:E336"/>
    <mergeCell ref="G324:J336"/>
    <mergeCell ref="L324:O336"/>
    <mergeCell ref="Q324:T336"/>
    <mergeCell ref="B285:E285"/>
    <mergeCell ref="G285:J285"/>
    <mergeCell ref="L285:O285"/>
    <mergeCell ref="Q285:T285"/>
    <mergeCell ref="C297:E297"/>
    <mergeCell ref="H297:J297"/>
    <mergeCell ref="M297:O297"/>
    <mergeCell ref="R297:T297"/>
    <mergeCell ref="B311:E311"/>
    <mergeCell ref="G311:J311"/>
    <mergeCell ref="L311:O311"/>
    <mergeCell ref="Q311:T311"/>
    <mergeCell ref="I291:J296"/>
    <mergeCell ref="S291:T296"/>
    <mergeCell ref="B289:C295"/>
    <mergeCell ref="L289:M295"/>
    <mergeCell ref="G289:H295"/>
    <mergeCell ref="Q289:R295"/>
    <mergeCell ref="D291:E296"/>
    <mergeCell ref="N291:O296"/>
    <mergeCell ref="C245:E245"/>
    <mergeCell ref="H245:J245"/>
    <mergeCell ref="M245:O245"/>
    <mergeCell ref="R245:T245"/>
    <mergeCell ref="B259:E259"/>
    <mergeCell ref="G259:J259"/>
    <mergeCell ref="L259:O259"/>
    <mergeCell ref="Q259:T259"/>
    <mergeCell ref="C271:E271"/>
    <mergeCell ref="H271:J271"/>
    <mergeCell ref="M271:O271"/>
    <mergeCell ref="R271:T271"/>
    <mergeCell ref="B246:E258"/>
    <mergeCell ref="G246:J258"/>
    <mergeCell ref="L246:O258"/>
    <mergeCell ref="Q246:T258"/>
    <mergeCell ref="B207:E207"/>
    <mergeCell ref="G207:J207"/>
    <mergeCell ref="L207:O207"/>
    <mergeCell ref="Q207:T207"/>
    <mergeCell ref="C219:E219"/>
    <mergeCell ref="H219:J219"/>
    <mergeCell ref="M219:O219"/>
    <mergeCell ref="R219:T219"/>
    <mergeCell ref="B233:E233"/>
    <mergeCell ref="G233:J233"/>
    <mergeCell ref="L233:O233"/>
    <mergeCell ref="Q233:T233"/>
    <mergeCell ref="I213:J218"/>
    <mergeCell ref="S213:T218"/>
    <mergeCell ref="B211:C217"/>
    <mergeCell ref="L211:M217"/>
    <mergeCell ref="G211:H217"/>
    <mergeCell ref="Q211:R217"/>
    <mergeCell ref="D213:E218"/>
    <mergeCell ref="N213:O218"/>
    <mergeCell ref="C167:E167"/>
    <mergeCell ref="H167:J167"/>
    <mergeCell ref="M167:O167"/>
    <mergeCell ref="R167:T167"/>
    <mergeCell ref="B181:E181"/>
    <mergeCell ref="G181:J181"/>
    <mergeCell ref="L181:O181"/>
    <mergeCell ref="Q181:T181"/>
    <mergeCell ref="C193:E193"/>
    <mergeCell ref="H193:J193"/>
    <mergeCell ref="M193:O193"/>
    <mergeCell ref="R193:T193"/>
    <mergeCell ref="B168:E180"/>
    <mergeCell ref="G168:J180"/>
    <mergeCell ref="L168:O180"/>
    <mergeCell ref="Q168:T180"/>
    <mergeCell ref="B129:E129"/>
    <mergeCell ref="G129:J129"/>
    <mergeCell ref="L129:O129"/>
    <mergeCell ref="Q129:T129"/>
    <mergeCell ref="C141:E141"/>
    <mergeCell ref="H141:J141"/>
    <mergeCell ref="M141:O141"/>
    <mergeCell ref="R141:T141"/>
    <mergeCell ref="B155:E155"/>
    <mergeCell ref="G155:J155"/>
    <mergeCell ref="L155:O155"/>
    <mergeCell ref="Q155:T155"/>
    <mergeCell ref="I135:J140"/>
    <mergeCell ref="S135:T140"/>
    <mergeCell ref="B133:C139"/>
    <mergeCell ref="L133:M139"/>
    <mergeCell ref="G133:H139"/>
    <mergeCell ref="Q133:R139"/>
    <mergeCell ref="D135:E140"/>
    <mergeCell ref="N135:O140"/>
    <mergeCell ref="B103:E103"/>
    <mergeCell ref="G103:J103"/>
    <mergeCell ref="L103:O103"/>
    <mergeCell ref="Q103:T103"/>
    <mergeCell ref="C115:E115"/>
    <mergeCell ref="H115:J115"/>
    <mergeCell ref="M115:O115"/>
    <mergeCell ref="R115:T115"/>
    <mergeCell ref="Q90:T102"/>
    <mergeCell ref="R63:T63"/>
    <mergeCell ref="B77:E77"/>
    <mergeCell ref="G77:J77"/>
    <mergeCell ref="L77:O77"/>
    <mergeCell ref="Q77:T77"/>
    <mergeCell ref="S57:T62"/>
    <mergeCell ref="Q55:R61"/>
    <mergeCell ref="C89:E89"/>
    <mergeCell ref="H89:J89"/>
    <mergeCell ref="M89:O89"/>
    <mergeCell ref="R89:T89"/>
    <mergeCell ref="S83:T88"/>
    <mergeCell ref="B81:C87"/>
    <mergeCell ref="L81:M87"/>
    <mergeCell ref="G81:H87"/>
    <mergeCell ref="Q81:R87"/>
    <mergeCell ref="D83:E88"/>
    <mergeCell ref="N83:O88"/>
    <mergeCell ref="B64:E76"/>
    <mergeCell ref="G64:J76"/>
    <mergeCell ref="L64:O76"/>
    <mergeCell ref="Q64:T76"/>
    <mergeCell ref="C37:E37"/>
    <mergeCell ref="H37:J37"/>
    <mergeCell ref="M37:O37"/>
    <mergeCell ref="B51:E51"/>
    <mergeCell ref="G51:J51"/>
    <mergeCell ref="L51:O51"/>
    <mergeCell ref="C63:E63"/>
    <mergeCell ref="H63:J63"/>
    <mergeCell ref="M63:O63"/>
  </mergeCells>
  <phoneticPr fontId="17" type="noConversion"/>
  <conditionalFormatting sqref="E2">
    <cfRule type="cellIs" dxfId="776" priority="421" operator="equal">
      <formula>"橙色"</formula>
    </cfRule>
    <cfRule type="cellIs" dxfId="775" priority="422" operator="equal">
      <formula>"橙色"</formula>
    </cfRule>
    <cfRule type="cellIs" dxfId="774" priority="423" operator="equal">
      <formula>"红色"</formula>
    </cfRule>
    <cfRule type="cellIs" dxfId="773" priority="424" operator="equal">
      <formula>"紫色"</formula>
    </cfRule>
    <cfRule type="cellIs" dxfId="772" priority="425" operator="equal">
      <formula>"蓝色"</formula>
    </cfRule>
    <cfRule type="cellIs" dxfId="771" priority="426" operator="equal">
      <formula>"绿色"</formula>
    </cfRule>
    <cfRule type="cellIs" dxfId="770" priority="427" operator="equal">
      <formula>"黑色"</formula>
    </cfRule>
  </conditionalFormatting>
  <conditionalFormatting sqref="J2">
    <cfRule type="cellIs" dxfId="769" priority="414" operator="equal">
      <formula>"橙色"</formula>
    </cfRule>
    <cfRule type="cellIs" dxfId="768" priority="415" operator="equal">
      <formula>"橙色"</formula>
    </cfRule>
    <cfRule type="cellIs" dxfId="767" priority="416" operator="equal">
      <formula>"红色"</formula>
    </cfRule>
    <cfRule type="cellIs" dxfId="766" priority="417" operator="equal">
      <formula>"紫色"</formula>
    </cfRule>
    <cfRule type="cellIs" dxfId="765" priority="418" operator="equal">
      <formula>"蓝色"</formula>
    </cfRule>
    <cfRule type="cellIs" dxfId="764" priority="419" operator="equal">
      <formula>"绿色"</formula>
    </cfRule>
    <cfRule type="cellIs" dxfId="763" priority="420" operator="equal">
      <formula>"黑色"</formula>
    </cfRule>
  </conditionalFormatting>
  <conditionalFormatting sqref="O2">
    <cfRule type="cellIs" dxfId="762" priority="407" operator="equal">
      <formula>"橙色"</formula>
    </cfRule>
    <cfRule type="cellIs" dxfId="761" priority="408" operator="equal">
      <formula>"橙色"</formula>
    </cfRule>
    <cfRule type="cellIs" dxfId="760" priority="409" operator="equal">
      <formula>"红色"</formula>
    </cfRule>
    <cfRule type="cellIs" dxfId="759" priority="410" operator="equal">
      <formula>"紫色"</formula>
    </cfRule>
    <cfRule type="cellIs" dxfId="758" priority="411" operator="equal">
      <formula>"蓝色"</formula>
    </cfRule>
    <cfRule type="cellIs" dxfId="757" priority="412" operator="equal">
      <formula>"绿色"</formula>
    </cfRule>
    <cfRule type="cellIs" dxfId="756" priority="413" operator="equal">
      <formula>"黑色"</formula>
    </cfRule>
  </conditionalFormatting>
  <conditionalFormatting sqref="T2">
    <cfRule type="cellIs" dxfId="755" priority="379" operator="equal">
      <formula>"橙色"</formula>
    </cfRule>
    <cfRule type="cellIs" dxfId="754" priority="380" operator="equal">
      <formula>"橙色"</formula>
    </cfRule>
    <cfRule type="cellIs" dxfId="753" priority="381" operator="equal">
      <formula>"红色"</formula>
    </cfRule>
    <cfRule type="cellIs" dxfId="752" priority="382" operator="equal">
      <formula>"紫色"</formula>
    </cfRule>
    <cfRule type="cellIs" dxfId="751" priority="383" operator="equal">
      <formula>"蓝色"</formula>
    </cfRule>
    <cfRule type="cellIs" dxfId="750" priority="384" operator="equal">
      <formula>"绿色"</formula>
    </cfRule>
    <cfRule type="cellIs" dxfId="749" priority="385" operator="equal">
      <formula>"黑色"</formula>
    </cfRule>
  </conditionalFormatting>
  <conditionalFormatting sqref="E28">
    <cfRule type="cellIs" dxfId="748" priority="386" operator="equal">
      <formula>"橙色"</formula>
    </cfRule>
    <cfRule type="cellIs" dxfId="747" priority="387" operator="equal">
      <formula>"橙色"</formula>
    </cfRule>
    <cfRule type="cellIs" dxfId="746" priority="388" operator="equal">
      <formula>"红色"</formula>
    </cfRule>
    <cfRule type="cellIs" dxfId="745" priority="389" operator="equal">
      <formula>"紫色"</formula>
    </cfRule>
    <cfRule type="cellIs" dxfId="744" priority="390" operator="equal">
      <formula>"蓝色"</formula>
    </cfRule>
    <cfRule type="cellIs" dxfId="743" priority="391" operator="equal">
      <formula>"绿色"</formula>
    </cfRule>
    <cfRule type="cellIs" dxfId="742" priority="392" operator="equal">
      <formula>"黑色"</formula>
    </cfRule>
  </conditionalFormatting>
  <conditionalFormatting sqref="J28">
    <cfRule type="cellIs" dxfId="741" priority="400" operator="equal">
      <formula>"橙色"</formula>
    </cfRule>
    <cfRule type="cellIs" dxfId="740" priority="401" operator="equal">
      <formula>"橙色"</formula>
    </cfRule>
    <cfRule type="cellIs" dxfId="739" priority="402" operator="equal">
      <formula>"红色"</formula>
    </cfRule>
    <cfRule type="cellIs" dxfId="738" priority="403" operator="equal">
      <formula>"紫色"</formula>
    </cfRule>
    <cfRule type="cellIs" dxfId="737" priority="404" operator="equal">
      <formula>"蓝色"</formula>
    </cfRule>
    <cfRule type="cellIs" dxfId="736" priority="405" operator="equal">
      <formula>"绿色"</formula>
    </cfRule>
    <cfRule type="cellIs" dxfId="735" priority="406" operator="equal">
      <formula>"黑色"</formula>
    </cfRule>
  </conditionalFormatting>
  <conditionalFormatting sqref="O28">
    <cfRule type="cellIs" dxfId="734" priority="393" operator="equal">
      <formula>"橙色"</formula>
    </cfRule>
    <cfRule type="cellIs" dxfId="733" priority="394" operator="equal">
      <formula>"橙色"</formula>
    </cfRule>
    <cfRule type="cellIs" dxfId="732" priority="395" operator="equal">
      <formula>"红色"</formula>
    </cfRule>
    <cfRule type="cellIs" dxfId="731" priority="396" operator="equal">
      <formula>"紫色"</formula>
    </cfRule>
    <cfRule type="cellIs" dxfId="730" priority="397" operator="equal">
      <formula>"蓝色"</formula>
    </cfRule>
    <cfRule type="cellIs" dxfId="729" priority="398" operator="equal">
      <formula>"绿色"</formula>
    </cfRule>
    <cfRule type="cellIs" dxfId="728" priority="399" operator="equal">
      <formula>"黑色"</formula>
    </cfRule>
  </conditionalFormatting>
  <conditionalFormatting sqref="E54">
    <cfRule type="cellIs" dxfId="727" priority="372" operator="equal">
      <formula>"金色"</formula>
    </cfRule>
    <cfRule type="cellIs" dxfId="726" priority="373" operator="equal">
      <formula>"橙色"</formula>
    </cfRule>
    <cfRule type="cellIs" dxfId="725" priority="374" operator="equal">
      <formula>"红色"</formula>
    </cfRule>
    <cfRule type="cellIs" dxfId="724" priority="375" operator="equal">
      <formula>"紫色"</formula>
    </cfRule>
    <cfRule type="cellIs" dxfId="723" priority="376" operator="equal">
      <formula>"蓝色"</formula>
    </cfRule>
    <cfRule type="cellIs" dxfId="722" priority="377" operator="equal">
      <formula>"绿色"</formula>
    </cfRule>
    <cfRule type="cellIs" dxfId="721" priority="378" operator="equal">
      <formula>"黑色"</formula>
    </cfRule>
  </conditionalFormatting>
  <conditionalFormatting sqref="J54">
    <cfRule type="cellIs" dxfId="720" priority="365" operator="equal">
      <formula>"金色"</formula>
    </cfRule>
    <cfRule type="cellIs" dxfId="719" priority="366" operator="equal">
      <formula>"橙色"</formula>
    </cfRule>
    <cfRule type="cellIs" dxfId="718" priority="367" operator="equal">
      <formula>"红色"</formula>
    </cfRule>
    <cfRule type="cellIs" dxfId="717" priority="368" operator="equal">
      <formula>"紫色"</formula>
    </cfRule>
    <cfRule type="cellIs" dxfId="716" priority="369" operator="equal">
      <formula>"蓝色"</formula>
    </cfRule>
    <cfRule type="cellIs" dxfId="715" priority="370" operator="equal">
      <formula>"绿色"</formula>
    </cfRule>
    <cfRule type="cellIs" dxfId="714" priority="371" operator="equal">
      <formula>"黑色"</formula>
    </cfRule>
  </conditionalFormatting>
  <conditionalFormatting sqref="O54">
    <cfRule type="cellIs" dxfId="713" priority="358" operator="equal">
      <formula>"金色"</formula>
    </cfRule>
    <cfRule type="cellIs" dxfId="712" priority="359" operator="equal">
      <formula>"橙色"</formula>
    </cfRule>
    <cfRule type="cellIs" dxfId="711" priority="360" operator="equal">
      <formula>"红色"</formula>
    </cfRule>
    <cfRule type="cellIs" dxfId="710" priority="361" operator="equal">
      <formula>"紫色"</formula>
    </cfRule>
    <cfRule type="cellIs" dxfId="709" priority="362" operator="equal">
      <formula>"蓝色"</formula>
    </cfRule>
    <cfRule type="cellIs" dxfId="708" priority="363" operator="equal">
      <formula>"绿色"</formula>
    </cfRule>
    <cfRule type="cellIs" dxfId="707" priority="364" operator="equal">
      <formula>"黑色"</formula>
    </cfRule>
  </conditionalFormatting>
  <conditionalFormatting sqref="T54">
    <cfRule type="cellIs" dxfId="706" priority="351" operator="equal">
      <formula>"金色"</formula>
    </cfRule>
    <cfRule type="cellIs" dxfId="705" priority="352" operator="equal">
      <formula>"橙色"</formula>
    </cfRule>
    <cfRule type="cellIs" dxfId="704" priority="353" operator="equal">
      <formula>"红色"</formula>
    </cfRule>
    <cfRule type="cellIs" dxfId="703" priority="354" operator="equal">
      <formula>"紫色"</formula>
    </cfRule>
    <cfRule type="cellIs" dxfId="702" priority="355" operator="equal">
      <formula>"蓝色"</formula>
    </cfRule>
    <cfRule type="cellIs" dxfId="701" priority="356" operator="equal">
      <formula>"绿色"</formula>
    </cfRule>
    <cfRule type="cellIs" dxfId="700" priority="357" operator="equal">
      <formula>"黑色"</formula>
    </cfRule>
  </conditionalFormatting>
  <conditionalFormatting sqref="E80">
    <cfRule type="cellIs" dxfId="699" priority="337" operator="equal">
      <formula>"金色"</formula>
    </cfRule>
    <cfRule type="cellIs" dxfId="698" priority="338" operator="equal">
      <formula>"橙色"</formula>
    </cfRule>
    <cfRule type="cellIs" dxfId="697" priority="339" operator="equal">
      <formula>"红色"</formula>
    </cfRule>
    <cfRule type="cellIs" dxfId="696" priority="340" operator="equal">
      <formula>"紫色"</formula>
    </cfRule>
    <cfRule type="cellIs" dxfId="695" priority="341" operator="equal">
      <formula>"蓝色"</formula>
    </cfRule>
    <cfRule type="cellIs" dxfId="694" priority="342" operator="equal">
      <formula>"绿色"</formula>
    </cfRule>
    <cfRule type="cellIs" dxfId="693" priority="343" operator="equal">
      <formula>"黑色"</formula>
    </cfRule>
  </conditionalFormatting>
  <conditionalFormatting sqref="J80">
    <cfRule type="cellIs" dxfId="692" priority="330" operator="equal">
      <formula>"金色"</formula>
    </cfRule>
    <cfRule type="cellIs" dxfId="691" priority="331" operator="equal">
      <formula>"橙色"</formula>
    </cfRule>
    <cfRule type="cellIs" dxfId="690" priority="332" operator="equal">
      <formula>"红色"</formula>
    </cfRule>
    <cfRule type="cellIs" dxfId="689" priority="333" operator="equal">
      <formula>"紫色"</formula>
    </cfRule>
    <cfRule type="cellIs" dxfId="688" priority="334" operator="equal">
      <formula>"蓝色"</formula>
    </cfRule>
    <cfRule type="cellIs" dxfId="687" priority="335" operator="equal">
      <formula>"绿色"</formula>
    </cfRule>
    <cfRule type="cellIs" dxfId="686" priority="336" operator="equal">
      <formula>"黑色"</formula>
    </cfRule>
  </conditionalFormatting>
  <conditionalFormatting sqref="O80">
    <cfRule type="cellIs" dxfId="685" priority="323" operator="equal">
      <formula>"金色"</formula>
    </cfRule>
    <cfRule type="cellIs" dxfId="684" priority="324" operator="equal">
      <formula>"橙色"</formula>
    </cfRule>
    <cfRule type="cellIs" dxfId="683" priority="325" operator="equal">
      <formula>"红色"</formula>
    </cfRule>
    <cfRule type="cellIs" dxfId="682" priority="326" operator="equal">
      <formula>"紫色"</formula>
    </cfRule>
    <cfRule type="cellIs" dxfId="681" priority="327" operator="equal">
      <formula>"蓝色"</formula>
    </cfRule>
    <cfRule type="cellIs" dxfId="680" priority="328" operator="equal">
      <formula>"绿色"</formula>
    </cfRule>
    <cfRule type="cellIs" dxfId="679" priority="329" operator="equal">
      <formula>"黑色"</formula>
    </cfRule>
  </conditionalFormatting>
  <conditionalFormatting sqref="T80">
    <cfRule type="cellIs" dxfId="678" priority="344" operator="equal">
      <formula>"金色"</formula>
    </cfRule>
    <cfRule type="cellIs" dxfId="677" priority="345" operator="equal">
      <formula>"橙色"</formula>
    </cfRule>
    <cfRule type="cellIs" dxfId="676" priority="346" operator="equal">
      <formula>"红色"</formula>
    </cfRule>
    <cfRule type="cellIs" dxfId="675" priority="347" operator="equal">
      <formula>"紫色"</formula>
    </cfRule>
    <cfRule type="cellIs" dxfId="674" priority="348" operator="equal">
      <formula>"蓝色"</formula>
    </cfRule>
    <cfRule type="cellIs" dxfId="673" priority="349" operator="equal">
      <formula>"绿色"</formula>
    </cfRule>
    <cfRule type="cellIs" dxfId="672" priority="350" operator="equal">
      <formula>"黑色"</formula>
    </cfRule>
  </conditionalFormatting>
  <conditionalFormatting sqref="E106">
    <cfRule type="cellIs" dxfId="671" priority="288" operator="equal">
      <formula>"金色"</formula>
    </cfRule>
    <cfRule type="cellIs" dxfId="670" priority="289" operator="equal">
      <formula>"橙色"</formula>
    </cfRule>
    <cfRule type="cellIs" dxfId="669" priority="290" operator="equal">
      <formula>"红色"</formula>
    </cfRule>
    <cfRule type="cellIs" dxfId="668" priority="291" operator="equal">
      <formula>"紫色"</formula>
    </cfRule>
    <cfRule type="cellIs" dxfId="667" priority="292" operator="equal">
      <formula>"蓝色"</formula>
    </cfRule>
    <cfRule type="cellIs" dxfId="666" priority="293" operator="equal">
      <formula>"绿色"</formula>
    </cfRule>
    <cfRule type="cellIs" dxfId="665" priority="294" operator="equal">
      <formula>"黑色"</formula>
    </cfRule>
  </conditionalFormatting>
  <conditionalFormatting sqref="J106">
    <cfRule type="cellIs" dxfId="664" priority="281" operator="equal">
      <formula>"金色"</formula>
    </cfRule>
    <cfRule type="cellIs" dxfId="663" priority="282" operator="equal">
      <formula>"橙色"</formula>
    </cfRule>
    <cfRule type="cellIs" dxfId="662" priority="283" operator="equal">
      <formula>"红色"</formula>
    </cfRule>
    <cfRule type="cellIs" dxfId="661" priority="284" operator="equal">
      <formula>"紫色"</formula>
    </cfRule>
    <cfRule type="cellIs" dxfId="660" priority="285" operator="equal">
      <formula>"蓝色"</formula>
    </cfRule>
    <cfRule type="cellIs" dxfId="659" priority="286" operator="equal">
      <formula>"绿色"</formula>
    </cfRule>
    <cfRule type="cellIs" dxfId="658" priority="287" operator="equal">
      <formula>"黑色"</formula>
    </cfRule>
  </conditionalFormatting>
  <conditionalFormatting sqref="O106">
    <cfRule type="cellIs" dxfId="657" priority="274" operator="equal">
      <formula>"金色"</formula>
    </cfRule>
    <cfRule type="cellIs" dxfId="656" priority="275" operator="equal">
      <formula>"橙色"</formula>
    </cfRule>
    <cfRule type="cellIs" dxfId="655" priority="276" operator="equal">
      <formula>"红色"</formula>
    </cfRule>
    <cfRule type="cellIs" dxfId="654" priority="277" operator="equal">
      <formula>"紫色"</formula>
    </cfRule>
    <cfRule type="cellIs" dxfId="653" priority="278" operator="equal">
      <formula>"蓝色"</formula>
    </cfRule>
    <cfRule type="cellIs" dxfId="652" priority="279" operator="equal">
      <formula>"绿色"</formula>
    </cfRule>
    <cfRule type="cellIs" dxfId="651" priority="280" operator="equal">
      <formula>"黑色"</formula>
    </cfRule>
  </conditionalFormatting>
  <conditionalFormatting sqref="T106">
    <cfRule type="cellIs" dxfId="650" priority="267" operator="equal">
      <formula>"金色"</formula>
    </cfRule>
    <cfRule type="cellIs" dxfId="649" priority="268" operator="equal">
      <formula>"橙色"</formula>
    </cfRule>
    <cfRule type="cellIs" dxfId="648" priority="269" operator="equal">
      <formula>"红色"</formula>
    </cfRule>
    <cfRule type="cellIs" dxfId="647" priority="270" operator="equal">
      <formula>"紫色"</formula>
    </cfRule>
    <cfRule type="cellIs" dxfId="646" priority="271" operator="equal">
      <formula>"蓝色"</formula>
    </cfRule>
    <cfRule type="cellIs" dxfId="645" priority="272" operator="equal">
      <formula>"绿色"</formula>
    </cfRule>
    <cfRule type="cellIs" dxfId="644" priority="273" operator="equal">
      <formula>"黑色"</formula>
    </cfRule>
  </conditionalFormatting>
  <conditionalFormatting sqref="E132">
    <cfRule type="cellIs" dxfId="643" priority="316" operator="equal">
      <formula>"金色"</formula>
    </cfRule>
    <cfRule type="cellIs" dxfId="642" priority="317" operator="equal">
      <formula>"橙色"</formula>
    </cfRule>
    <cfRule type="cellIs" dxfId="641" priority="318" operator="equal">
      <formula>"红色"</formula>
    </cfRule>
    <cfRule type="cellIs" dxfId="640" priority="319" operator="equal">
      <formula>"紫色"</formula>
    </cfRule>
    <cfRule type="cellIs" dxfId="639" priority="320" operator="equal">
      <formula>"蓝色"</formula>
    </cfRule>
    <cfRule type="cellIs" dxfId="638" priority="321" operator="equal">
      <formula>"绿色"</formula>
    </cfRule>
    <cfRule type="cellIs" dxfId="637" priority="322" operator="equal">
      <formula>"黑色"</formula>
    </cfRule>
  </conditionalFormatting>
  <conditionalFormatting sqref="J132">
    <cfRule type="cellIs" dxfId="636" priority="309" operator="equal">
      <formula>"金色"</formula>
    </cfRule>
    <cfRule type="cellIs" dxfId="635" priority="310" operator="equal">
      <formula>"橙色"</formula>
    </cfRule>
    <cfRule type="cellIs" dxfId="634" priority="311" operator="equal">
      <formula>"红色"</formula>
    </cfRule>
    <cfRule type="cellIs" dxfId="633" priority="312" operator="equal">
      <formula>"紫色"</formula>
    </cfRule>
    <cfRule type="cellIs" dxfId="632" priority="313" operator="equal">
      <formula>"蓝色"</formula>
    </cfRule>
    <cfRule type="cellIs" dxfId="631" priority="314" operator="equal">
      <formula>"绿色"</formula>
    </cfRule>
    <cfRule type="cellIs" dxfId="630" priority="315" operator="equal">
      <formula>"黑色"</formula>
    </cfRule>
  </conditionalFormatting>
  <conditionalFormatting sqref="O132">
    <cfRule type="cellIs" dxfId="629" priority="302" operator="equal">
      <formula>"金色"</formula>
    </cfRule>
    <cfRule type="cellIs" dxfId="628" priority="303" operator="equal">
      <formula>"橙色"</formula>
    </cfRule>
    <cfRule type="cellIs" dxfId="627" priority="304" operator="equal">
      <formula>"红色"</formula>
    </cfRule>
    <cfRule type="cellIs" dxfId="626" priority="305" operator="equal">
      <formula>"紫色"</formula>
    </cfRule>
    <cfRule type="cellIs" dxfId="625" priority="306" operator="equal">
      <formula>"蓝色"</formula>
    </cfRule>
    <cfRule type="cellIs" dxfId="624" priority="307" operator="equal">
      <formula>"绿色"</formula>
    </cfRule>
    <cfRule type="cellIs" dxfId="623" priority="308" operator="equal">
      <formula>"黑色"</formula>
    </cfRule>
  </conditionalFormatting>
  <conditionalFormatting sqref="T132">
    <cfRule type="cellIs" dxfId="622" priority="295" operator="equal">
      <formula>"金色"</formula>
    </cfRule>
    <cfRule type="cellIs" dxfId="621" priority="296" operator="equal">
      <formula>"橙色"</formula>
    </cfRule>
    <cfRule type="cellIs" dxfId="620" priority="297" operator="equal">
      <formula>"红色"</formula>
    </cfRule>
    <cfRule type="cellIs" dxfId="619" priority="298" operator="equal">
      <formula>"紫色"</formula>
    </cfRule>
    <cfRule type="cellIs" dxfId="618" priority="299" operator="equal">
      <formula>"蓝色"</formula>
    </cfRule>
    <cfRule type="cellIs" dxfId="617" priority="300" operator="equal">
      <formula>"绿色"</formula>
    </cfRule>
    <cfRule type="cellIs" dxfId="616" priority="301" operator="equal">
      <formula>"黑色"</formula>
    </cfRule>
  </conditionalFormatting>
  <conditionalFormatting sqref="E158">
    <cfRule type="cellIs" dxfId="615" priority="232" operator="equal">
      <formula>"金色"</formula>
    </cfRule>
    <cfRule type="cellIs" dxfId="614" priority="233" operator="equal">
      <formula>"橙色"</formula>
    </cfRule>
    <cfRule type="cellIs" dxfId="613" priority="234" operator="equal">
      <formula>"红色"</formula>
    </cfRule>
    <cfRule type="cellIs" dxfId="612" priority="235" operator="equal">
      <formula>"紫色"</formula>
    </cfRule>
    <cfRule type="cellIs" dxfId="611" priority="236" operator="equal">
      <formula>"蓝色"</formula>
    </cfRule>
    <cfRule type="cellIs" dxfId="610" priority="237" operator="equal">
      <formula>"绿色"</formula>
    </cfRule>
    <cfRule type="cellIs" dxfId="609" priority="238" operator="equal">
      <formula>"黑色"</formula>
    </cfRule>
  </conditionalFormatting>
  <conditionalFormatting sqref="J158">
    <cfRule type="cellIs" dxfId="608" priority="225" operator="equal">
      <formula>"金色"</formula>
    </cfRule>
    <cfRule type="cellIs" dxfId="607" priority="226" operator="equal">
      <formula>"橙色"</formula>
    </cfRule>
    <cfRule type="cellIs" dxfId="606" priority="227" operator="equal">
      <formula>"红色"</formula>
    </cfRule>
    <cfRule type="cellIs" dxfId="605" priority="228" operator="equal">
      <formula>"紫色"</formula>
    </cfRule>
    <cfRule type="cellIs" dxfId="604" priority="229" operator="equal">
      <formula>"蓝色"</formula>
    </cfRule>
    <cfRule type="cellIs" dxfId="603" priority="230" operator="equal">
      <formula>"绿色"</formula>
    </cfRule>
    <cfRule type="cellIs" dxfId="602" priority="231" operator="equal">
      <formula>"黑色"</formula>
    </cfRule>
  </conditionalFormatting>
  <conditionalFormatting sqref="O158">
    <cfRule type="cellIs" dxfId="601" priority="218" operator="equal">
      <formula>"金色"</formula>
    </cfRule>
    <cfRule type="cellIs" dxfId="600" priority="219" operator="equal">
      <formula>"橙色"</formula>
    </cfRule>
    <cfRule type="cellIs" dxfId="599" priority="220" operator="equal">
      <formula>"红色"</formula>
    </cfRule>
    <cfRule type="cellIs" dxfId="598" priority="221" operator="equal">
      <formula>"紫色"</formula>
    </cfRule>
    <cfRule type="cellIs" dxfId="597" priority="222" operator="equal">
      <formula>"蓝色"</formula>
    </cfRule>
    <cfRule type="cellIs" dxfId="596" priority="223" operator="equal">
      <formula>"绿色"</formula>
    </cfRule>
    <cfRule type="cellIs" dxfId="595" priority="224" operator="equal">
      <formula>"黑色"</formula>
    </cfRule>
  </conditionalFormatting>
  <conditionalFormatting sqref="T158">
    <cfRule type="cellIs" dxfId="594" priority="211" operator="equal">
      <formula>"金色"</formula>
    </cfRule>
    <cfRule type="cellIs" dxfId="593" priority="212" operator="equal">
      <formula>"橙色"</formula>
    </cfRule>
    <cfRule type="cellIs" dxfId="592" priority="213" operator="equal">
      <formula>"红色"</formula>
    </cfRule>
    <cfRule type="cellIs" dxfId="591" priority="214" operator="equal">
      <formula>"紫色"</formula>
    </cfRule>
    <cfRule type="cellIs" dxfId="590" priority="215" operator="equal">
      <formula>"蓝色"</formula>
    </cfRule>
    <cfRule type="cellIs" dxfId="589" priority="216" operator="equal">
      <formula>"绿色"</formula>
    </cfRule>
    <cfRule type="cellIs" dxfId="588" priority="217" operator="equal">
      <formula>"黑色"</formula>
    </cfRule>
  </conditionalFormatting>
  <conditionalFormatting sqref="E184">
    <cfRule type="cellIs" dxfId="587" priority="260" operator="equal">
      <formula>"金色"</formula>
    </cfRule>
    <cfRule type="cellIs" dxfId="586" priority="261" operator="equal">
      <formula>"橙色"</formula>
    </cfRule>
    <cfRule type="cellIs" dxfId="585" priority="262" operator="equal">
      <formula>"红色"</formula>
    </cfRule>
    <cfRule type="cellIs" dxfId="584" priority="263" operator="equal">
      <formula>"紫色"</formula>
    </cfRule>
    <cfRule type="cellIs" dxfId="583" priority="264" operator="equal">
      <formula>"蓝色"</formula>
    </cfRule>
    <cfRule type="cellIs" dxfId="582" priority="265" operator="equal">
      <formula>"绿色"</formula>
    </cfRule>
    <cfRule type="cellIs" dxfId="581" priority="266" operator="equal">
      <formula>"黑色"</formula>
    </cfRule>
  </conditionalFormatting>
  <conditionalFormatting sqref="J184">
    <cfRule type="cellIs" dxfId="580" priority="253" operator="equal">
      <formula>"金色"</formula>
    </cfRule>
    <cfRule type="cellIs" dxfId="579" priority="254" operator="equal">
      <formula>"橙色"</formula>
    </cfRule>
    <cfRule type="cellIs" dxfId="578" priority="255" operator="equal">
      <formula>"红色"</formula>
    </cfRule>
    <cfRule type="cellIs" dxfId="577" priority="256" operator="equal">
      <formula>"紫色"</formula>
    </cfRule>
    <cfRule type="cellIs" dxfId="576" priority="257" operator="equal">
      <formula>"蓝色"</formula>
    </cfRule>
    <cfRule type="cellIs" dxfId="575" priority="258" operator="equal">
      <formula>"绿色"</formula>
    </cfRule>
    <cfRule type="cellIs" dxfId="574" priority="259" operator="equal">
      <formula>"黑色"</formula>
    </cfRule>
  </conditionalFormatting>
  <conditionalFormatting sqref="O184">
    <cfRule type="cellIs" dxfId="573" priority="246" operator="equal">
      <formula>"金色"</formula>
    </cfRule>
    <cfRule type="cellIs" dxfId="572" priority="247" operator="equal">
      <formula>"橙色"</formula>
    </cfRule>
    <cfRule type="cellIs" dxfId="571" priority="248" operator="equal">
      <formula>"红色"</formula>
    </cfRule>
    <cfRule type="cellIs" dxfId="570" priority="249" operator="equal">
      <formula>"紫色"</formula>
    </cfRule>
    <cfRule type="cellIs" dxfId="569" priority="250" operator="equal">
      <formula>"蓝色"</formula>
    </cfRule>
    <cfRule type="cellIs" dxfId="568" priority="251" operator="equal">
      <formula>"绿色"</formula>
    </cfRule>
    <cfRule type="cellIs" dxfId="567" priority="252" operator="equal">
      <formula>"黑色"</formula>
    </cfRule>
  </conditionalFormatting>
  <conditionalFormatting sqref="T184">
    <cfRule type="cellIs" dxfId="566" priority="239" operator="equal">
      <formula>"金色"</formula>
    </cfRule>
    <cfRule type="cellIs" dxfId="565" priority="240" operator="equal">
      <formula>"橙色"</formula>
    </cfRule>
    <cfRule type="cellIs" dxfId="564" priority="241" operator="equal">
      <formula>"红色"</formula>
    </cfRule>
    <cfRule type="cellIs" dxfId="563" priority="242" operator="equal">
      <formula>"紫色"</formula>
    </cfRule>
    <cfRule type="cellIs" dxfId="562" priority="243" operator="equal">
      <formula>"蓝色"</formula>
    </cfRule>
    <cfRule type="cellIs" dxfId="561" priority="244" operator="equal">
      <formula>"绿色"</formula>
    </cfRule>
    <cfRule type="cellIs" dxfId="560" priority="245" operator="equal">
      <formula>"黑色"</formula>
    </cfRule>
  </conditionalFormatting>
  <conditionalFormatting sqref="E210">
    <cfRule type="cellIs" dxfId="559" priority="120" operator="equal">
      <formula>"金色"</formula>
    </cfRule>
    <cfRule type="cellIs" dxfId="558" priority="121" operator="equal">
      <formula>"橙色"</formula>
    </cfRule>
    <cfRule type="cellIs" dxfId="557" priority="122" operator="equal">
      <formula>"红色"</formula>
    </cfRule>
    <cfRule type="cellIs" dxfId="556" priority="123" operator="equal">
      <formula>"紫色"</formula>
    </cfRule>
    <cfRule type="cellIs" dxfId="555" priority="124" operator="equal">
      <formula>"蓝色"</formula>
    </cfRule>
    <cfRule type="cellIs" dxfId="554" priority="125" operator="equal">
      <formula>"绿色"</formula>
    </cfRule>
    <cfRule type="cellIs" dxfId="553" priority="126" operator="equal">
      <formula>"黑色"</formula>
    </cfRule>
  </conditionalFormatting>
  <conditionalFormatting sqref="J210">
    <cfRule type="cellIs" dxfId="552" priority="113" operator="equal">
      <formula>"金色"</formula>
    </cfRule>
    <cfRule type="cellIs" dxfId="551" priority="114" operator="equal">
      <formula>"橙色"</formula>
    </cfRule>
    <cfRule type="cellIs" dxfId="550" priority="115" operator="equal">
      <formula>"红色"</formula>
    </cfRule>
    <cfRule type="cellIs" dxfId="549" priority="116" operator="equal">
      <formula>"紫色"</formula>
    </cfRule>
    <cfRule type="cellIs" dxfId="548" priority="117" operator="equal">
      <formula>"蓝色"</formula>
    </cfRule>
    <cfRule type="cellIs" dxfId="547" priority="118" operator="equal">
      <formula>"绿色"</formula>
    </cfRule>
    <cfRule type="cellIs" dxfId="546" priority="119" operator="equal">
      <formula>"黑色"</formula>
    </cfRule>
  </conditionalFormatting>
  <conditionalFormatting sqref="O210">
    <cfRule type="cellIs" dxfId="545" priority="106" operator="equal">
      <formula>"金色"</formula>
    </cfRule>
    <cfRule type="cellIs" dxfId="544" priority="107" operator="equal">
      <formula>"橙色"</formula>
    </cfRule>
    <cfRule type="cellIs" dxfId="543" priority="108" operator="equal">
      <formula>"红色"</formula>
    </cfRule>
    <cfRule type="cellIs" dxfId="542" priority="109" operator="equal">
      <formula>"紫色"</formula>
    </cfRule>
    <cfRule type="cellIs" dxfId="541" priority="110" operator="equal">
      <formula>"蓝色"</formula>
    </cfRule>
    <cfRule type="cellIs" dxfId="540" priority="111" operator="equal">
      <formula>"绿色"</formula>
    </cfRule>
    <cfRule type="cellIs" dxfId="539" priority="112" operator="equal">
      <formula>"黑色"</formula>
    </cfRule>
  </conditionalFormatting>
  <conditionalFormatting sqref="T210">
    <cfRule type="cellIs" dxfId="538" priority="99" operator="equal">
      <formula>"金色"</formula>
    </cfRule>
    <cfRule type="cellIs" dxfId="537" priority="100" operator="equal">
      <formula>"橙色"</formula>
    </cfRule>
    <cfRule type="cellIs" dxfId="536" priority="101" operator="equal">
      <formula>"红色"</formula>
    </cfRule>
    <cfRule type="cellIs" dxfId="535" priority="102" operator="equal">
      <formula>"紫色"</formula>
    </cfRule>
    <cfRule type="cellIs" dxfId="534" priority="103" operator="equal">
      <formula>"蓝色"</formula>
    </cfRule>
    <cfRule type="cellIs" dxfId="533" priority="104" operator="equal">
      <formula>"绿色"</formula>
    </cfRule>
    <cfRule type="cellIs" dxfId="532" priority="105" operator="equal">
      <formula>"黑色"</formula>
    </cfRule>
  </conditionalFormatting>
  <conditionalFormatting sqref="E236">
    <cfRule type="cellIs" dxfId="531" priority="176" operator="equal">
      <formula>"金色"</formula>
    </cfRule>
    <cfRule type="cellIs" dxfId="530" priority="177" operator="equal">
      <formula>"橙色"</formula>
    </cfRule>
    <cfRule type="cellIs" dxfId="529" priority="178" operator="equal">
      <formula>"红色"</formula>
    </cfRule>
    <cfRule type="cellIs" dxfId="528" priority="179" operator="equal">
      <formula>"紫色"</formula>
    </cfRule>
    <cfRule type="cellIs" dxfId="527" priority="180" operator="equal">
      <formula>"蓝色"</formula>
    </cfRule>
    <cfRule type="cellIs" dxfId="526" priority="181" operator="equal">
      <formula>"绿色"</formula>
    </cfRule>
    <cfRule type="cellIs" dxfId="525" priority="182" operator="equal">
      <formula>"黑色"</formula>
    </cfRule>
  </conditionalFormatting>
  <conditionalFormatting sqref="J236">
    <cfRule type="cellIs" dxfId="524" priority="169" operator="equal">
      <formula>"金色"</formula>
    </cfRule>
    <cfRule type="cellIs" dxfId="523" priority="170" operator="equal">
      <formula>"橙色"</formula>
    </cfRule>
    <cfRule type="cellIs" dxfId="522" priority="171" operator="equal">
      <formula>"红色"</formula>
    </cfRule>
    <cfRule type="cellIs" dxfId="521" priority="172" operator="equal">
      <formula>"紫色"</formula>
    </cfRule>
    <cfRule type="cellIs" dxfId="520" priority="173" operator="equal">
      <formula>"蓝色"</formula>
    </cfRule>
    <cfRule type="cellIs" dxfId="519" priority="174" operator="equal">
      <formula>"绿色"</formula>
    </cfRule>
    <cfRule type="cellIs" dxfId="518" priority="175" operator="equal">
      <formula>"黑色"</formula>
    </cfRule>
  </conditionalFormatting>
  <conditionalFormatting sqref="O236">
    <cfRule type="cellIs" dxfId="517" priority="162" operator="equal">
      <formula>"金色"</formula>
    </cfRule>
    <cfRule type="cellIs" dxfId="516" priority="163" operator="equal">
      <formula>"橙色"</formula>
    </cfRule>
    <cfRule type="cellIs" dxfId="515" priority="164" operator="equal">
      <formula>"红色"</formula>
    </cfRule>
    <cfRule type="cellIs" dxfId="514" priority="165" operator="equal">
      <formula>"紫色"</formula>
    </cfRule>
    <cfRule type="cellIs" dxfId="513" priority="166" operator="equal">
      <formula>"蓝色"</formula>
    </cfRule>
    <cfRule type="cellIs" dxfId="512" priority="167" operator="equal">
      <formula>"绿色"</formula>
    </cfRule>
    <cfRule type="cellIs" dxfId="511" priority="168" operator="equal">
      <formula>"黑色"</formula>
    </cfRule>
  </conditionalFormatting>
  <conditionalFormatting sqref="T236">
    <cfRule type="cellIs" dxfId="510" priority="155" operator="equal">
      <formula>"金色"</formula>
    </cfRule>
    <cfRule type="cellIs" dxfId="509" priority="156" operator="equal">
      <formula>"橙色"</formula>
    </cfRule>
    <cfRule type="cellIs" dxfId="508" priority="157" operator="equal">
      <formula>"红色"</formula>
    </cfRule>
    <cfRule type="cellIs" dxfId="507" priority="158" operator="equal">
      <formula>"紫色"</formula>
    </cfRule>
    <cfRule type="cellIs" dxfId="506" priority="159" operator="equal">
      <formula>"蓝色"</formula>
    </cfRule>
    <cfRule type="cellIs" dxfId="505" priority="160" operator="equal">
      <formula>"绿色"</formula>
    </cfRule>
    <cfRule type="cellIs" dxfId="504" priority="161" operator="equal">
      <formula>"黑色"</formula>
    </cfRule>
  </conditionalFormatting>
  <conditionalFormatting sqref="E262">
    <cfRule type="cellIs" dxfId="503" priority="148" operator="equal">
      <formula>"金色"</formula>
    </cfRule>
    <cfRule type="cellIs" dxfId="502" priority="149" operator="equal">
      <formula>"橙色"</formula>
    </cfRule>
    <cfRule type="cellIs" dxfId="501" priority="150" operator="equal">
      <formula>"红色"</formula>
    </cfRule>
    <cfRule type="cellIs" dxfId="500" priority="151" operator="equal">
      <formula>"紫色"</formula>
    </cfRule>
    <cfRule type="cellIs" dxfId="499" priority="152" operator="equal">
      <formula>"蓝色"</formula>
    </cfRule>
    <cfRule type="cellIs" dxfId="498" priority="153" operator="equal">
      <formula>"绿色"</formula>
    </cfRule>
    <cfRule type="cellIs" dxfId="497" priority="154" operator="equal">
      <formula>"黑色"</formula>
    </cfRule>
  </conditionalFormatting>
  <conditionalFormatting sqref="J262">
    <cfRule type="cellIs" dxfId="496" priority="141" operator="equal">
      <formula>"金色"</formula>
    </cfRule>
    <cfRule type="cellIs" dxfId="495" priority="142" operator="equal">
      <formula>"橙色"</formula>
    </cfRule>
    <cfRule type="cellIs" dxfId="494" priority="143" operator="equal">
      <formula>"红色"</formula>
    </cfRule>
    <cfRule type="cellIs" dxfId="493" priority="144" operator="equal">
      <formula>"紫色"</formula>
    </cfRule>
    <cfRule type="cellIs" dxfId="492" priority="145" operator="equal">
      <formula>"蓝色"</formula>
    </cfRule>
    <cfRule type="cellIs" dxfId="491" priority="146" operator="equal">
      <formula>"绿色"</formula>
    </cfRule>
    <cfRule type="cellIs" dxfId="490" priority="147" operator="equal">
      <formula>"黑色"</formula>
    </cfRule>
  </conditionalFormatting>
  <conditionalFormatting sqref="O262">
    <cfRule type="cellIs" dxfId="489" priority="134" operator="equal">
      <formula>"金色"</formula>
    </cfRule>
    <cfRule type="cellIs" dxfId="488" priority="135" operator="equal">
      <formula>"橙色"</formula>
    </cfRule>
    <cfRule type="cellIs" dxfId="487" priority="136" operator="equal">
      <formula>"红色"</formula>
    </cfRule>
    <cfRule type="cellIs" dxfId="486" priority="137" operator="equal">
      <formula>"紫色"</formula>
    </cfRule>
    <cfRule type="cellIs" dxfId="485" priority="138" operator="equal">
      <formula>"蓝色"</formula>
    </cfRule>
    <cfRule type="cellIs" dxfId="484" priority="139" operator="equal">
      <formula>"绿色"</formula>
    </cfRule>
    <cfRule type="cellIs" dxfId="483" priority="140" operator="equal">
      <formula>"黑色"</formula>
    </cfRule>
  </conditionalFormatting>
  <conditionalFormatting sqref="T262">
    <cfRule type="cellIs" dxfId="482" priority="127" operator="equal">
      <formula>"金色"</formula>
    </cfRule>
    <cfRule type="cellIs" dxfId="481" priority="128" operator="equal">
      <formula>"橙色"</formula>
    </cfRule>
    <cfRule type="cellIs" dxfId="480" priority="129" operator="equal">
      <formula>"红色"</formula>
    </cfRule>
    <cfRule type="cellIs" dxfId="479" priority="130" operator="equal">
      <formula>"紫色"</formula>
    </cfRule>
    <cfRule type="cellIs" dxfId="478" priority="131" operator="equal">
      <formula>"蓝色"</formula>
    </cfRule>
    <cfRule type="cellIs" dxfId="477" priority="132" operator="equal">
      <formula>"绿色"</formula>
    </cfRule>
    <cfRule type="cellIs" dxfId="476" priority="133" operator="equal">
      <formula>"黑色"</formula>
    </cfRule>
  </conditionalFormatting>
  <conditionalFormatting sqref="E288">
    <cfRule type="cellIs" dxfId="475" priority="204" operator="equal">
      <formula>"金色"</formula>
    </cfRule>
    <cfRule type="cellIs" dxfId="474" priority="205" operator="equal">
      <formula>"橙色"</formula>
    </cfRule>
    <cfRule type="cellIs" dxfId="473" priority="206" operator="equal">
      <formula>"红色"</formula>
    </cfRule>
    <cfRule type="cellIs" dxfId="472" priority="207" operator="equal">
      <formula>"紫色"</formula>
    </cfRule>
    <cfRule type="cellIs" dxfId="471" priority="208" operator="equal">
      <formula>"蓝色"</formula>
    </cfRule>
    <cfRule type="cellIs" dxfId="470" priority="209" operator="equal">
      <formula>"绿色"</formula>
    </cfRule>
    <cfRule type="cellIs" dxfId="469" priority="210" operator="equal">
      <formula>"黑色"</formula>
    </cfRule>
  </conditionalFormatting>
  <conditionalFormatting sqref="J288">
    <cfRule type="cellIs" dxfId="468" priority="197" operator="equal">
      <formula>"金色"</formula>
    </cfRule>
    <cfRule type="cellIs" dxfId="467" priority="198" operator="equal">
      <formula>"橙色"</formula>
    </cfRule>
    <cfRule type="cellIs" dxfId="466" priority="199" operator="equal">
      <formula>"红色"</formula>
    </cfRule>
    <cfRule type="cellIs" dxfId="465" priority="200" operator="equal">
      <formula>"紫色"</formula>
    </cfRule>
    <cfRule type="cellIs" dxfId="464" priority="201" operator="equal">
      <formula>"蓝色"</formula>
    </cfRule>
    <cfRule type="cellIs" dxfId="463" priority="202" operator="equal">
      <formula>"绿色"</formula>
    </cfRule>
    <cfRule type="cellIs" dxfId="462" priority="203" operator="equal">
      <formula>"黑色"</formula>
    </cfRule>
  </conditionalFormatting>
  <conditionalFormatting sqref="O288">
    <cfRule type="cellIs" dxfId="461" priority="190" operator="equal">
      <formula>"金色"</formula>
    </cfRule>
    <cfRule type="cellIs" dxfId="460" priority="191" operator="equal">
      <formula>"橙色"</formula>
    </cfRule>
    <cfRule type="cellIs" dxfId="459" priority="192" operator="equal">
      <formula>"红色"</formula>
    </cfRule>
    <cfRule type="cellIs" dxfId="458" priority="193" operator="equal">
      <formula>"紫色"</formula>
    </cfRule>
    <cfRule type="cellIs" dxfId="457" priority="194" operator="equal">
      <formula>"蓝色"</formula>
    </cfRule>
    <cfRule type="cellIs" dxfId="456" priority="195" operator="equal">
      <formula>"绿色"</formula>
    </cfRule>
    <cfRule type="cellIs" dxfId="455" priority="196" operator="equal">
      <formula>"黑色"</formula>
    </cfRule>
  </conditionalFormatting>
  <conditionalFormatting sqref="T288">
    <cfRule type="cellIs" dxfId="454" priority="183" operator="equal">
      <formula>"金色"</formula>
    </cfRule>
    <cfRule type="cellIs" dxfId="453" priority="184" operator="equal">
      <formula>"橙色"</formula>
    </cfRule>
    <cfRule type="cellIs" dxfId="452" priority="185" operator="equal">
      <formula>"红色"</formula>
    </cfRule>
    <cfRule type="cellIs" dxfId="451" priority="186" operator="equal">
      <formula>"紫色"</formula>
    </cfRule>
    <cfRule type="cellIs" dxfId="450" priority="187" operator="equal">
      <formula>"蓝色"</formula>
    </cfRule>
    <cfRule type="cellIs" dxfId="449" priority="188" operator="equal">
      <formula>"绿色"</formula>
    </cfRule>
    <cfRule type="cellIs" dxfId="448" priority="189" operator="equal">
      <formula>"黑色"</formula>
    </cfRule>
  </conditionalFormatting>
  <conditionalFormatting sqref="E314">
    <cfRule type="cellIs" dxfId="447" priority="64" operator="equal">
      <formula>"金色"</formula>
    </cfRule>
    <cfRule type="cellIs" dxfId="446" priority="65" operator="equal">
      <formula>"橙色"</formula>
    </cfRule>
    <cfRule type="cellIs" dxfId="445" priority="66" operator="equal">
      <formula>"红色"</formula>
    </cfRule>
    <cfRule type="cellIs" dxfId="444" priority="67" operator="equal">
      <formula>"紫色"</formula>
    </cfRule>
    <cfRule type="cellIs" dxfId="443" priority="68" operator="equal">
      <formula>"蓝色"</formula>
    </cfRule>
    <cfRule type="cellIs" dxfId="442" priority="69" operator="equal">
      <formula>"绿色"</formula>
    </cfRule>
    <cfRule type="cellIs" dxfId="441" priority="70" operator="equal">
      <formula>"黑色"</formula>
    </cfRule>
  </conditionalFormatting>
  <conditionalFormatting sqref="J314">
    <cfRule type="cellIs" dxfId="440" priority="57" operator="equal">
      <formula>"金色"</formula>
    </cfRule>
    <cfRule type="cellIs" dxfId="439" priority="58" operator="equal">
      <formula>"橙色"</formula>
    </cfRule>
    <cfRule type="cellIs" dxfId="438" priority="59" operator="equal">
      <formula>"红色"</formula>
    </cfRule>
    <cfRule type="cellIs" dxfId="437" priority="60" operator="equal">
      <formula>"紫色"</formula>
    </cfRule>
    <cfRule type="cellIs" dxfId="436" priority="61" operator="equal">
      <formula>"蓝色"</formula>
    </cfRule>
    <cfRule type="cellIs" dxfId="435" priority="62" operator="equal">
      <formula>"绿色"</formula>
    </cfRule>
    <cfRule type="cellIs" dxfId="434" priority="63" operator="equal">
      <formula>"黑色"</formula>
    </cfRule>
  </conditionalFormatting>
  <conditionalFormatting sqref="O314">
    <cfRule type="cellIs" dxfId="433" priority="50" operator="equal">
      <formula>"金色"</formula>
    </cfRule>
    <cfRule type="cellIs" dxfId="432" priority="51" operator="equal">
      <formula>"橙色"</formula>
    </cfRule>
    <cfRule type="cellIs" dxfId="431" priority="52" operator="equal">
      <formula>"红色"</formula>
    </cfRule>
    <cfRule type="cellIs" dxfId="430" priority="53" operator="equal">
      <formula>"紫色"</formula>
    </cfRule>
    <cfRule type="cellIs" dxfId="429" priority="54" operator="equal">
      <formula>"蓝色"</formula>
    </cfRule>
    <cfRule type="cellIs" dxfId="428" priority="55" operator="equal">
      <formula>"绿色"</formula>
    </cfRule>
    <cfRule type="cellIs" dxfId="427" priority="56" operator="equal">
      <formula>"黑色"</formula>
    </cfRule>
  </conditionalFormatting>
  <conditionalFormatting sqref="T314">
    <cfRule type="cellIs" dxfId="426" priority="43" operator="equal">
      <formula>"金色"</formula>
    </cfRule>
    <cfRule type="cellIs" dxfId="425" priority="44" operator="equal">
      <formula>"橙色"</formula>
    </cfRule>
    <cfRule type="cellIs" dxfId="424" priority="45" operator="equal">
      <formula>"红色"</formula>
    </cfRule>
    <cfRule type="cellIs" dxfId="423" priority="46" operator="equal">
      <formula>"紫色"</formula>
    </cfRule>
    <cfRule type="cellIs" dxfId="422" priority="47" operator="equal">
      <formula>"蓝色"</formula>
    </cfRule>
    <cfRule type="cellIs" dxfId="421" priority="48" operator="equal">
      <formula>"绿色"</formula>
    </cfRule>
    <cfRule type="cellIs" dxfId="420" priority="49" operator="equal">
      <formula>"黑色"</formula>
    </cfRule>
  </conditionalFormatting>
  <conditionalFormatting sqref="E340">
    <cfRule type="cellIs" dxfId="419" priority="92" operator="equal">
      <formula>"金色"</formula>
    </cfRule>
    <cfRule type="cellIs" dxfId="418" priority="93" operator="equal">
      <formula>"橙色"</formula>
    </cfRule>
    <cfRule type="cellIs" dxfId="417" priority="94" operator="equal">
      <formula>"红色"</formula>
    </cfRule>
    <cfRule type="cellIs" dxfId="416" priority="95" operator="equal">
      <formula>"紫色"</formula>
    </cfRule>
    <cfRule type="cellIs" dxfId="415" priority="96" operator="equal">
      <formula>"蓝色"</formula>
    </cfRule>
    <cfRule type="cellIs" dxfId="414" priority="97" operator="equal">
      <formula>"绿色"</formula>
    </cfRule>
    <cfRule type="cellIs" dxfId="413" priority="98" operator="equal">
      <formula>"黑色"</formula>
    </cfRule>
  </conditionalFormatting>
  <conditionalFormatting sqref="J340">
    <cfRule type="cellIs" dxfId="412" priority="85" operator="equal">
      <formula>"金色"</formula>
    </cfRule>
    <cfRule type="cellIs" dxfId="411" priority="86" operator="equal">
      <formula>"橙色"</formula>
    </cfRule>
    <cfRule type="cellIs" dxfId="410" priority="87" operator="equal">
      <formula>"红色"</formula>
    </cfRule>
    <cfRule type="cellIs" dxfId="409" priority="88" operator="equal">
      <formula>"紫色"</formula>
    </cfRule>
    <cfRule type="cellIs" dxfId="408" priority="89" operator="equal">
      <formula>"蓝色"</formula>
    </cfRule>
    <cfRule type="cellIs" dxfId="407" priority="90" operator="equal">
      <formula>"绿色"</formula>
    </cfRule>
    <cfRule type="cellIs" dxfId="406" priority="91" operator="equal">
      <formula>"黑色"</formula>
    </cfRule>
  </conditionalFormatting>
  <conditionalFormatting sqref="O340">
    <cfRule type="cellIs" dxfId="405" priority="78" operator="equal">
      <formula>"金色"</formula>
    </cfRule>
    <cfRule type="cellIs" dxfId="404" priority="79" operator="equal">
      <formula>"橙色"</formula>
    </cfRule>
    <cfRule type="cellIs" dxfId="403" priority="80" operator="equal">
      <formula>"红色"</formula>
    </cfRule>
    <cfRule type="cellIs" dxfId="402" priority="81" operator="equal">
      <formula>"紫色"</formula>
    </cfRule>
    <cfRule type="cellIs" dxfId="401" priority="82" operator="equal">
      <formula>"蓝色"</formula>
    </cfRule>
    <cfRule type="cellIs" dxfId="400" priority="83" operator="equal">
      <formula>"绿色"</formula>
    </cfRule>
    <cfRule type="cellIs" dxfId="399" priority="84" operator="equal">
      <formula>"黑色"</formula>
    </cfRule>
  </conditionalFormatting>
  <conditionalFormatting sqref="T340">
    <cfRule type="cellIs" dxfId="398" priority="71" operator="equal">
      <formula>"金色"</formula>
    </cfRule>
    <cfRule type="cellIs" dxfId="397" priority="72" operator="equal">
      <formula>"橙色"</formula>
    </cfRule>
    <cfRule type="cellIs" dxfId="396" priority="73" operator="equal">
      <formula>"红色"</formula>
    </cfRule>
    <cfRule type="cellIs" dxfId="395" priority="74" operator="equal">
      <formula>"紫色"</formula>
    </cfRule>
    <cfRule type="cellIs" dxfId="394" priority="75" operator="equal">
      <formula>"蓝色"</formula>
    </cfRule>
    <cfRule type="cellIs" dxfId="393" priority="76" operator="equal">
      <formula>"绿色"</formula>
    </cfRule>
    <cfRule type="cellIs" dxfId="392" priority="77" operator="equal">
      <formula>"黑色"</formula>
    </cfRule>
  </conditionalFormatting>
  <conditionalFormatting sqref="E366">
    <cfRule type="cellIs" dxfId="391" priority="36" operator="equal">
      <formula>"橙色"</formula>
    </cfRule>
    <cfRule type="cellIs" dxfId="390" priority="37" operator="equal">
      <formula>"橙色"</formula>
    </cfRule>
    <cfRule type="cellIs" dxfId="389" priority="38" operator="equal">
      <formula>"红色"</formula>
    </cfRule>
    <cfRule type="cellIs" dxfId="388" priority="39" operator="equal">
      <formula>"紫色"</formula>
    </cfRule>
    <cfRule type="cellIs" dxfId="387" priority="40" operator="equal">
      <formula>"蓝色"</formula>
    </cfRule>
    <cfRule type="cellIs" dxfId="386" priority="41" operator="equal">
      <formula>"绿色"</formula>
    </cfRule>
    <cfRule type="cellIs" dxfId="385" priority="42" operator="equal">
      <formula>"黑色"</formula>
    </cfRule>
  </conditionalFormatting>
  <conditionalFormatting sqref="J366">
    <cfRule type="cellIs" dxfId="384" priority="29" operator="equal">
      <formula>"橙色"</formula>
    </cfRule>
    <cfRule type="cellIs" dxfId="383" priority="30" operator="equal">
      <formula>"橙色"</formula>
    </cfRule>
    <cfRule type="cellIs" dxfId="382" priority="31" operator="equal">
      <formula>"红色"</formula>
    </cfRule>
    <cfRule type="cellIs" dxfId="381" priority="32" operator="equal">
      <formula>"紫色"</formula>
    </cfRule>
    <cfRule type="cellIs" dxfId="380" priority="33" operator="equal">
      <formula>"蓝色"</formula>
    </cfRule>
    <cfRule type="cellIs" dxfId="379" priority="34" operator="equal">
      <formula>"绿色"</formula>
    </cfRule>
    <cfRule type="cellIs" dxfId="378" priority="35" operator="equal">
      <formula>"黑色"</formula>
    </cfRule>
  </conditionalFormatting>
  <conditionalFormatting sqref="O366">
    <cfRule type="cellIs" dxfId="377" priority="22" operator="equal">
      <formula>"橙色"</formula>
    </cfRule>
    <cfRule type="cellIs" dxfId="376" priority="23" operator="equal">
      <formula>"橙色"</formula>
    </cfRule>
    <cfRule type="cellIs" dxfId="375" priority="24" operator="equal">
      <formula>"红色"</formula>
    </cfRule>
    <cfRule type="cellIs" dxfId="374" priority="25" operator="equal">
      <formula>"紫色"</formula>
    </cfRule>
    <cfRule type="cellIs" dxfId="373" priority="26" operator="equal">
      <formula>"蓝色"</formula>
    </cfRule>
    <cfRule type="cellIs" dxfId="372" priority="27" operator="equal">
      <formula>"绿色"</formula>
    </cfRule>
    <cfRule type="cellIs" dxfId="371" priority="28" operator="equal">
      <formula>"黑色"</formula>
    </cfRule>
  </conditionalFormatting>
  <conditionalFormatting sqref="T366">
    <cfRule type="cellIs" dxfId="370" priority="15" operator="equal">
      <formula>"橙色"</formula>
    </cfRule>
    <cfRule type="cellIs" dxfId="369" priority="16" operator="equal">
      <formula>"橙色"</formula>
    </cfRule>
    <cfRule type="cellIs" dxfId="368" priority="17" operator="equal">
      <formula>"红色"</formula>
    </cfRule>
    <cfRule type="cellIs" dxfId="367" priority="18" operator="equal">
      <formula>"紫色"</formula>
    </cfRule>
    <cfRule type="cellIs" dxfId="366" priority="19" operator="equal">
      <formula>"蓝色"</formula>
    </cfRule>
    <cfRule type="cellIs" dxfId="365" priority="20" operator="equal">
      <formula>"绿色"</formula>
    </cfRule>
    <cfRule type="cellIs" dxfId="364" priority="21" operator="equal">
      <formula>"黑色"</formula>
    </cfRule>
  </conditionalFormatting>
  <conditionalFormatting sqref="E392">
    <cfRule type="cellIs" dxfId="363" priority="8" operator="equal">
      <formula>"橙色"</formula>
    </cfRule>
    <cfRule type="cellIs" dxfId="362" priority="9" operator="equal">
      <formula>"橙色"</formula>
    </cfRule>
    <cfRule type="cellIs" dxfId="361" priority="10" operator="equal">
      <formula>"红色"</formula>
    </cfRule>
    <cfRule type="cellIs" dxfId="360" priority="11" operator="equal">
      <formula>"紫色"</formula>
    </cfRule>
    <cfRule type="cellIs" dxfId="359" priority="12" operator="equal">
      <formula>"蓝色"</formula>
    </cfRule>
    <cfRule type="cellIs" dxfId="358" priority="13" operator="equal">
      <formula>"绿色"</formula>
    </cfRule>
    <cfRule type="cellIs" dxfId="357" priority="14" operator="equal">
      <formula>"黑色"</formula>
    </cfRule>
  </conditionalFormatting>
  <conditionalFormatting sqref="J392">
    <cfRule type="cellIs" dxfId="356" priority="7" operator="equal">
      <formula>"黑色"</formula>
    </cfRule>
    <cfRule type="cellIs" dxfId="355" priority="6" operator="equal">
      <formula>"绿色"</formula>
    </cfRule>
    <cfRule type="cellIs" dxfId="354" priority="5" operator="equal">
      <formula>"蓝色"</formula>
    </cfRule>
    <cfRule type="cellIs" dxfId="353" priority="4" operator="equal">
      <formula>"紫色"</formula>
    </cfRule>
    <cfRule type="cellIs" dxfId="352" priority="3" operator="equal">
      <formula>"红色"</formula>
    </cfRule>
    <cfRule type="cellIs" dxfId="351" priority="2" operator="equal">
      <formula>"橙色"</formula>
    </cfRule>
    <cfRule type="cellIs" dxfId="350" priority="1" operator="equal">
      <formula>"橙色"</formula>
    </cfRule>
  </conditionalFormatting>
  <pageMargins left="0.75" right="0.75" top="1" bottom="1" header="0.5" footer="0.5"/>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B2:T500"/>
  <sheetViews>
    <sheetView tabSelected="1" topLeftCell="A256" workbookViewId="0">
      <selection activeCell="U468" sqref="A1:XFD1048576"/>
    </sheetView>
  </sheetViews>
  <sheetFormatPr defaultColWidth="8.875" defaultRowHeight="12" customHeight="1" x14ac:dyDescent="0.15"/>
  <cols>
    <col min="1" max="16384" width="8.875" style="195"/>
  </cols>
  <sheetData>
    <row r="2" spans="2:20" ht="12" customHeight="1" x14ac:dyDescent="0.15">
      <c r="B2" s="5" t="s">
        <v>289</v>
      </c>
      <c r="C2" s="448" t="s">
        <v>85</v>
      </c>
      <c r="D2" s="448"/>
      <c r="E2" s="448"/>
      <c r="F2" s="7" t="s">
        <v>958</v>
      </c>
      <c r="G2" s="448" t="s">
        <v>959</v>
      </c>
      <c r="H2" s="448"/>
      <c r="I2" s="448"/>
      <c r="J2" s="449"/>
      <c r="L2" s="5" t="s">
        <v>289</v>
      </c>
      <c r="M2" s="448" t="s">
        <v>120</v>
      </c>
      <c r="N2" s="448"/>
      <c r="O2" s="448"/>
      <c r="P2" s="7" t="s">
        <v>958</v>
      </c>
      <c r="Q2" s="448" t="s">
        <v>960</v>
      </c>
      <c r="R2" s="448"/>
      <c r="S2" s="448"/>
      <c r="T2" s="449"/>
    </row>
    <row r="3" spans="2:20" ht="12" customHeight="1" x14ac:dyDescent="0.15">
      <c r="B3" s="5" t="s">
        <v>961</v>
      </c>
      <c r="C3" s="8" t="str">
        <f>LOOKUP(E3,{0,150,300,450,600;"0","2","4","6","8"})</f>
        <v>2</v>
      </c>
      <c r="D3" s="7" t="s">
        <v>962</v>
      </c>
      <c r="E3" s="9">
        <v>150</v>
      </c>
      <c r="F3" s="450" t="s">
        <v>963</v>
      </c>
      <c r="G3" s="450"/>
      <c r="H3" s="450"/>
      <c r="I3" s="450"/>
      <c r="J3" s="451"/>
      <c r="L3" s="5" t="s">
        <v>961</v>
      </c>
      <c r="M3" s="8" t="str">
        <f>LOOKUP(O3,{0,150,300,450,600;"0","2","4","6","8"})</f>
        <v>2</v>
      </c>
      <c r="N3" s="7" t="s">
        <v>962</v>
      </c>
      <c r="O3" s="9">
        <v>150</v>
      </c>
      <c r="P3" s="450" t="s">
        <v>963</v>
      </c>
      <c r="Q3" s="450"/>
      <c r="R3" s="450"/>
      <c r="S3" s="450"/>
      <c r="T3" s="451"/>
    </row>
    <row r="4" spans="2:20" ht="12" customHeight="1" x14ac:dyDescent="0.15">
      <c r="B4" s="33" t="s">
        <v>964</v>
      </c>
      <c r="C4" s="11">
        <f>E4/5</f>
        <v>40</v>
      </c>
      <c r="D4" s="34" t="s">
        <v>965</v>
      </c>
      <c r="E4" s="9">
        <v>200</v>
      </c>
      <c r="F4" s="7" t="s">
        <v>966</v>
      </c>
      <c r="G4" s="11" t="str">
        <f>LOOKUP(C8,{0,1,2},{"表现较差","表现一般","表现良好"})</f>
        <v>表现良好</v>
      </c>
      <c r="H4" s="7" t="s">
        <v>967</v>
      </c>
      <c r="I4" s="452" t="str">
        <f>LOOKUP(E8,{0,1,2},{"无法响应指令","可防御","可防御/闪避"})</f>
        <v>无法响应指令</v>
      </c>
      <c r="J4" s="453"/>
      <c r="L4" s="33" t="s">
        <v>964</v>
      </c>
      <c r="M4" s="11">
        <f>O4/5</f>
        <v>28</v>
      </c>
      <c r="N4" s="34" t="s">
        <v>965</v>
      </c>
      <c r="O4" s="9">
        <v>140</v>
      </c>
      <c r="P4" s="7" t="s">
        <v>966</v>
      </c>
      <c r="Q4" s="11" t="str">
        <f>LOOKUP(M8,{0,1,2},{"表现较差","表现一般","表现良好"})</f>
        <v>表现一般</v>
      </c>
      <c r="R4" s="7" t="s">
        <v>967</v>
      </c>
      <c r="S4" s="452" t="str">
        <f>LOOKUP(O8,{0,1,2},{"无法响应指令","可防御","可防御/闪避"})</f>
        <v>可防御/闪避</v>
      </c>
      <c r="T4" s="453"/>
    </row>
    <row r="5" spans="2:20" ht="12" customHeight="1" x14ac:dyDescent="0.15">
      <c r="B5" s="33" t="s">
        <v>968</v>
      </c>
      <c r="C5" s="11">
        <f>ROUNDDOWN(E5/5,0.1)</f>
        <v>25</v>
      </c>
      <c r="D5" s="34" t="s">
        <v>969</v>
      </c>
      <c r="E5" s="9">
        <v>125</v>
      </c>
      <c r="F5" s="7" t="s">
        <v>970</v>
      </c>
      <c r="G5" s="35" t="str">
        <f>LOOKUP(E8,{0,1,2},{"较慢","一般","较快"})</f>
        <v>较慢</v>
      </c>
      <c r="H5" s="7" t="s">
        <v>971</v>
      </c>
      <c r="I5" s="452" t="str">
        <f>LOOKUP(E7,{0,1,2},{"无防护措施","半封闭式防护","全封闭式防护"})</f>
        <v>全封闭式防护</v>
      </c>
      <c r="J5" s="453"/>
      <c r="L5" s="33" t="s">
        <v>968</v>
      </c>
      <c r="M5" s="11">
        <f>ROUNDDOWN(O5/5,0.1)</f>
        <v>50</v>
      </c>
      <c r="N5" s="34" t="s">
        <v>969</v>
      </c>
      <c r="O5" s="9">
        <v>250</v>
      </c>
      <c r="P5" s="7" t="s">
        <v>970</v>
      </c>
      <c r="Q5" s="35" t="str">
        <f>LOOKUP(O8,{0,1,2},{"较慢","一般","较快"})</f>
        <v>较快</v>
      </c>
      <c r="R5" s="7" t="s">
        <v>971</v>
      </c>
      <c r="S5" s="452" t="str">
        <f>LOOKUP(O7,{0,1,2},{"无防护措施","半封闭式防护","全封闭式防护"})</f>
        <v>无防护措施</v>
      </c>
      <c r="T5" s="453"/>
    </row>
    <row r="6" spans="2:20" ht="12" customHeight="1" x14ac:dyDescent="0.15">
      <c r="B6" s="33" t="s">
        <v>972</v>
      </c>
      <c r="C6" s="11">
        <f>E6</f>
        <v>200</v>
      </c>
      <c r="D6" s="34" t="s">
        <v>973</v>
      </c>
      <c r="E6" s="9">
        <v>200</v>
      </c>
      <c r="F6" s="7" t="s">
        <v>974</v>
      </c>
      <c r="G6" s="36" t="s">
        <v>975</v>
      </c>
      <c r="H6" s="37" t="s">
        <v>976</v>
      </c>
      <c r="I6" s="452" t="str">
        <f>LOOKUP(E9,{0,1,2},{"约10分钟","约1分钟/战斗中3个回合","“永远准时”"})</f>
        <v>约1分钟/战斗中3个回合</v>
      </c>
      <c r="J6" s="453"/>
      <c r="L6" s="33" t="s">
        <v>972</v>
      </c>
      <c r="M6" s="11">
        <f>O6</f>
        <v>260</v>
      </c>
      <c r="N6" s="34" t="s">
        <v>973</v>
      </c>
      <c r="O6" s="9">
        <v>260</v>
      </c>
      <c r="P6" s="7" t="s">
        <v>974</v>
      </c>
      <c r="Q6" s="36" t="s">
        <v>977</v>
      </c>
      <c r="R6" s="37" t="s">
        <v>976</v>
      </c>
      <c r="S6" s="452" t="str">
        <f>LOOKUP(O9,{0,1,2},{"约10分钟","约1分钟/战斗3回合","“永远准时”"})</f>
        <v>约1分钟/战斗3回合</v>
      </c>
      <c r="T6" s="453"/>
    </row>
    <row r="7" spans="2:20" ht="12" customHeight="1" x14ac:dyDescent="0.15">
      <c r="B7" s="5" t="s">
        <v>978</v>
      </c>
      <c r="C7" s="38">
        <v>0</v>
      </c>
      <c r="D7" s="7" t="s">
        <v>979</v>
      </c>
      <c r="E7" s="38">
        <v>2</v>
      </c>
      <c r="F7" s="7" t="s">
        <v>980</v>
      </c>
      <c r="G7" s="35">
        <f>ROUNDDOWN(1+(E14-80)/100,0.1)</f>
        <v>5</v>
      </c>
      <c r="H7" s="37" t="s">
        <v>981</v>
      </c>
      <c r="I7" s="452">
        <f>E13+E12</f>
        <v>1850</v>
      </c>
      <c r="J7" s="453"/>
      <c r="L7" s="5" t="s">
        <v>978</v>
      </c>
      <c r="M7" s="38">
        <v>2</v>
      </c>
      <c r="N7" s="7" t="s">
        <v>979</v>
      </c>
      <c r="O7" s="38">
        <v>0</v>
      </c>
      <c r="P7" s="7" t="s">
        <v>980</v>
      </c>
      <c r="Q7" s="35">
        <f>ROUNDDOWN(1+(O14-80)/100,0.1)</f>
        <v>1</v>
      </c>
      <c r="R7" s="37" t="s">
        <v>981</v>
      </c>
      <c r="S7" s="452">
        <f>O13+O12</f>
        <v>620</v>
      </c>
      <c r="T7" s="453"/>
    </row>
    <row r="8" spans="2:20" ht="12" customHeight="1" x14ac:dyDescent="0.15">
      <c r="B8" s="5" t="s">
        <v>982</v>
      </c>
      <c r="C8" s="38">
        <v>2</v>
      </c>
      <c r="D8" s="7" t="s">
        <v>983</v>
      </c>
      <c r="E8" s="38">
        <v>0</v>
      </c>
      <c r="F8" s="460" t="s">
        <v>984</v>
      </c>
      <c r="G8" s="461"/>
      <c r="H8" s="461"/>
      <c r="I8" s="461"/>
      <c r="J8" s="266"/>
      <c r="L8" s="5" t="s">
        <v>982</v>
      </c>
      <c r="M8" s="38">
        <v>1</v>
      </c>
      <c r="N8" s="7" t="s">
        <v>983</v>
      </c>
      <c r="O8" s="38">
        <v>2</v>
      </c>
      <c r="P8" s="460" t="s">
        <v>985</v>
      </c>
      <c r="Q8" s="461"/>
      <c r="R8" s="461"/>
      <c r="S8" s="461"/>
      <c r="T8" s="266"/>
    </row>
    <row r="9" spans="2:20" ht="12" customHeight="1" x14ac:dyDescent="0.15">
      <c r="B9" s="5" t="s">
        <v>986</v>
      </c>
      <c r="C9" s="38">
        <v>1</v>
      </c>
      <c r="D9" s="7" t="s">
        <v>987</v>
      </c>
      <c r="E9" s="38">
        <v>1</v>
      </c>
      <c r="F9" s="462"/>
      <c r="G9" s="259"/>
      <c r="H9" s="259"/>
      <c r="I9" s="259"/>
      <c r="J9" s="260"/>
      <c r="L9" s="5" t="s">
        <v>986</v>
      </c>
      <c r="M9" s="38">
        <v>0</v>
      </c>
      <c r="N9" s="7" t="s">
        <v>987</v>
      </c>
      <c r="O9" s="38">
        <v>1</v>
      </c>
      <c r="P9" s="462"/>
      <c r="Q9" s="259"/>
      <c r="R9" s="259"/>
      <c r="S9" s="259"/>
      <c r="T9" s="260"/>
    </row>
    <row r="10" spans="2:20" ht="12" customHeight="1" x14ac:dyDescent="0.15">
      <c r="B10" s="5" t="s">
        <v>988</v>
      </c>
      <c r="C10" s="8">
        <f>IF(E7&lt;1,C3,IF(E7=1,C3+2,IF(E7&gt;1,C3+4,0)))</f>
        <v>6</v>
      </c>
      <c r="D10" s="7" t="s">
        <v>989</v>
      </c>
      <c r="E10" s="8">
        <f>IF(E7&lt;1,0,IF(E7=1,C10*20,C10*40))</f>
        <v>240</v>
      </c>
      <c r="F10" s="462"/>
      <c r="G10" s="259"/>
      <c r="H10" s="259"/>
      <c r="I10" s="259"/>
      <c r="J10" s="260"/>
      <c r="L10" s="5" t="s">
        <v>988</v>
      </c>
      <c r="M10" s="8" t="str">
        <f>IF(O7&lt;1,M3,IF(O7=1,M3+2,IF(O7&gt;1,M3+4,0)))</f>
        <v>2</v>
      </c>
      <c r="N10" s="7" t="s">
        <v>989</v>
      </c>
      <c r="O10" s="8">
        <f>IF(O7&lt;1,0,IF(O7=1,M10*20,M10*40))</f>
        <v>0</v>
      </c>
      <c r="P10" s="462"/>
      <c r="Q10" s="259"/>
      <c r="R10" s="259"/>
      <c r="S10" s="259"/>
      <c r="T10" s="260"/>
    </row>
    <row r="11" spans="2:20" ht="12" customHeight="1" x14ac:dyDescent="0.15">
      <c r="B11" s="33" t="s">
        <v>990</v>
      </c>
      <c r="C11" s="11">
        <f>IF(C7=0,C5,IF(C7=1,C5*2,IF(C7=2,C5*3,0)))</f>
        <v>25</v>
      </c>
      <c r="D11" s="37" t="s">
        <v>991</v>
      </c>
      <c r="E11" s="11">
        <f>(C11*3)</f>
        <v>75</v>
      </c>
      <c r="F11" s="462"/>
      <c r="G11" s="259"/>
      <c r="H11" s="259"/>
      <c r="I11" s="259"/>
      <c r="J11" s="260"/>
      <c r="L11" s="33" t="s">
        <v>990</v>
      </c>
      <c r="M11" s="11">
        <f>IF(M7=0,M5,IF(M7=1,M5*2,IF(M7=2,M5*3,0)))</f>
        <v>150</v>
      </c>
      <c r="N11" s="37" t="s">
        <v>991</v>
      </c>
      <c r="O11" s="11">
        <f>(M11*3)</f>
        <v>450</v>
      </c>
      <c r="P11" s="462"/>
      <c r="Q11" s="259"/>
      <c r="R11" s="259"/>
      <c r="S11" s="259"/>
      <c r="T11" s="260"/>
    </row>
    <row r="12" spans="2:20" ht="12" customHeight="1" x14ac:dyDescent="0.15">
      <c r="B12" s="33" t="s">
        <v>992</v>
      </c>
      <c r="C12" s="11">
        <f>ROUND((E3+E4+E5+D23)/20,0.1)*(IF(C9=0,2,IF(C9=1,1.5,IF(C9=2,1,0))))</f>
        <v>36</v>
      </c>
      <c r="D12" s="7" t="s">
        <v>993</v>
      </c>
      <c r="E12" s="8">
        <f>IF(C8=0,C4*10+C3*25,IF(C8=1,C4*15+C3*25,IF(C8=2,C4*20+C3*25,0)))</f>
        <v>850</v>
      </c>
      <c r="F12" s="462"/>
      <c r="G12" s="259"/>
      <c r="H12" s="259"/>
      <c r="I12" s="259"/>
      <c r="J12" s="260"/>
      <c r="L12" s="33" t="s">
        <v>992</v>
      </c>
      <c r="M12" s="11">
        <f>ROUNDDOWN((O3+O4+O5+N23)/20,0.1)*(IF(M9=0,2,IF(M9=1,1.5,IF(M9=2,1,0))))</f>
        <v>64</v>
      </c>
      <c r="N12" s="7" t="s">
        <v>993</v>
      </c>
      <c r="O12" s="8">
        <f>IF(M8=0,M4*10+M3*25,IF(M8=1,M4*15+M3*25,IF(M8=2,M4*20+M3*25,0)))</f>
        <v>470</v>
      </c>
      <c r="P12" s="462"/>
      <c r="Q12" s="259"/>
      <c r="R12" s="259"/>
      <c r="S12" s="259"/>
      <c r="T12" s="260"/>
    </row>
    <row r="13" spans="2:20" ht="12" customHeight="1" x14ac:dyDescent="0.15">
      <c r="B13" s="5" t="s">
        <v>290</v>
      </c>
      <c r="C13" s="39" t="str">
        <f>LOOKUP(C14,{0,201,401,601,901,1201,1501;"黑色","绿色","蓝色","紫色","红色","橙色","金色"})</f>
        <v>紫色</v>
      </c>
      <c r="D13" s="7" t="s">
        <v>292</v>
      </c>
      <c r="E13" s="10">
        <v>1000</v>
      </c>
      <c r="F13" s="462"/>
      <c r="G13" s="259"/>
      <c r="H13" s="259"/>
      <c r="I13" s="259"/>
      <c r="J13" s="260"/>
      <c r="L13" s="5" t="s">
        <v>290</v>
      </c>
      <c r="M13" s="39" t="str">
        <f>LOOKUP(M14,{0,201,401,601,901,1201,1501;"黑色","绿色","蓝色","紫色","红色","橙色","金色"})</f>
        <v>紫色</v>
      </c>
      <c r="N13" s="7" t="s">
        <v>292</v>
      </c>
      <c r="O13" s="10">
        <v>150</v>
      </c>
      <c r="P13" s="462"/>
      <c r="Q13" s="259"/>
      <c r="R13" s="259"/>
      <c r="S13" s="259"/>
      <c r="T13" s="260"/>
    </row>
    <row r="14" spans="2:20" ht="12" customHeight="1" x14ac:dyDescent="0.15">
      <c r="B14" s="5" t="s">
        <v>994</v>
      </c>
      <c r="C14" s="11">
        <f>D23++E3+E4+E5+E6</f>
        <v>675</v>
      </c>
      <c r="D14" s="7" t="s">
        <v>296</v>
      </c>
      <c r="E14" s="10">
        <v>480</v>
      </c>
      <c r="F14" s="462"/>
      <c r="G14" s="259"/>
      <c r="H14" s="259"/>
      <c r="I14" s="259"/>
      <c r="J14" s="260"/>
      <c r="L14" s="5" t="s">
        <v>994</v>
      </c>
      <c r="M14" s="11">
        <f>N23++O3+O4+O5+O6</f>
        <v>900</v>
      </c>
      <c r="N14" s="7" t="s">
        <v>296</v>
      </c>
      <c r="O14" s="10">
        <v>120</v>
      </c>
      <c r="P14" s="462"/>
      <c r="Q14" s="259"/>
      <c r="R14" s="259"/>
      <c r="S14" s="259"/>
      <c r="T14" s="260"/>
    </row>
    <row r="15" spans="2:20" ht="12" customHeight="1" x14ac:dyDescent="0.15">
      <c r="B15" s="5" t="s">
        <v>302</v>
      </c>
      <c r="C15" s="11">
        <f>C14*20</f>
        <v>13500</v>
      </c>
      <c r="D15" s="7" t="s">
        <v>995</v>
      </c>
      <c r="E15" s="11">
        <f>C14</f>
        <v>675</v>
      </c>
      <c r="F15" s="463"/>
      <c r="G15" s="464"/>
      <c r="H15" s="464"/>
      <c r="I15" s="464"/>
      <c r="J15" s="465"/>
      <c r="L15" s="5" t="s">
        <v>302</v>
      </c>
      <c r="M15" s="11">
        <f>M14*20</f>
        <v>18000</v>
      </c>
      <c r="N15" s="7" t="s">
        <v>995</v>
      </c>
      <c r="O15" s="11">
        <f>M14</f>
        <v>900</v>
      </c>
      <c r="P15" s="463"/>
      <c r="Q15" s="464"/>
      <c r="R15" s="464"/>
      <c r="S15" s="464"/>
      <c r="T15" s="465"/>
    </row>
    <row r="16" spans="2:20" ht="12" customHeight="1" x14ac:dyDescent="0.15">
      <c r="B16" s="255" t="s">
        <v>996</v>
      </c>
      <c r="C16" s="466"/>
      <c r="D16" s="466"/>
      <c r="E16" s="466"/>
      <c r="F16" s="468"/>
      <c r="G16" s="468"/>
      <c r="H16" s="468"/>
      <c r="I16" s="468"/>
      <c r="J16" s="469"/>
      <c r="L16" s="255" t="s">
        <v>997</v>
      </c>
      <c r="M16" s="466"/>
      <c r="N16" s="466"/>
      <c r="O16" s="466"/>
      <c r="P16" s="468" t="s">
        <v>998</v>
      </c>
      <c r="Q16" s="468"/>
      <c r="R16" s="468"/>
      <c r="S16" s="468"/>
      <c r="T16" s="469"/>
    </row>
    <row r="17" spans="2:20" ht="12" customHeight="1" x14ac:dyDescent="0.15">
      <c r="B17" s="467"/>
      <c r="C17" s="466"/>
      <c r="D17" s="466"/>
      <c r="E17" s="466"/>
      <c r="F17" s="468"/>
      <c r="G17" s="468"/>
      <c r="H17" s="468"/>
      <c r="I17" s="468"/>
      <c r="J17" s="469"/>
      <c r="L17" s="467"/>
      <c r="M17" s="466"/>
      <c r="N17" s="466"/>
      <c r="O17" s="466"/>
      <c r="P17" s="468"/>
      <c r="Q17" s="468"/>
      <c r="R17" s="468"/>
      <c r="S17" s="468"/>
      <c r="T17" s="469"/>
    </row>
    <row r="18" spans="2:20" ht="12" customHeight="1" x14ac:dyDescent="0.15">
      <c r="B18" s="467"/>
      <c r="C18" s="466"/>
      <c r="D18" s="466"/>
      <c r="E18" s="466"/>
      <c r="F18" s="468"/>
      <c r="G18" s="468"/>
      <c r="H18" s="468"/>
      <c r="I18" s="468"/>
      <c r="J18" s="469"/>
      <c r="L18" s="467"/>
      <c r="M18" s="466"/>
      <c r="N18" s="466"/>
      <c r="O18" s="466"/>
      <c r="P18" s="468"/>
      <c r="Q18" s="468"/>
      <c r="R18" s="468"/>
      <c r="S18" s="468"/>
      <c r="T18" s="469"/>
    </row>
    <row r="19" spans="2:20" ht="12" customHeight="1" x14ac:dyDescent="0.15">
      <c r="B19" s="467"/>
      <c r="C19" s="466"/>
      <c r="D19" s="466"/>
      <c r="E19" s="466"/>
      <c r="F19" s="468"/>
      <c r="G19" s="468"/>
      <c r="H19" s="468"/>
      <c r="I19" s="468"/>
      <c r="J19" s="469"/>
      <c r="L19" s="467"/>
      <c r="M19" s="466"/>
      <c r="N19" s="466"/>
      <c r="O19" s="466"/>
      <c r="P19" s="468"/>
      <c r="Q19" s="468"/>
      <c r="R19" s="468"/>
      <c r="S19" s="468"/>
      <c r="T19" s="469"/>
    </row>
    <row r="20" spans="2:20" ht="12" customHeight="1" x14ac:dyDescent="0.15">
      <c r="B20" s="467"/>
      <c r="C20" s="466"/>
      <c r="D20" s="466"/>
      <c r="E20" s="466"/>
      <c r="F20" s="468"/>
      <c r="G20" s="468"/>
      <c r="H20" s="468"/>
      <c r="I20" s="468"/>
      <c r="J20" s="469"/>
      <c r="L20" s="467"/>
      <c r="M20" s="466"/>
      <c r="N20" s="466"/>
      <c r="O20" s="466"/>
      <c r="P20" s="468"/>
      <c r="Q20" s="468"/>
      <c r="R20" s="468"/>
      <c r="S20" s="468"/>
      <c r="T20" s="469"/>
    </row>
    <row r="21" spans="2:20" ht="12" customHeight="1" x14ac:dyDescent="0.15">
      <c r="B21" s="467"/>
      <c r="C21" s="466"/>
      <c r="D21" s="466"/>
      <c r="E21" s="466"/>
      <c r="F21" s="468"/>
      <c r="G21" s="468"/>
      <c r="H21" s="468"/>
      <c r="I21" s="468"/>
      <c r="J21" s="469"/>
      <c r="L21" s="467"/>
      <c r="M21" s="466"/>
      <c r="N21" s="466"/>
      <c r="O21" s="466"/>
      <c r="P21" s="468"/>
      <c r="Q21" s="468"/>
      <c r="R21" s="468"/>
      <c r="S21" s="468"/>
      <c r="T21" s="469"/>
    </row>
    <row r="22" spans="2:20" ht="12" customHeight="1" x14ac:dyDescent="0.15">
      <c r="B22" s="467"/>
      <c r="C22" s="466"/>
      <c r="D22" s="466"/>
      <c r="E22" s="466"/>
      <c r="F22" s="468"/>
      <c r="G22" s="468"/>
      <c r="H22" s="468"/>
      <c r="I22" s="468"/>
      <c r="J22" s="469"/>
      <c r="L22" s="467"/>
      <c r="M22" s="466"/>
      <c r="N22" s="466"/>
      <c r="O22" s="466"/>
      <c r="P22" s="468"/>
      <c r="Q22" s="468"/>
      <c r="R22" s="468"/>
      <c r="S22" s="468"/>
      <c r="T22" s="469"/>
    </row>
    <row r="23" spans="2:20" ht="12" customHeight="1" x14ac:dyDescent="0.15">
      <c r="B23" s="454" t="s">
        <v>301</v>
      </c>
      <c r="C23" s="455"/>
      <c r="D23" s="456">
        <v>0</v>
      </c>
      <c r="E23" s="456"/>
      <c r="F23" s="468"/>
      <c r="G23" s="468"/>
      <c r="H23" s="468"/>
      <c r="I23" s="468"/>
      <c r="J23" s="469"/>
      <c r="L23" s="454" t="s">
        <v>301</v>
      </c>
      <c r="M23" s="455"/>
      <c r="N23" s="456">
        <v>100</v>
      </c>
      <c r="O23" s="456"/>
      <c r="P23" s="468"/>
      <c r="Q23" s="468"/>
      <c r="R23" s="468"/>
      <c r="S23" s="468"/>
      <c r="T23" s="469"/>
    </row>
    <row r="24" spans="2:20" ht="12" customHeight="1" x14ac:dyDescent="0.15">
      <c r="B24" s="457" t="s">
        <v>999</v>
      </c>
      <c r="C24" s="458"/>
      <c r="D24" s="458"/>
      <c r="E24" s="458"/>
      <c r="F24" s="458"/>
      <c r="G24" s="458"/>
      <c r="H24" s="458"/>
      <c r="I24" s="458"/>
      <c r="J24" s="459"/>
      <c r="L24" s="457" t="s">
        <v>1000</v>
      </c>
      <c r="M24" s="458"/>
      <c r="N24" s="458"/>
      <c r="O24" s="458"/>
      <c r="P24" s="458"/>
      <c r="Q24" s="458"/>
      <c r="R24" s="458"/>
      <c r="S24" s="458"/>
      <c r="T24" s="459"/>
    </row>
    <row r="27" spans="2:20" ht="12" customHeight="1" x14ac:dyDescent="0.15">
      <c r="B27" s="5" t="s">
        <v>289</v>
      </c>
      <c r="C27" s="470" t="s">
        <v>67</v>
      </c>
      <c r="D27" s="471"/>
      <c r="E27" s="472"/>
      <c r="F27" s="7" t="s">
        <v>958</v>
      </c>
      <c r="G27" s="448" t="s">
        <v>1001</v>
      </c>
      <c r="H27" s="448"/>
      <c r="I27" s="448"/>
      <c r="J27" s="449"/>
      <c r="L27" s="5" t="s">
        <v>289</v>
      </c>
      <c r="M27" s="448" t="s">
        <v>36</v>
      </c>
      <c r="N27" s="448"/>
      <c r="O27" s="448"/>
      <c r="P27" s="7" t="s">
        <v>958</v>
      </c>
      <c r="Q27" s="448" t="s">
        <v>1002</v>
      </c>
      <c r="R27" s="448"/>
      <c r="S27" s="448"/>
      <c r="T27" s="449"/>
    </row>
    <row r="28" spans="2:20" ht="12" customHeight="1" x14ac:dyDescent="0.15">
      <c r="B28" s="5" t="s">
        <v>961</v>
      </c>
      <c r="C28" s="8" t="str">
        <f>LOOKUP(E28,{0,150,300,450,600;"0","2","4","6","8"})</f>
        <v>0</v>
      </c>
      <c r="D28" s="7" t="s">
        <v>962</v>
      </c>
      <c r="E28" s="9">
        <v>0</v>
      </c>
      <c r="F28" s="450" t="s">
        <v>963</v>
      </c>
      <c r="G28" s="450"/>
      <c r="H28" s="450"/>
      <c r="I28" s="450"/>
      <c r="J28" s="451"/>
      <c r="L28" s="5" t="s">
        <v>961</v>
      </c>
      <c r="M28" s="8" t="str">
        <f>LOOKUP(O28,{0,150,300,450,600;"0","2","4","6","8"})</f>
        <v>2</v>
      </c>
      <c r="N28" s="7" t="s">
        <v>962</v>
      </c>
      <c r="O28" s="9">
        <v>150</v>
      </c>
      <c r="P28" s="450" t="s">
        <v>963</v>
      </c>
      <c r="Q28" s="450"/>
      <c r="R28" s="450"/>
      <c r="S28" s="450"/>
      <c r="T28" s="451"/>
    </row>
    <row r="29" spans="2:20" ht="12" customHeight="1" x14ac:dyDescent="0.15">
      <c r="B29" s="33" t="s">
        <v>964</v>
      </c>
      <c r="C29" s="11">
        <f>E29/5</f>
        <v>30</v>
      </c>
      <c r="D29" s="34" t="s">
        <v>965</v>
      </c>
      <c r="E29" s="9">
        <v>150</v>
      </c>
      <c r="F29" s="7" t="s">
        <v>966</v>
      </c>
      <c r="G29" s="11" t="str">
        <f>LOOKUP(C33,{0,1,2},{"表现较差","表现一般","表现良好"})</f>
        <v>表现一般</v>
      </c>
      <c r="H29" s="7" t="s">
        <v>967</v>
      </c>
      <c r="I29" s="452" t="str">
        <f>LOOKUP(E33,{0,1,2},{"无法响应指令","可防御","可防御/闪避"})</f>
        <v>可防御/闪避</v>
      </c>
      <c r="J29" s="453"/>
      <c r="L29" s="33" t="s">
        <v>964</v>
      </c>
      <c r="M29" s="11">
        <f>O29/5</f>
        <v>16</v>
      </c>
      <c r="N29" s="34" t="s">
        <v>965</v>
      </c>
      <c r="O29" s="9">
        <v>80</v>
      </c>
      <c r="P29" s="7" t="s">
        <v>966</v>
      </c>
      <c r="Q29" s="11" t="str">
        <f>LOOKUP(M33,{0,1,2},{"表现较差","表现一般","表现良好"})</f>
        <v>表现一般</v>
      </c>
      <c r="R29" s="7" t="s">
        <v>967</v>
      </c>
      <c r="S29" s="452" t="str">
        <f>LOOKUP(O33,{0,1,2},{"无法响应指令","可防御","可防御/闪避"})</f>
        <v>可防御/闪避</v>
      </c>
      <c r="T29" s="453"/>
    </row>
    <row r="30" spans="2:20" ht="12" customHeight="1" x14ac:dyDescent="0.15">
      <c r="B30" s="33" t="s">
        <v>968</v>
      </c>
      <c r="C30" s="11">
        <f>E30/5</f>
        <v>20</v>
      </c>
      <c r="D30" s="34" t="s">
        <v>969</v>
      </c>
      <c r="E30" s="9">
        <v>100</v>
      </c>
      <c r="F30" s="7" t="s">
        <v>970</v>
      </c>
      <c r="G30" s="35" t="str">
        <f>LOOKUP(E33,{0,1,2},{"较慢","一般","较快"})</f>
        <v>较快</v>
      </c>
      <c r="H30" s="7" t="s">
        <v>971</v>
      </c>
      <c r="I30" s="452" t="str">
        <f>LOOKUP(E32,{0,1,2},{"无防护措施","半封闭式防护","全封闭式防护"})</f>
        <v>无防护措施</v>
      </c>
      <c r="J30" s="453"/>
      <c r="L30" s="33" t="s">
        <v>968</v>
      </c>
      <c r="M30" s="11">
        <f>ROUNDDOWN(O30/5,0.1)</f>
        <v>20</v>
      </c>
      <c r="N30" s="34" t="s">
        <v>969</v>
      </c>
      <c r="O30" s="9">
        <v>100</v>
      </c>
      <c r="P30" s="7" t="s">
        <v>970</v>
      </c>
      <c r="Q30" s="35" t="str">
        <f>LOOKUP(O33,{0,1,2},{"较慢","一般","较快"})</f>
        <v>较快</v>
      </c>
      <c r="R30" s="7" t="s">
        <v>971</v>
      </c>
      <c r="S30" s="452" t="str">
        <f>LOOKUP(O32,{0,1,2},{"无防护措施","半封闭式防护","全封闭式防护"})</f>
        <v>无防护措施</v>
      </c>
      <c r="T30" s="453"/>
    </row>
    <row r="31" spans="2:20" ht="12" customHeight="1" x14ac:dyDescent="0.15">
      <c r="B31" s="33" t="s">
        <v>972</v>
      </c>
      <c r="C31" s="11">
        <f>E31</f>
        <v>90</v>
      </c>
      <c r="D31" s="34" t="s">
        <v>973</v>
      </c>
      <c r="E31" s="9">
        <v>90</v>
      </c>
      <c r="F31" s="7" t="s">
        <v>974</v>
      </c>
      <c r="G31" s="36" t="s">
        <v>1003</v>
      </c>
      <c r="H31" s="37" t="s">
        <v>976</v>
      </c>
      <c r="I31" s="452" t="str">
        <f>LOOKUP(E34,{0,1,2},{"约10分钟","约1分钟/战斗3回合","“永远准时”"})</f>
        <v>“永远准时”</v>
      </c>
      <c r="J31" s="453"/>
      <c r="L31" s="33" t="s">
        <v>972</v>
      </c>
      <c r="M31" s="11">
        <f>O31</f>
        <v>70</v>
      </c>
      <c r="N31" s="34" t="s">
        <v>973</v>
      </c>
      <c r="O31" s="9">
        <v>70</v>
      </c>
      <c r="P31" s="7" t="s">
        <v>974</v>
      </c>
      <c r="Q31" s="36" t="s">
        <v>975</v>
      </c>
      <c r="R31" s="37" t="s">
        <v>976</v>
      </c>
      <c r="S31" s="452" t="str">
        <f>LOOKUP(O34,{0,1,2},{"约10分钟","约1分钟/战斗3回合","“永远准时”"})</f>
        <v>约1分钟/战斗3回合</v>
      </c>
      <c r="T31" s="453"/>
    </row>
    <row r="32" spans="2:20" ht="12" customHeight="1" x14ac:dyDescent="0.15">
      <c r="B32" s="5" t="s">
        <v>978</v>
      </c>
      <c r="C32" s="38">
        <v>0</v>
      </c>
      <c r="D32" s="7" t="s">
        <v>979</v>
      </c>
      <c r="E32" s="38">
        <v>0</v>
      </c>
      <c r="F32" s="7" t="s">
        <v>980</v>
      </c>
      <c r="G32" s="35">
        <f>ROUNDDOWN(1+(E39-80)/100,0.1)</f>
        <v>1</v>
      </c>
      <c r="H32" s="37" t="s">
        <v>981</v>
      </c>
      <c r="I32" s="452">
        <f>E37+C29</f>
        <v>480</v>
      </c>
      <c r="J32" s="453"/>
      <c r="L32" s="5" t="s">
        <v>978</v>
      </c>
      <c r="M32" s="38">
        <v>1</v>
      </c>
      <c r="N32" s="7" t="s">
        <v>979</v>
      </c>
      <c r="O32" s="38">
        <v>0</v>
      </c>
      <c r="P32" s="7" t="s">
        <v>980</v>
      </c>
      <c r="Q32" s="35">
        <f>ROUNDDOWN(1+(O39-80)/100,0.1)</f>
        <v>1</v>
      </c>
      <c r="R32" s="37" t="s">
        <v>981</v>
      </c>
      <c r="S32" s="452">
        <f>O38+O37</f>
        <v>390</v>
      </c>
      <c r="T32" s="453"/>
    </row>
    <row r="33" spans="2:20" ht="12" customHeight="1" x14ac:dyDescent="0.15">
      <c r="B33" s="5" t="s">
        <v>982</v>
      </c>
      <c r="C33" s="38">
        <v>1</v>
      </c>
      <c r="D33" s="7" t="s">
        <v>983</v>
      </c>
      <c r="E33" s="38">
        <v>2</v>
      </c>
      <c r="F33" s="460" t="s">
        <v>1004</v>
      </c>
      <c r="G33" s="461"/>
      <c r="H33" s="461"/>
      <c r="I33" s="461"/>
      <c r="J33" s="266"/>
      <c r="L33" s="5" t="s">
        <v>982</v>
      </c>
      <c r="M33" s="38">
        <v>1</v>
      </c>
      <c r="N33" s="7" t="s">
        <v>983</v>
      </c>
      <c r="O33" s="38">
        <v>2</v>
      </c>
      <c r="P33" s="460" t="s">
        <v>1005</v>
      </c>
      <c r="Q33" s="461"/>
      <c r="R33" s="461"/>
      <c r="S33" s="461"/>
      <c r="T33" s="266"/>
    </row>
    <row r="34" spans="2:20" ht="12" customHeight="1" x14ac:dyDescent="0.15">
      <c r="B34" s="5" t="s">
        <v>986</v>
      </c>
      <c r="C34" s="38">
        <v>1</v>
      </c>
      <c r="D34" s="7" t="s">
        <v>987</v>
      </c>
      <c r="E34" s="38">
        <v>2</v>
      </c>
      <c r="F34" s="462"/>
      <c r="G34" s="259"/>
      <c r="H34" s="259"/>
      <c r="I34" s="259"/>
      <c r="J34" s="260"/>
      <c r="L34" s="5" t="s">
        <v>986</v>
      </c>
      <c r="M34" s="38">
        <v>1</v>
      </c>
      <c r="N34" s="7" t="s">
        <v>987</v>
      </c>
      <c r="O34" s="38">
        <v>1</v>
      </c>
      <c r="P34" s="462"/>
      <c r="Q34" s="259"/>
      <c r="R34" s="259"/>
      <c r="S34" s="259"/>
      <c r="T34" s="260"/>
    </row>
    <row r="35" spans="2:20" ht="12" customHeight="1" x14ac:dyDescent="0.15">
      <c r="B35" s="5" t="s">
        <v>988</v>
      </c>
      <c r="C35" s="8" t="str">
        <f>IF(E32&lt;1,C28,IF(E32=1,C28+2,IF(E32&gt;1,C28+4,0)))</f>
        <v>0</v>
      </c>
      <c r="D35" s="7" t="s">
        <v>989</v>
      </c>
      <c r="E35" s="8">
        <f>IF(E32&lt;1,0,IF(E32=1,C35*20,C35*40))</f>
        <v>0</v>
      </c>
      <c r="F35" s="462"/>
      <c r="G35" s="259"/>
      <c r="H35" s="259"/>
      <c r="I35" s="259"/>
      <c r="J35" s="260"/>
      <c r="L35" s="5" t="s">
        <v>988</v>
      </c>
      <c r="M35" s="8" t="str">
        <f>IF(O32&lt;1,M28,IF(O32=1,M28+2,IF(O32&gt;1,M28+4,0)))</f>
        <v>2</v>
      </c>
      <c r="N35" s="7" t="s">
        <v>989</v>
      </c>
      <c r="O35" s="8">
        <f>IF(O32&lt;1,0,IF(O32=1,M35*20,M35*40))</f>
        <v>0</v>
      </c>
      <c r="P35" s="462"/>
      <c r="Q35" s="259"/>
      <c r="R35" s="259"/>
      <c r="S35" s="259"/>
      <c r="T35" s="260"/>
    </row>
    <row r="36" spans="2:20" ht="12" customHeight="1" x14ac:dyDescent="0.15">
      <c r="B36" s="33" t="s">
        <v>990</v>
      </c>
      <c r="C36" s="11">
        <f>IF(C32=0,C30,IF(C32=1,C30*2,IF(C32=2,C30*3,0)))</f>
        <v>20</v>
      </c>
      <c r="D36" s="37" t="s">
        <v>991</v>
      </c>
      <c r="E36" s="11">
        <f>(C36*3)</f>
        <v>60</v>
      </c>
      <c r="F36" s="462"/>
      <c r="G36" s="259"/>
      <c r="H36" s="259"/>
      <c r="I36" s="259"/>
      <c r="J36" s="260"/>
      <c r="L36" s="33" t="s">
        <v>990</v>
      </c>
      <c r="M36" s="11">
        <f>IF(M32=0,M30,IF(M32=1,M30*2,IF(M32=2,M30*3,0)))</f>
        <v>40</v>
      </c>
      <c r="N36" s="37" t="s">
        <v>991</v>
      </c>
      <c r="O36" s="11">
        <f>(M36*3)</f>
        <v>120</v>
      </c>
      <c r="P36" s="462"/>
      <c r="Q36" s="259"/>
      <c r="R36" s="259"/>
      <c r="S36" s="259"/>
      <c r="T36" s="260"/>
    </row>
    <row r="37" spans="2:20" ht="12" customHeight="1" x14ac:dyDescent="0.15">
      <c r="B37" s="33" t="s">
        <v>992</v>
      </c>
      <c r="C37" s="11">
        <f>ROUND((E28+E29+E30+D48)/20,0.1)*(IF(C34=0,2,IF(C34=1,1.5,IF(C34=2,1,0))))</f>
        <v>27</v>
      </c>
      <c r="D37" s="7" t="s">
        <v>993</v>
      </c>
      <c r="E37" s="8">
        <f>IF(C33=0,C29*10+C28*25,IF(C33=1,C29*15+C28*25,IF(C33=2,C29*20+C28*25,0)))</f>
        <v>450</v>
      </c>
      <c r="F37" s="462"/>
      <c r="G37" s="259"/>
      <c r="H37" s="259"/>
      <c r="I37" s="259"/>
      <c r="J37" s="260"/>
      <c r="L37" s="33" t="s">
        <v>992</v>
      </c>
      <c r="M37" s="11">
        <f>ROUND((O28+O29+O30+N48)/20,0.1)*(IF(M34=0,2,IF(M34=1,1.5,IF(M34=2,1,0))))</f>
        <v>25.5</v>
      </c>
      <c r="N37" s="7" t="s">
        <v>993</v>
      </c>
      <c r="O37" s="8">
        <f>IF(M33=0,M29*10+M28*25,IF(M33=1,M29*15+M28*25,IF(M33=2,M29*20+M28*25,0)))</f>
        <v>290</v>
      </c>
      <c r="P37" s="462"/>
      <c r="Q37" s="259"/>
      <c r="R37" s="259"/>
      <c r="S37" s="259"/>
      <c r="T37" s="260"/>
    </row>
    <row r="38" spans="2:20" ht="12" customHeight="1" x14ac:dyDescent="0.15">
      <c r="B38" s="5" t="s">
        <v>290</v>
      </c>
      <c r="C38" s="39" t="str">
        <f>LOOKUP(C39,{0,201,401,601,901,1201,1501;"黑色","绿色","蓝色","紫色","红色","橙色","金色"})</f>
        <v>蓝色</v>
      </c>
      <c r="D38" s="7" t="s">
        <v>292</v>
      </c>
      <c r="E38" s="10">
        <v>80</v>
      </c>
      <c r="F38" s="462"/>
      <c r="G38" s="259"/>
      <c r="H38" s="259"/>
      <c r="I38" s="259"/>
      <c r="J38" s="260"/>
      <c r="L38" s="5" t="s">
        <v>290</v>
      </c>
      <c r="M38" s="39" t="str">
        <f>LOOKUP(M39,{0,201,401,601,901,1201,1501;"黑色","绿色","蓝色","紫色","红色","橙色","金色"})</f>
        <v>绿色</v>
      </c>
      <c r="N38" s="7" t="s">
        <v>292</v>
      </c>
      <c r="O38" s="10">
        <v>100</v>
      </c>
      <c r="P38" s="462"/>
      <c r="Q38" s="259"/>
      <c r="R38" s="259"/>
      <c r="S38" s="259"/>
      <c r="T38" s="260"/>
    </row>
    <row r="39" spans="2:20" ht="12" customHeight="1" x14ac:dyDescent="0.15">
      <c r="B39" s="5" t="s">
        <v>994</v>
      </c>
      <c r="C39" s="11">
        <f>D48++E28+E29+E30+E31</f>
        <v>440</v>
      </c>
      <c r="D39" s="7" t="s">
        <v>296</v>
      </c>
      <c r="E39" s="10">
        <v>80</v>
      </c>
      <c r="F39" s="462"/>
      <c r="G39" s="259"/>
      <c r="H39" s="259"/>
      <c r="I39" s="259"/>
      <c r="J39" s="260"/>
      <c r="L39" s="5" t="s">
        <v>994</v>
      </c>
      <c r="M39" s="11">
        <f>N48++O28+O29+O30+O31</f>
        <v>400</v>
      </c>
      <c r="N39" s="7" t="s">
        <v>296</v>
      </c>
      <c r="O39" s="10">
        <v>120</v>
      </c>
      <c r="P39" s="462"/>
      <c r="Q39" s="259"/>
      <c r="R39" s="259"/>
      <c r="S39" s="259"/>
      <c r="T39" s="260"/>
    </row>
    <row r="40" spans="2:20" ht="12" customHeight="1" x14ac:dyDescent="0.15">
      <c r="B40" s="5" t="s">
        <v>302</v>
      </c>
      <c r="C40" s="11">
        <f>C39*20</f>
        <v>8800</v>
      </c>
      <c r="D40" s="7" t="s">
        <v>995</v>
      </c>
      <c r="E40" s="11">
        <f>C39</f>
        <v>440</v>
      </c>
      <c r="F40" s="463"/>
      <c r="G40" s="464"/>
      <c r="H40" s="464"/>
      <c r="I40" s="464"/>
      <c r="J40" s="465"/>
      <c r="L40" s="5" t="s">
        <v>302</v>
      </c>
      <c r="M40" s="11">
        <f>M39*20</f>
        <v>8000</v>
      </c>
      <c r="N40" s="7" t="s">
        <v>995</v>
      </c>
      <c r="O40" s="11">
        <f>M39</f>
        <v>400</v>
      </c>
      <c r="P40" s="463"/>
      <c r="Q40" s="464"/>
      <c r="R40" s="464"/>
      <c r="S40" s="464"/>
      <c r="T40" s="465"/>
    </row>
    <row r="41" spans="2:20" ht="12" customHeight="1" x14ac:dyDescent="0.15">
      <c r="B41" s="255" t="s">
        <v>1006</v>
      </c>
      <c r="C41" s="466"/>
      <c r="D41" s="466"/>
      <c r="E41" s="466"/>
      <c r="F41" s="468"/>
      <c r="G41" s="468"/>
      <c r="H41" s="468"/>
      <c r="I41" s="468"/>
      <c r="J41" s="469"/>
      <c r="L41" s="467" t="s">
        <v>996</v>
      </c>
      <c r="M41" s="466"/>
      <c r="N41" s="466"/>
      <c r="O41" s="466"/>
      <c r="P41" s="468" t="s">
        <v>1007</v>
      </c>
      <c r="Q41" s="468"/>
      <c r="R41" s="468"/>
      <c r="S41" s="468"/>
      <c r="T41" s="469"/>
    </row>
    <row r="42" spans="2:20" ht="12" customHeight="1" x14ac:dyDescent="0.15">
      <c r="B42" s="467"/>
      <c r="C42" s="466"/>
      <c r="D42" s="466"/>
      <c r="E42" s="466"/>
      <c r="F42" s="468"/>
      <c r="G42" s="468"/>
      <c r="H42" s="468"/>
      <c r="I42" s="468"/>
      <c r="J42" s="469"/>
      <c r="L42" s="467"/>
      <c r="M42" s="466"/>
      <c r="N42" s="466"/>
      <c r="O42" s="466"/>
      <c r="P42" s="468"/>
      <c r="Q42" s="468"/>
      <c r="R42" s="468"/>
      <c r="S42" s="468"/>
      <c r="T42" s="469"/>
    </row>
    <row r="43" spans="2:20" ht="12" customHeight="1" x14ac:dyDescent="0.15">
      <c r="B43" s="467"/>
      <c r="C43" s="466"/>
      <c r="D43" s="466"/>
      <c r="E43" s="466"/>
      <c r="F43" s="468"/>
      <c r="G43" s="468"/>
      <c r="H43" s="468"/>
      <c r="I43" s="468"/>
      <c r="J43" s="469"/>
      <c r="L43" s="467"/>
      <c r="M43" s="466"/>
      <c r="N43" s="466"/>
      <c r="O43" s="466"/>
      <c r="P43" s="468"/>
      <c r="Q43" s="468"/>
      <c r="R43" s="468"/>
      <c r="S43" s="468"/>
      <c r="T43" s="469"/>
    </row>
    <row r="44" spans="2:20" ht="12" customHeight="1" x14ac:dyDescent="0.15">
      <c r="B44" s="467"/>
      <c r="C44" s="466"/>
      <c r="D44" s="466"/>
      <c r="E44" s="466"/>
      <c r="F44" s="468"/>
      <c r="G44" s="468"/>
      <c r="H44" s="468"/>
      <c r="I44" s="468"/>
      <c r="J44" s="469"/>
      <c r="L44" s="467"/>
      <c r="M44" s="466"/>
      <c r="N44" s="466"/>
      <c r="O44" s="466"/>
      <c r="P44" s="468"/>
      <c r="Q44" s="468"/>
      <c r="R44" s="468"/>
      <c r="S44" s="468"/>
      <c r="T44" s="469"/>
    </row>
    <row r="45" spans="2:20" ht="12" customHeight="1" x14ac:dyDescent="0.15">
      <c r="B45" s="467"/>
      <c r="C45" s="466"/>
      <c r="D45" s="466"/>
      <c r="E45" s="466"/>
      <c r="F45" s="468"/>
      <c r="G45" s="468"/>
      <c r="H45" s="468"/>
      <c r="I45" s="468"/>
      <c r="J45" s="469"/>
      <c r="L45" s="467"/>
      <c r="M45" s="466"/>
      <c r="N45" s="466"/>
      <c r="O45" s="466"/>
      <c r="P45" s="468"/>
      <c r="Q45" s="468"/>
      <c r="R45" s="468"/>
      <c r="S45" s="468"/>
      <c r="T45" s="469"/>
    </row>
    <row r="46" spans="2:20" ht="12" customHeight="1" x14ac:dyDescent="0.15">
      <c r="B46" s="467"/>
      <c r="C46" s="466"/>
      <c r="D46" s="466"/>
      <c r="E46" s="466"/>
      <c r="F46" s="468"/>
      <c r="G46" s="468"/>
      <c r="H46" s="468"/>
      <c r="I46" s="468"/>
      <c r="J46" s="469"/>
      <c r="L46" s="467"/>
      <c r="M46" s="466"/>
      <c r="N46" s="466"/>
      <c r="O46" s="466"/>
      <c r="P46" s="468"/>
      <c r="Q46" s="468"/>
      <c r="R46" s="468"/>
      <c r="S46" s="468"/>
      <c r="T46" s="469"/>
    </row>
    <row r="47" spans="2:20" ht="12" customHeight="1" x14ac:dyDescent="0.15">
      <c r="B47" s="467"/>
      <c r="C47" s="466"/>
      <c r="D47" s="466"/>
      <c r="E47" s="466"/>
      <c r="F47" s="468"/>
      <c r="G47" s="468"/>
      <c r="H47" s="468"/>
      <c r="I47" s="468"/>
      <c r="J47" s="469"/>
      <c r="L47" s="467"/>
      <c r="M47" s="466"/>
      <c r="N47" s="466"/>
      <c r="O47" s="466"/>
      <c r="P47" s="468"/>
      <c r="Q47" s="468"/>
      <c r="R47" s="468"/>
      <c r="S47" s="468"/>
      <c r="T47" s="469"/>
    </row>
    <row r="48" spans="2:20" ht="12" customHeight="1" x14ac:dyDescent="0.15">
      <c r="B48" s="454" t="s">
        <v>301</v>
      </c>
      <c r="C48" s="455"/>
      <c r="D48" s="456">
        <v>100</v>
      </c>
      <c r="E48" s="456"/>
      <c r="F48" s="468"/>
      <c r="G48" s="468"/>
      <c r="H48" s="468"/>
      <c r="I48" s="468"/>
      <c r="J48" s="469"/>
      <c r="L48" s="454" t="s">
        <v>301</v>
      </c>
      <c r="M48" s="455"/>
      <c r="N48" s="456">
        <v>0</v>
      </c>
      <c r="O48" s="456"/>
      <c r="P48" s="468"/>
      <c r="Q48" s="468"/>
      <c r="R48" s="468"/>
      <c r="S48" s="468"/>
      <c r="T48" s="469"/>
    </row>
    <row r="49" spans="2:20" ht="12" customHeight="1" x14ac:dyDescent="0.15">
      <c r="B49" s="457" t="s">
        <v>1008</v>
      </c>
      <c r="C49" s="458"/>
      <c r="D49" s="458"/>
      <c r="E49" s="458"/>
      <c r="F49" s="458"/>
      <c r="G49" s="458"/>
      <c r="H49" s="458"/>
      <c r="I49" s="458"/>
      <c r="J49" s="459"/>
      <c r="L49" s="457" t="s">
        <v>1009</v>
      </c>
      <c r="M49" s="458"/>
      <c r="N49" s="458"/>
      <c r="O49" s="458"/>
      <c r="P49" s="458"/>
      <c r="Q49" s="458"/>
      <c r="R49" s="458"/>
      <c r="S49" s="458"/>
      <c r="T49" s="459"/>
    </row>
    <row r="52" spans="2:20" ht="12" customHeight="1" x14ac:dyDescent="0.15">
      <c r="B52" s="5" t="s">
        <v>289</v>
      </c>
      <c r="C52" s="448" t="s">
        <v>188</v>
      </c>
      <c r="D52" s="448"/>
      <c r="E52" s="448"/>
      <c r="F52" s="7" t="s">
        <v>958</v>
      </c>
      <c r="G52" s="448" t="s">
        <v>1010</v>
      </c>
      <c r="H52" s="448"/>
      <c r="I52" s="448"/>
      <c r="J52" s="449"/>
      <c r="L52" s="5" t="s">
        <v>289</v>
      </c>
      <c r="M52" s="448" t="s">
        <v>43</v>
      </c>
      <c r="N52" s="448"/>
      <c r="O52" s="448"/>
      <c r="P52" s="7" t="s">
        <v>958</v>
      </c>
      <c r="Q52" s="448" t="s">
        <v>960</v>
      </c>
      <c r="R52" s="448"/>
      <c r="S52" s="448"/>
      <c r="T52" s="449"/>
    </row>
    <row r="53" spans="2:20" ht="12" customHeight="1" x14ac:dyDescent="0.15">
      <c r="B53" s="5" t="s">
        <v>961</v>
      </c>
      <c r="C53" s="8" t="str">
        <f>LOOKUP(E53,{0,150,300,450,600;"0","2","4","6","8"})</f>
        <v>4</v>
      </c>
      <c r="D53" s="7" t="s">
        <v>962</v>
      </c>
      <c r="E53" s="9">
        <v>300</v>
      </c>
      <c r="F53" s="450" t="s">
        <v>963</v>
      </c>
      <c r="G53" s="450"/>
      <c r="H53" s="450"/>
      <c r="I53" s="450"/>
      <c r="J53" s="451"/>
      <c r="L53" s="5" t="s">
        <v>961</v>
      </c>
      <c r="M53" s="8" t="str">
        <f>LOOKUP(O53,{0,150,300,450,600;"0","2","4","6","8"})</f>
        <v>0</v>
      </c>
      <c r="N53" s="7" t="s">
        <v>962</v>
      </c>
      <c r="O53" s="9">
        <v>0</v>
      </c>
      <c r="P53" s="450" t="s">
        <v>963</v>
      </c>
      <c r="Q53" s="450"/>
      <c r="R53" s="450"/>
      <c r="S53" s="450"/>
      <c r="T53" s="451"/>
    </row>
    <row r="54" spans="2:20" ht="12" customHeight="1" x14ac:dyDescent="0.15">
      <c r="B54" s="33" t="s">
        <v>964</v>
      </c>
      <c r="C54" s="11">
        <f>E54/5</f>
        <v>60</v>
      </c>
      <c r="D54" s="40" t="s">
        <v>965</v>
      </c>
      <c r="E54" s="9">
        <v>300</v>
      </c>
      <c r="F54" s="7" t="s">
        <v>966</v>
      </c>
      <c r="G54" s="11" t="str">
        <f>LOOKUP(C58,{0,1,2},{"表现较差","表现一般","表现良好"})</f>
        <v>表现一般</v>
      </c>
      <c r="H54" s="7" t="s">
        <v>967</v>
      </c>
      <c r="I54" s="452" t="str">
        <f>LOOKUP(E58,{0,1,2},{"无法响应指令","可防御","可防御/闪避"})</f>
        <v>可防御</v>
      </c>
      <c r="J54" s="453"/>
      <c r="L54" s="33" t="s">
        <v>964</v>
      </c>
      <c r="M54" s="11">
        <f>O54/5</f>
        <v>20</v>
      </c>
      <c r="N54" s="40" t="s">
        <v>965</v>
      </c>
      <c r="O54" s="9">
        <v>100</v>
      </c>
      <c r="P54" s="7" t="s">
        <v>966</v>
      </c>
      <c r="Q54" s="11" t="str">
        <f>LOOKUP(M58,{0,1,2},{"表现较差","表现一般","表现良好"})</f>
        <v>表现较差</v>
      </c>
      <c r="R54" s="7" t="s">
        <v>967</v>
      </c>
      <c r="S54" s="452" t="str">
        <f>LOOKUP(O58,{0,1,2},{"无法响应指令","可防御","可防御/闪避"})</f>
        <v>可防御</v>
      </c>
      <c r="T54" s="453"/>
    </row>
    <row r="55" spans="2:20" ht="12" customHeight="1" x14ac:dyDescent="0.15">
      <c r="B55" s="33" t="s">
        <v>968</v>
      </c>
      <c r="C55" s="11">
        <f>ROUNDDOWN(E55/5,0.1)</f>
        <v>60</v>
      </c>
      <c r="D55" s="40" t="s">
        <v>969</v>
      </c>
      <c r="E55" s="9">
        <v>300</v>
      </c>
      <c r="F55" s="7" t="s">
        <v>970</v>
      </c>
      <c r="G55" s="35" t="str">
        <f>LOOKUP(E58,{0,1,2},{"较慢","一般","较快"})</f>
        <v>一般</v>
      </c>
      <c r="H55" s="7" t="s">
        <v>971</v>
      </c>
      <c r="I55" s="452" t="str">
        <f>LOOKUP(E57,{0,1,2},{"无防护措施","半封闭式防护","全封闭式防护"})</f>
        <v>全封闭式防护</v>
      </c>
      <c r="J55" s="453"/>
      <c r="L55" s="33" t="s">
        <v>968</v>
      </c>
      <c r="M55" s="11">
        <f>ROUNDDOWN(O55/5,0.1)</f>
        <v>20</v>
      </c>
      <c r="N55" s="40" t="s">
        <v>969</v>
      </c>
      <c r="O55" s="9">
        <v>100</v>
      </c>
      <c r="P55" s="7" t="s">
        <v>970</v>
      </c>
      <c r="Q55" s="35" t="str">
        <f>LOOKUP(O58,{0,1,2},{"较慢","一般","较快"})</f>
        <v>一般</v>
      </c>
      <c r="R55" s="7" t="s">
        <v>971</v>
      </c>
      <c r="S55" s="452" t="str">
        <f>LOOKUP(O57,{0,1,2},{"无防护措施","半封闭式防护","全封闭式防护"})</f>
        <v>半封闭式防护</v>
      </c>
      <c r="T55" s="453"/>
    </row>
    <row r="56" spans="2:20" ht="12" customHeight="1" x14ac:dyDescent="0.15">
      <c r="B56" s="33" t="s">
        <v>972</v>
      </c>
      <c r="C56" s="11">
        <f>E56</f>
        <v>300</v>
      </c>
      <c r="D56" s="40" t="s">
        <v>973</v>
      </c>
      <c r="E56" s="9">
        <v>300</v>
      </c>
      <c r="F56" s="7" t="s">
        <v>974</v>
      </c>
      <c r="G56" s="41" t="s">
        <v>1011</v>
      </c>
      <c r="H56" s="37" t="s">
        <v>976</v>
      </c>
      <c r="I56" s="452" t="str">
        <f>LOOKUP(E59,{0,1,2},{"约10分钟","约1分钟/战斗3回合","“永远准时”"})</f>
        <v>约10分钟</v>
      </c>
      <c r="J56" s="453"/>
      <c r="L56" s="33" t="s">
        <v>972</v>
      </c>
      <c r="M56" s="11">
        <f>O56</f>
        <v>100</v>
      </c>
      <c r="N56" s="40" t="s">
        <v>973</v>
      </c>
      <c r="O56" s="9">
        <v>100</v>
      </c>
      <c r="P56" s="7" t="s">
        <v>974</v>
      </c>
      <c r="Q56" s="41" t="s">
        <v>1012</v>
      </c>
      <c r="R56" s="37" t="s">
        <v>976</v>
      </c>
      <c r="S56" s="452" t="str">
        <f>LOOKUP(O59,{0,1,2},{"约10分钟","约1分钟/战斗3回合","“永远准时”"})</f>
        <v>约10分钟</v>
      </c>
      <c r="T56" s="453"/>
    </row>
    <row r="57" spans="2:20" ht="12" customHeight="1" x14ac:dyDescent="0.15">
      <c r="B57" s="5" t="s">
        <v>978</v>
      </c>
      <c r="C57" s="38">
        <v>1</v>
      </c>
      <c r="D57" s="7" t="s">
        <v>979</v>
      </c>
      <c r="E57" s="38">
        <v>2</v>
      </c>
      <c r="F57" s="7" t="s">
        <v>980</v>
      </c>
      <c r="G57" s="35">
        <f>ROUNDDOWN(1+(E64-80)/100,0.1)</f>
        <v>30</v>
      </c>
      <c r="H57" s="37" t="s">
        <v>981</v>
      </c>
      <c r="I57" s="452">
        <f>E63+E62</f>
        <v>4000</v>
      </c>
      <c r="J57" s="453"/>
      <c r="L57" s="5" t="s">
        <v>978</v>
      </c>
      <c r="M57" s="38">
        <v>2</v>
      </c>
      <c r="N57" s="7" t="s">
        <v>979</v>
      </c>
      <c r="O57" s="38">
        <v>1</v>
      </c>
      <c r="P57" s="7" t="s">
        <v>980</v>
      </c>
      <c r="Q57" s="35">
        <f>ROUNDDOWN(1+(O64-80)/100,0.1)</f>
        <v>4</v>
      </c>
      <c r="R57" s="37" t="s">
        <v>981</v>
      </c>
      <c r="S57" s="452">
        <f>O63+O62</f>
        <v>600</v>
      </c>
      <c r="T57" s="453"/>
    </row>
    <row r="58" spans="2:20" ht="12" customHeight="1" x14ac:dyDescent="0.15">
      <c r="B58" s="5" t="s">
        <v>982</v>
      </c>
      <c r="C58" s="38">
        <v>1</v>
      </c>
      <c r="D58" s="7" t="s">
        <v>983</v>
      </c>
      <c r="E58" s="38">
        <v>1</v>
      </c>
      <c r="F58" s="460" t="s">
        <v>1013</v>
      </c>
      <c r="G58" s="461"/>
      <c r="H58" s="461"/>
      <c r="I58" s="461"/>
      <c r="J58" s="266"/>
      <c r="L58" s="5" t="s">
        <v>982</v>
      </c>
      <c r="M58" s="38">
        <v>0</v>
      </c>
      <c r="N58" s="7" t="s">
        <v>983</v>
      </c>
      <c r="O58" s="38">
        <v>1</v>
      </c>
      <c r="P58" s="460" t="s">
        <v>1014</v>
      </c>
      <c r="Q58" s="461"/>
      <c r="R58" s="461"/>
      <c r="S58" s="461"/>
      <c r="T58" s="266"/>
    </row>
    <row r="59" spans="2:20" ht="12" customHeight="1" x14ac:dyDescent="0.15">
      <c r="B59" s="5" t="s">
        <v>986</v>
      </c>
      <c r="C59" s="38">
        <v>1</v>
      </c>
      <c r="D59" s="7" t="s">
        <v>987</v>
      </c>
      <c r="E59" s="38">
        <v>0</v>
      </c>
      <c r="F59" s="462"/>
      <c r="G59" s="259"/>
      <c r="H59" s="259"/>
      <c r="I59" s="259"/>
      <c r="J59" s="260"/>
      <c r="L59" s="5" t="s">
        <v>986</v>
      </c>
      <c r="M59" s="38">
        <v>2</v>
      </c>
      <c r="N59" s="7" t="s">
        <v>987</v>
      </c>
      <c r="O59" s="38">
        <v>0</v>
      </c>
      <c r="P59" s="462"/>
      <c r="Q59" s="259"/>
      <c r="R59" s="259"/>
      <c r="S59" s="259"/>
      <c r="T59" s="260"/>
    </row>
    <row r="60" spans="2:20" ht="12" customHeight="1" x14ac:dyDescent="0.15">
      <c r="B60" s="5" t="s">
        <v>988</v>
      </c>
      <c r="C60" s="8">
        <f>IF(E57&lt;1,C53,IF(E57=1,C53+2,IF(E57&gt;1,C53+4,0)))</f>
        <v>8</v>
      </c>
      <c r="D60" s="7" t="s">
        <v>989</v>
      </c>
      <c r="E60" s="8">
        <f>IF(E57&lt;1,0,IF(E57=1,C60*20,C60*40))</f>
        <v>320</v>
      </c>
      <c r="F60" s="462"/>
      <c r="G60" s="259"/>
      <c r="H60" s="259"/>
      <c r="I60" s="259"/>
      <c r="J60" s="260"/>
      <c r="L60" s="5" t="s">
        <v>988</v>
      </c>
      <c r="M60" s="8">
        <f>IF(O57&lt;1,M53,IF(O57=1,M53+2,IF(O57&gt;1,M53+4,0)))</f>
        <v>2</v>
      </c>
      <c r="N60" s="7" t="s">
        <v>989</v>
      </c>
      <c r="O60" s="8">
        <f>IF(O57&lt;1,0,IF(O57=1,M60*20,M60*40))</f>
        <v>40</v>
      </c>
      <c r="P60" s="462"/>
      <c r="Q60" s="259"/>
      <c r="R60" s="259"/>
      <c r="S60" s="259"/>
      <c r="T60" s="260"/>
    </row>
    <row r="61" spans="2:20" ht="12" customHeight="1" x14ac:dyDescent="0.15">
      <c r="B61" s="33" t="s">
        <v>990</v>
      </c>
      <c r="C61" s="11">
        <f>IF(C57=0,C55,IF(C57=1,C55*2,IF(C57=2,C55*3,0)))</f>
        <v>120</v>
      </c>
      <c r="D61" s="37" t="s">
        <v>991</v>
      </c>
      <c r="E61" s="11">
        <f>(C61*3)</f>
        <v>360</v>
      </c>
      <c r="F61" s="462"/>
      <c r="G61" s="259"/>
      <c r="H61" s="259"/>
      <c r="I61" s="259"/>
      <c r="J61" s="260"/>
      <c r="L61" s="33" t="s">
        <v>990</v>
      </c>
      <c r="M61" s="11">
        <f>IF(M57=0,M55,IF(M57=1,M55*2,IF(M57=2,M55*3,0)))</f>
        <v>60</v>
      </c>
      <c r="N61" s="37" t="s">
        <v>991</v>
      </c>
      <c r="O61" s="11">
        <f>(M61*3)</f>
        <v>180</v>
      </c>
      <c r="P61" s="462"/>
      <c r="Q61" s="259"/>
      <c r="R61" s="259"/>
      <c r="S61" s="259"/>
      <c r="T61" s="260"/>
    </row>
    <row r="62" spans="2:20" ht="12" customHeight="1" x14ac:dyDescent="0.15">
      <c r="B62" s="33" t="s">
        <v>992</v>
      </c>
      <c r="C62" s="11">
        <f>ROUND((E53+E54+E55+D73)/20,0.1)*(IF(C59=0,2,IF(C59=1,1.5,IF(C59=2,1,0))))</f>
        <v>112.5</v>
      </c>
      <c r="D62" s="7" t="s">
        <v>993</v>
      </c>
      <c r="E62" s="8">
        <f>IF(C58=0,C54*10+C53*25,IF(C58=1,C54*15+C53*25,IF(C58=2,C54*20+C53*25,0)))</f>
        <v>1000</v>
      </c>
      <c r="F62" s="462"/>
      <c r="G62" s="259"/>
      <c r="H62" s="259"/>
      <c r="I62" s="259"/>
      <c r="J62" s="260"/>
      <c r="L62" s="33" t="s">
        <v>992</v>
      </c>
      <c r="M62" s="11">
        <f>ROUND((O53+O54+O55+N73)/20,0.1)*(IF(M59=0,2,IF(M59=1,1.5,IF(M59=2,1,0))))</f>
        <v>15</v>
      </c>
      <c r="N62" s="7" t="s">
        <v>993</v>
      </c>
      <c r="O62" s="8">
        <f>IF(M58=0,M54*10+M53*25,IF(M58=1,M54*15+M53*25,IF(M58=2,M54*20+M53*25,0)))</f>
        <v>200</v>
      </c>
      <c r="P62" s="462"/>
      <c r="Q62" s="259"/>
      <c r="R62" s="259"/>
      <c r="S62" s="259"/>
      <c r="T62" s="260"/>
    </row>
    <row r="63" spans="2:20" ht="12" customHeight="1" x14ac:dyDescent="0.15">
      <c r="B63" s="5" t="s">
        <v>290</v>
      </c>
      <c r="C63" s="39" t="str">
        <f>LOOKUP(C64,{0,201,401,601,901,1201,1501;"黑色","绿色","蓝色","紫色","红色","橙色","金色"})</f>
        <v>金色</v>
      </c>
      <c r="D63" s="7" t="s">
        <v>292</v>
      </c>
      <c r="E63" s="10">
        <v>3000</v>
      </c>
      <c r="F63" s="462"/>
      <c r="G63" s="259"/>
      <c r="H63" s="259"/>
      <c r="I63" s="259"/>
      <c r="J63" s="260"/>
      <c r="L63" s="5" t="s">
        <v>290</v>
      </c>
      <c r="M63" s="39" t="str">
        <f>LOOKUP(M64,{0,201,401,601,901,1201,1501;"黑色","绿色","蓝色","紫色","红色","橙色","金色"})</f>
        <v>绿色</v>
      </c>
      <c r="N63" s="7" t="s">
        <v>292</v>
      </c>
      <c r="O63" s="10">
        <v>400</v>
      </c>
      <c r="P63" s="462"/>
      <c r="Q63" s="259"/>
      <c r="R63" s="259"/>
      <c r="S63" s="259"/>
      <c r="T63" s="260"/>
    </row>
    <row r="64" spans="2:20" ht="12" customHeight="1" x14ac:dyDescent="0.15">
      <c r="B64" s="5" t="s">
        <v>994</v>
      </c>
      <c r="C64" s="11">
        <f>D73++E53+E54+E55+E56</f>
        <v>1800</v>
      </c>
      <c r="D64" s="7" t="s">
        <v>296</v>
      </c>
      <c r="E64" s="10">
        <v>3000</v>
      </c>
      <c r="F64" s="462"/>
      <c r="G64" s="259"/>
      <c r="H64" s="259"/>
      <c r="I64" s="259"/>
      <c r="J64" s="260"/>
      <c r="L64" s="5" t="s">
        <v>994</v>
      </c>
      <c r="M64" s="11">
        <f>N73++O53+O54+O55+O56</f>
        <v>400</v>
      </c>
      <c r="N64" s="7" t="s">
        <v>296</v>
      </c>
      <c r="O64" s="10">
        <v>400</v>
      </c>
      <c r="P64" s="462"/>
      <c r="Q64" s="259"/>
      <c r="R64" s="259"/>
      <c r="S64" s="259"/>
      <c r="T64" s="260"/>
    </row>
    <row r="65" spans="2:20" ht="12" customHeight="1" x14ac:dyDescent="0.15">
      <c r="B65" s="5" t="s">
        <v>302</v>
      </c>
      <c r="C65" s="11">
        <f>C64*20</f>
        <v>36000</v>
      </c>
      <c r="D65" s="7" t="s">
        <v>995</v>
      </c>
      <c r="E65" s="11">
        <f>C64</f>
        <v>1800</v>
      </c>
      <c r="F65" s="463"/>
      <c r="G65" s="464"/>
      <c r="H65" s="464"/>
      <c r="I65" s="464"/>
      <c r="J65" s="465"/>
      <c r="L65" s="5" t="s">
        <v>302</v>
      </c>
      <c r="M65" s="11">
        <f>M64*20</f>
        <v>8000</v>
      </c>
      <c r="N65" s="7" t="s">
        <v>995</v>
      </c>
      <c r="O65" s="11">
        <f>M64</f>
        <v>400</v>
      </c>
      <c r="P65" s="463"/>
      <c r="Q65" s="464"/>
      <c r="R65" s="464"/>
      <c r="S65" s="464"/>
      <c r="T65" s="465"/>
    </row>
    <row r="66" spans="2:20" ht="12" customHeight="1" x14ac:dyDescent="0.15">
      <c r="B66" s="255" t="s">
        <v>1015</v>
      </c>
      <c r="C66" s="466"/>
      <c r="D66" s="466"/>
      <c r="E66" s="466"/>
      <c r="F66" s="468" t="s">
        <v>1016</v>
      </c>
      <c r="G66" s="468"/>
      <c r="H66" s="468"/>
      <c r="I66" s="468"/>
      <c r="J66" s="469"/>
      <c r="L66" s="255" t="s">
        <v>1017</v>
      </c>
      <c r="M66" s="466"/>
      <c r="N66" s="466"/>
      <c r="O66" s="466"/>
      <c r="P66" s="468" t="s">
        <v>1018</v>
      </c>
      <c r="Q66" s="468"/>
      <c r="R66" s="468"/>
      <c r="S66" s="468"/>
      <c r="T66" s="469"/>
    </row>
    <row r="67" spans="2:20" ht="12" customHeight="1" x14ac:dyDescent="0.15">
      <c r="B67" s="467"/>
      <c r="C67" s="466"/>
      <c r="D67" s="466"/>
      <c r="E67" s="466"/>
      <c r="F67" s="468"/>
      <c r="G67" s="468"/>
      <c r="H67" s="468"/>
      <c r="I67" s="468"/>
      <c r="J67" s="469"/>
      <c r="L67" s="467"/>
      <c r="M67" s="466"/>
      <c r="N67" s="466"/>
      <c r="O67" s="466"/>
      <c r="P67" s="468"/>
      <c r="Q67" s="468"/>
      <c r="R67" s="468"/>
      <c r="S67" s="468"/>
      <c r="T67" s="469"/>
    </row>
    <row r="68" spans="2:20" ht="12" customHeight="1" x14ac:dyDescent="0.15">
      <c r="B68" s="467"/>
      <c r="C68" s="466"/>
      <c r="D68" s="466"/>
      <c r="E68" s="466"/>
      <c r="F68" s="468"/>
      <c r="G68" s="468"/>
      <c r="H68" s="468"/>
      <c r="I68" s="468"/>
      <c r="J68" s="469"/>
      <c r="L68" s="467"/>
      <c r="M68" s="466"/>
      <c r="N68" s="466"/>
      <c r="O68" s="466"/>
      <c r="P68" s="468"/>
      <c r="Q68" s="468"/>
      <c r="R68" s="468"/>
      <c r="S68" s="468"/>
      <c r="T68" s="469"/>
    </row>
    <row r="69" spans="2:20" ht="12" customHeight="1" x14ac:dyDescent="0.15">
      <c r="B69" s="467"/>
      <c r="C69" s="466"/>
      <c r="D69" s="466"/>
      <c r="E69" s="466"/>
      <c r="F69" s="468"/>
      <c r="G69" s="468"/>
      <c r="H69" s="468"/>
      <c r="I69" s="468"/>
      <c r="J69" s="469"/>
      <c r="L69" s="467"/>
      <c r="M69" s="466"/>
      <c r="N69" s="466"/>
      <c r="O69" s="466"/>
      <c r="P69" s="468"/>
      <c r="Q69" s="468"/>
      <c r="R69" s="468"/>
      <c r="S69" s="468"/>
      <c r="T69" s="469"/>
    </row>
    <row r="70" spans="2:20" ht="12" customHeight="1" x14ac:dyDescent="0.15">
      <c r="B70" s="467"/>
      <c r="C70" s="466"/>
      <c r="D70" s="466"/>
      <c r="E70" s="466"/>
      <c r="F70" s="468"/>
      <c r="G70" s="468"/>
      <c r="H70" s="468"/>
      <c r="I70" s="468"/>
      <c r="J70" s="469"/>
      <c r="L70" s="467"/>
      <c r="M70" s="466"/>
      <c r="N70" s="466"/>
      <c r="O70" s="466"/>
      <c r="P70" s="468"/>
      <c r="Q70" s="468"/>
      <c r="R70" s="468"/>
      <c r="S70" s="468"/>
      <c r="T70" s="469"/>
    </row>
    <row r="71" spans="2:20" ht="12" customHeight="1" x14ac:dyDescent="0.15">
      <c r="B71" s="467"/>
      <c r="C71" s="466"/>
      <c r="D71" s="466"/>
      <c r="E71" s="466"/>
      <c r="F71" s="468"/>
      <c r="G71" s="468"/>
      <c r="H71" s="468"/>
      <c r="I71" s="468"/>
      <c r="J71" s="469"/>
      <c r="L71" s="467"/>
      <c r="M71" s="466"/>
      <c r="N71" s="466"/>
      <c r="O71" s="466"/>
      <c r="P71" s="468"/>
      <c r="Q71" s="468"/>
      <c r="R71" s="468"/>
      <c r="S71" s="468"/>
      <c r="T71" s="469"/>
    </row>
    <row r="72" spans="2:20" ht="12" customHeight="1" x14ac:dyDescent="0.15">
      <c r="B72" s="467"/>
      <c r="C72" s="466"/>
      <c r="D72" s="466"/>
      <c r="E72" s="466"/>
      <c r="F72" s="468"/>
      <c r="G72" s="468"/>
      <c r="H72" s="468"/>
      <c r="I72" s="468"/>
      <c r="J72" s="469"/>
      <c r="L72" s="467"/>
      <c r="M72" s="466"/>
      <c r="N72" s="466"/>
      <c r="O72" s="466"/>
      <c r="P72" s="468"/>
      <c r="Q72" s="468"/>
      <c r="R72" s="468"/>
      <c r="S72" s="468"/>
      <c r="T72" s="469"/>
    </row>
    <row r="73" spans="2:20" ht="12" customHeight="1" x14ac:dyDescent="0.15">
      <c r="B73" s="454" t="s">
        <v>301</v>
      </c>
      <c r="C73" s="455"/>
      <c r="D73" s="456">
        <v>600</v>
      </c>
      <c r="E73" s="456"/>
      <c r="F73" s="468"/>
      <c r="G73" s="468"/>
      <c r="H73" s="468"/>
      <c r="I73" s="468"/>
      <c r="J73" s="469"/>
      <c r="L73" s="454" t="s">
        <v>301</v>
      </c>
      <c r="M73" s="455"/>
      <c r="N73" s="456">
        <v>100</v>
      </c>
      <c r="O73" s="456"/>
      <c r="P73" s="468"/>
      <c r="Q73" s="468"/>
      <c r="R73" s="468"/>
      <c r="S73" s="468"/>
      <c r="T73" s="469"/>
    </row>
    <row r="74" spans="2:20" ht="12" customHeight="1" x14ac:dyDescent="0.15">
      <c r="B74" s="457" t="s">
        <v>346</v>
      </c>
      <c r="C74" s="458"/>
      <c r="D74" s="458"/>
      <c r="E74" s="458"/>
      <c r="F74" s="458"/>
      <c r="G74" s="458"/>
      <c r="H74" s="458"/>
      <c r="I74" s="458"/>
      <c r="J74" s="459"/>
      <c r="L74" s="457" t="s">
        <v>346</v>
      </c>
      <c r="M74" s="458"/>
      <c r="N74" s="458"/>
      <c r="O74" s="458"/>
      <c r="P74" s="458"/>
      <c r="Q74" s="458"/>
      <c r="R74" s="458"/>
      <c r="S74" s="458"/>
      <c r="T74" s="459"/>
    </row>
    <row r="77" spans="2:20" ht="12" customHeight="1" x14ac:dyDescent="0.15">
      <c r="B77" s="42" t="s">
        <v>289</v>
      </c>
      <c r="C77" s="448" t="s">
        <v>216</v>
      </c>
      <c r="D77" s="448"/>
      <c r="E77" s="448"/>
      <c r="F77" s="43" t="s">
        <v>958</v>
      </c>
      <c r="G77" s="448" t="s">
        <v>1010</v>
      </c>
      <c r="H77" s="448"/>
      <c r="I77" s="448"/>
      <c r="J77" s="449"/>
      <c r="L77" s="42" t="s">
        <v>289</v>
      </c>
      <c r="M77" s="448" t="s">
        <v>200</v>
      </c>
      <c r="N77" s="448"/>
      <c r="O77" s="448"/>
      <c r="P77" s="43" t="s">
        <v>958</v>
      </c>
      <c r="Q77" s="448" t="s">
        <v>1019</v>
      </c>
      <c r="R77" s="448"/>
      <c r="S77" s="448"/>
      <c r="T77" s="449"/>
    </row>
    <row r="78" spans="2:20" ht="12" customHeight="1" x14ac:dyDescent="0.15">
      <c r="B78" s="42" t="s">
        <v>961</v>
      </c>
      <c r="C78" s="8" t="str">
        <f>LOOKUP(E78,{0,150,300,450,600;"0","2","4","6","8"})</f>
        <v>8</v>
      </c>
      <c r="D78" s="43" t="s">
        <v>962</v>
      </c>
      <c r="E78" s="44">
        <v>600</v>
      </c>
      <c r="F78" s="450" t="s">
        <v>963</v>
      </c>
      <c r="G78" s="450"/>
      <c r="H78" s="450"/>
      <c r="I78" s="450"/>
      <c r="J78" s="451"/>
      <c r="L78" s="42" t="s">
        <v>961</v>
      </c>
      <c r="M78" s="8" t="str">
        <f>LOOKUP(O78,{0,150,300,450,600;"0","2","4","6","8"})</f>
        <v>8</v>
      </c>
      <c r="N78" s="43" t="s">
        <v>962</v>
      </c>
      <c r="O78" s="44">
        <v>600</v>
      </c>
      <c r="P78" s="450" t="s">
        <v>963</v>
      </c>
      <c r="Q78" s="450"/>
      <c r="R78" s="450"/>
      <c r="S78" s="450"/>
      <c r="T78" s="451"/>
    </row>
    <row r="79" spans="2:20" ht="12" customHeight="1" x14ac:dyDescent="0.15">
      <c r="B79" s="45" t="s">
        <v>964</v>
      </c>
      <c r="C79" s="46">
        <f>E79/5</f>
        <v>300</v>
      </c>
      <c r="D79" s="47" t="s">
        <v>965</v>
      </c>
      <c r="E79" s="44">
        <v>1500</v>
      </c>
      <c r="F79" s="43" t="s">
        <v>966</v>
      </c>
      <c r="G79" s="46" t="str">
        <f>LOOKUP(C83,{0,1,2},{"表现较差","表现一般","表现良好"})</f>
        <v>表现良好</v>
      </c>
      <c r="H79" s="43" t="s">
        <v>967</v>
      </c>
      <c r="I79" s="452" t="str">
        <f>LOOKUP(E83,{0,1,2},{"无法响应指令","可防御","可防御/闪避"})</f>
        <v>无法响应指令</v>
      </c>
      <c r="J79" s="453"/>
      <c r="L79" s="45" t="s">
        <v>964</v>
      </c>
      <c r="M79" s="46">
        <f>O79/5</f>
        <v>120</v>
      </c>
      <c r="N79" s="67" t="s">
        <v>965</v>
      </c>
      <c r="O79" s="44">
        <v>600</v>
      </c>
      <c r="P79" s="43" t="s">
        <v>966</v>
      </c>
      <c r="Q79" s="46" t="str">
        <f>LOOKUP(M83,{0,1,2},{"表现较差","表现一般","表现良好"})</f>
        <v>表现良好</v>
      </c>
      <c r="R79" s="43" t="s">
        <v>967</v>
      </c>
      <c r="S79" s="452" t="str">
        <f>LOOKUP(O83,{0,1,2},{"无法响应指令","可防御","可防御/闪避"})</f>
        <v>可防御/闪避</v>
      </c>
      <c r="T79" s="453"/>
    </row>
    <row r="80" spans="2:20" ht="12" customHeight="1" x14ac:dyDescent="0.15">
      <c r="B80" s="45" t="s">
        <v>968</v>
      </c>
      <c r="C80" s="46">
        <f>ROUNDDOWN(E80/5,0.1)</f>
        <v>300</v>
      </c>
      <c r="D80" s="47" t="s">
        <v>969</v>
      </c>
      <c r="E80" s="44">
        <v>1500</v>
      </c>
      <c r="F80" s="43" t="s">
        <v>970</v>
      </c>
      <c r="G80" s="35" t="str">
        <f>LOOKUP(E83,{0,1,2},{"较慢","一般","较快"})</f>
        <v>较慢</v>
      </c>
      <c r="H80" s="43" t="s">
        <v>971</v>
      </c>
      <c r="I80" s="452" t="str">
        <f>LOOKUP(E82,{0,1,2},{"无防护措施","半封闭式防护","全封闭式防护"})</f>
        <v>全封闭式防护</v>
      </c>
      <c r="J80" s="453"/>
      <c r="L80" s="45" t="s">
        <v>968</v>
      </c>
      <c r="M80" s="46">
        <f>ROUNDDOWN(O80/5,0.1)</f>
        <v>200</v>
      </c>
      <c r="N80" s="67" t="s">
        <v>969</v>
      </c>
      <c r="O80" s="44">
        <v>1000</v>
      </c>
      <c r="P80" s="43" t="s">
        <v>970</v>
      </c>
      <c r="Q80" s="35" t="str">
        <f>LOOKUP(O83,{0,1,2},{"较慢","一般","较快"})</f>
        <v>较快</v>
      </c>
      <c r="R80" s="43" t="s">
        <v>971</v>
      </c>
      <c r="S80" s="452" t="str">
        <f>LOOKUP(O82,{0,1,2},{"无防护措施","半封闭式防护","全封闭式防护"})</f>
        <v>全封闭式防护</v>
      </c>
      <c r="T80" s="453"/>
    </row>
    <row r="81" spans="2:20" ht="12" customHeight="1" x14ac:dyDescent="0.15">
      <c r="B81" s="45" t="s">
        <v>972</v>
      </c>
      <c r="C81" s="46">
        <f>E81</f>
        <v>1500</v>
      </c>
      <c r="D81" s="47" t="s">
        <v>973</v>
      </c>
      <c r="E81" s="44">
        <v>1500</v>
      </c>
      <c r="F81" s="43" t="s">
        <v>974</v>
      </c>
      <c r="G81" s="48" t="s">
        <v>1011</v>
      </c>
      <c r="H81" s="49" t="s">
        <v>976</v>
      </c>
      <c r="I81" s="452" t="str">
        <f>LOOKUP(E84,{0,1,2},{"约10分钟","约1分钟/战斗3回合","“永远准时”"})</f>
        <v>约10分钟</v>
      </c>
      <c r="J81" s="453"/>
      <c r="L81" s="45" t="s">
        <v>972</v>
      </c>
      <c r="M81" s="46">
        <f>O81</f>
        <v>540</v>
      </c>
      <c r="N81" s="67" t="s">
        <v>973</v>
      </c>
      <c r="O81" s="44">
        <v>540</v>
      </c>
      <c r="P81" s="43" t="s">
        <v>974</v>
      </c>
      <c r="Q81" s="48" t="s">
        <v>1003</v>
      </c>
      <c r="R81" s="49" t="s">
        <v>976</v>
      </c>
      <c r="S81" s="452" t="str">
        <f>LOOKUP(O84,{0,1,2},{"约10分钟","约1分钟/战斗3回合","“永远准时”"})</f>
        <v>约10分钟</v>
      </c>
      <c r="T81" s="453"/>
    </row>
    <row r="82" spans="2:20" ht="12" customHeight="1" x14ac:dyDescent="0.15">
      <c r="B82" s="42" t="s">
        <v>978</v>
      </c>
      <c r="C82" s="50">
        <v>0</v>
      </c>
      <c r="D82" s="43" t="s">
        <v>979</v>
      </c>
      <c r="E82" s="50">
        <v>2</v>
      </c>
      <c r="F82" s="43" t="s">
        <v>980</v>
      </c>
      <c r="G82" s="35">
        <f>ROUNDDOWN(1+(E89-80)/100,0.1)</f>
        <v>800</v>
      </c>
      <c r="H82" s="49" t="s">
        <v>981</v>
      </c>
      <c r="I82" s="452">
        <f>E88+E87</f>
        <v>306200</v>
      </c>
      <c r="J82" s="453"/>
      <c r="L82" s="42" t="s">
        <v>978</v>
      </c>
      <c r="M82" s="50">
        <v>0</v>
      </c>
      <c r="N82" s="43" t="s">
        <v>979</v>
      </c>
      <c r="O82" s="50">
        <v>2</v>
      </c>
      <c r="P82" s="43" t="s">
        <v>980</v>
      </c>
      <c r="Q82" s="35">
        <f>ROUNDDOWN(1+(O89-80)/100,0.1)</f>
        <v>80</v>
      </c>
      <c r="R82" s="49" t="s">
        <v>981</v>
      </c>
      <c r="S82" s="452">
        <f>O88+O87</f>
        <v>32600</v>
      </c>
      <c r="T82" s="453"/>
    </row>
    <row r="83" spans="2:20" ht="12" customHeight="1" x14ac:dyDescent="0.15">
      <c r="B83" s="42" t="s">
        <v>982</v>
      </c>
      <c r="C83" s="50">
        <v>2</v>
      </c>
      <c r="D83" s="43" t="s">
        <v>983</v>
      </c>
      <c r="E83" s="50">
        <v>0</v>
      </c>
      <c r="F83" s="460" t="s">
        <v>1020</v>
      </c>
      <c r="G83" s="461"/>
      <c r="H83" s="461"/>
      <c r="I83" s="461"/>
      <c r="J83" s="266"/>
      <c r="L83" s="42" t="s">
        <v>982</v>
      </c>
      <c r="M83" s="50">
        <v>2</v>
      </c>
      <c r="N83" s="43" t="s">
        <v>983</v>
      </c>
      <c r="O83" s="50">
        <v>2</v>
      </c>
      <c r="P83" s="460" t="s">
        <v>1021</v>
      </c>
      <c r="Q83" s="461"/>
      <c r="R83" s="461"/>
      <c r="S83" s="461"/>
      <c r="T83" s="266"/>
    </row>
    <row r="84" spans="2:20" ht="12" customHeight="1" x14ac:dyDescent="0.15">
      <c r="B84" s="42" t="s">
        <v>986</v>
      </c>
      <c r="C84" s="50">
        <v>2</v>
      </c>
      <c r="D84" s="43" t="s">
        <v>987</v>
      </c>
      <c r="E84" s="50">
        <v>0</v>
      </c>
      <c r="F84" s="462"/>
      <c r="G84" s="259"/>
      <c r="H84" s="259"/>
      <c r="I84" s="259"/>
      <c r="J84" s="260"/>
      <c r="L84" s="42" t="s">
        <v>986</v>
      </c>
      <c r="M84" s="50">
        <v>0</v>
      </c>
      <c r="N84" s="43" t="s">
        <v>987</v>
      </c>
      <c r="O84" s="50">
        <v>0</v>
      </c>
      <c r="P84" s="462"/>
      <c r="Q84" s="259"/>
      <c r="R84" s="259"/>
      <c r="S84" s="259"/>
      <c r="T84" s="260"/>
    </row>
    <row r="85" spans="2:20" ht="12" customHeight="1" x14ac:dyDescent="0.15">
      <c r="B85" s="42" t="s">
        <v>988</v>
      </c>
      <c r="C85" s="8">
        <f>IF(E82&lt;1,C78,IF(E82=1,C78+2,IF(E82&gt;1,C78+4,0)))</f>
        <v>12</v>
      </c>
      <c r="D85" s="43" t="s">
        <v>989</v>
      </c>
      <c r="E85" s="8">
        <f>IF(E82&lt;1,0,IF(E82=1,C85*20,C85*40))</f>
        <v>480</v>
      </c>
      <c r="F85" s="462"/>
      <c r="G85" s="259"/>
      <c r="H85" s="259"/>
      <c r="I85" s="259"/>
      <c r="J85" s="260"/>
      <c r="L85" s="42" t="s">
        <v>988</v>
      </c>
      <c r="M85" s="8">
        <f>IF(O82&lt;1,M78,IF(O82=1,M78+2,IF(O82&gt;1,M78+4,0)))</f>
        <v>12</v>
      </c>
      <c r="N85" s="43" t="s">
        <v>989</v>
      </c>
      <c r="O85" s="8">
        <f>IF(O82&lt;1,0,IF(O82=1,M85*20,M85*40))</f>
        <v>480</v>
      </c>
      <c r="P85" s="462"/>
      <c r="Q85" s="259"/>
      <c r="R85" s="259"/>
      <c r="S85" s="259"/>
      <c r="T85" s="260"/>
    </row>
    <row r="86" spans="2:20" ht="12" customHeight="1" x14ac:dyDescent="0.15">
      <c r="B86" s="45" t="s">
        <v>990</v>
      </c>
      <c r="C86" s="46">
        <f>IF(C82=0,C80,IF(C82=1,C80*2,IF(C82=2,C80*3,0)))</f>
        <v>300</v>
      </c>
      <c r="D86" s="49" t="s">
        <v>991</v>
      </c>
      <c r="E86" s="46">
        <f>(C86*3)</f>
        <v>900</v>
      </c>
      <c r="F86" s="462"/>
      <c r="G86" s="259"/>
      <c r="H86" s="259"/>
      <c r="I86" s="259"/>
      <c r="J86" s="260"/>
      <c r="L86" s="45" t="s">
        <v>990</v>
      </c>
      <c r="M86" s="46">
        <f>IF(M82=0,M80*0.5,IF(M82=1,M80*1,IF(M82=2,M80*2,0)))</f>
        <v>100</v>
      </c>
      <c r="N86" s="49" t="s">
        <v>991</v>
      </c>
      <c r="O86" s="46">
        <f>(M86*3)</f>
        <v>300</v>
      </c>
      <c r="P86" s="462"/>
      <c r="Q86" s="259"/>
      <c r="R86" s="259"/>
      <c r="S86" s="259"/>
      <c r="T86" s="260"/>
    </row>
    <row r="87" spans="2:20" ht="12" customHeight="1" x14ac:dyDescent="0.15">
      <c r="B87" s="45" t="s">
        <v>992</v>
      </c>
      <c r="C87" s="46">
        <f>ROUND((E78+E79+E80+D98)/20,0.1)*(IF(C84=0,2,IF(C84=1,1.5,IF(C84=2,1,0))))</f>
        <v>260</v>
      </c>
      <c r="D87" s="43" t="s">
        <v>993</v>
      </c>
      <c r="E87" s="8">
        <f>IF(C83=0,C79*10+C78*25,IF(C83=1,C79*15+C78*25,IF(C83=2,C79*20+C78*25,0)))</f>
        <v>6200</v>
      </c>
      <c r="F87" s="462"/>
      <c r="G87" s="259"/>
      <c r="H87" s="259"/>
      <c r="I87" s="259"/>
      <c r="J87" s="260"/>
      <c r="L87" s="45" t="s">
        <v>992</v>
      </c>
      <c r="M87" s="46">
        <f>ROUND((O78+O79+O80+N98)/20,0.1)*(IF(M84=0,2,IF(M84=1,1.5,IF(M84=2,1,0))))</f>
        <v>270</v>
      </c>
      <c r="N87" s="43" t="s">
        <v>993</v>
      </c>
      <c r="O87" s="8">
        <f>IF(M83=0,M79*10+M78*25,IF(M83=1,M79*15+M78*25,IF(M83=2,M79*20+M78*25,0)))</f>
        <v>2600</v>
      </c>
      <c r="P87" s="462"/>
      <c r="Q87" s="259"/>
      <c r="R87" s="259"/>
      <c r="S87" s="259"/>
      <c r="T87" s="260"/>
    </row>
    <row r="88" spans="2:20" ht="12" customHeight="1" x14ac:dyDescent="0.15">
      <c r="B88" s="42" t="s">
        <v>290</v>
      </c>
      <c r="C88" s="39" t="str">
        <f>LOOKUP(C89,{0,201,401,601,901,1201,1501;"黑色","绿色","蓝色","紫色","红色","橙色","金色"})</f>
        <v>金色</v>
      </c>
      <c r="D88" s="43" t="s">
        <v>292</v>
      </c>
      <c r="E88" s="10">
        <v>300000</v>
      </c>
      <c r="F88" s="462"/>
      <c r="G88" s="259"/>
      <c r="H88" s="259"/>
      <c r="I88" s="259"/>
      <c r="J88" s="260"/>
      <c r="L88" s="42" t="s">
        <v>290</v>
      </c>
      <c r="M88" s="39" t="str">
        <f>LOOKUP(M89,{0,201,401,601,901,1201,1501;"黑色","绿色","蓝色","紫色","红色","橙色","金色"})</f>
        <v>金色</v>
      </c>
      <c r="N88" s="43" t="s">
        <v>292</v>
      </c>
      <c r="O88" s="10">
        <v>30000</v>
      </c>
      <c r="P88" s="462"/>
      <c r="Q88" s="259"/>
      <c r="R88" s="259"/>
      <c r="S88" s="259"/>
      <c r="T88" s="260"/>
    </row>
    <row r="89" spans="2:20" ht="12" customHeight="1" x14ac:dyDescent="0.15">
      <c r="B89" s="42" t="s">
        <v>994</v>
      </c>
      <c r="C89" s="46">
        <f>D98++E78+E79+E80+E81</f>
        <v>6700</v>
      </c>
      <c r="D89" s="43" t="s">
        <v>296</v>
      </c>
      <c r="E89" s="10">
        <v>80000</v>
      </c>
      <c r="F89" s="462"/>
      <c r="G89" s="259"/>
      <c r="H89" s="259"/>
      <c r="I89" s="259"/>
      <c r="J89" s="260"/>
      <c r="L89" s="42" t="s">
        <v>994</v>
      </c>
      <c r="M89" s="46">
        <f>N98++O78+O79+O80+O81</f>
        <v>3240</v>
      </c>
      <c r="N89" s="43" t="s">
        <v>296</v>
      </c>
      <c r="O89" s="10">
        <v>8000</v>
      </c>
      <c r="P89" s="462"/>
      <c r="Q89" s="259"/>
      <c r="R89" s="259"/>
      <c r="S89" s="259"/>
      <c r="T89" s="260"/>
    </row>
    <row r="90" spans="2:20" ht="12" customHeight="1" x14ac:dyDescent="0.15">
      <c r="B90" s="42" t="s">
        <v>302</v>
      </c>
      <c r="C90" s="46">
        <f>C89*20</f>
        <v>134000</v>
      </c>
      <c r="D90" s="43" t="s">
        <v>995</v>
      </c>
      <c r="E90" s="46">
        <f>C89</f>
        <v>6700</v>
      </c>
      <c r="F90" s="463"/>
      <c r="G90" s="464"/>
      <c r="H90" s="464"/>
      <c r="I90" s="464"/>
      <c r="J90" s="465"/>
      <c r="L90" s="42" t="s">
        <v>302</v>
      </c>
      <c r="M90" s="46">
        <f>M89*20</f>
        <v>64800</v>
      </c>
      <c r="N90" s="43" t="s">
        <v>995</v>
      </c>
      <c r="O90" s="46">
        <f>M89</f>
        <v>3240</v>
      </c>
      <c r="P90" s="463"/>
      <c r="Q90" s="464"/>
      <c r="R90" s="464"/>
      <c r="S90" s="464"/>
      <c r="T90" s="465"/>
    </row>
    <row r="91" spans="2:20" ht="12" customHeight="1" x14ac:dyDescent="0.15">
      <c r="B91" s="255" t="s">
        <v>1022</v>
      </c>
      <c r="C91" s="466"/>
      <c r="D91" s="466"/>
      <c r="E91" s="466"/>
      <c r="F91" s="468" t="s">
        <v>1023</v>
      </c>
      <c r="G91" s="468"/>
      <c r="H91" s="468"/>
      <c r="I91" s="468"/>
      <c r="J91" s="469"/>
      <c r="L91" s="255" t="s">
        <v>1024</v>
      </c>
      <c r="M91" s="466"/>
      <c r="N91" s="466"/>
      <c r="O91" s="466"/>
      <c r="P91" s="468" t="s">
        <v>341</v>
      </c>
      <c r="Q91" s="468"/>
      <c r="R91" s="468"/>
      <c r="S91" s="468"/>
      <c r="T91" s="469"/>
    </row>
    <row r="92" spans="2:20" ht="12" customHeight="1" x14ac:dyDescent="0.15">
      <c r="B92" s="467"/>
      <c r="C92" s="466"/>
      <c r="D92" s="466"/>
      <c r="E92" s="466"/>
      <c r="F92" s="468"/>
      <c r="G92" s="468"/>
      <c r="H92" s="468"/>
      <c r="I92" s="468"/>
      <c r="J92" s="469"/>
      <c r="L92" s="467"/>
      <c r="M92" s="466"/>
      <c r="N92" s="466"/>
      <c r="O92" s="466"/>
      <c r="P92" s="468"/>
      <c r="Q92" s="468"/>
      <c r="R92" s="468"/>
      <c r="S92" s="468"/>
      <c r="T92" s="469"/>
    </row>
    <row r="93" spans="2:20" ht="12" customHeight="1" x14ac:dyDescent="0.15">
      <c r="B93" s="467"/>
      <c r="C93" s="466"/>
      <c r="D93" s="466"/>
      <c r="E93" s="466"/>
      <c r="F93" s="468"/>
      <c r="G93" s="468"/>
      <c r="H93" s="468"/>
      <c r="I93" s="468"/>
      <c r="J93" s="469"/>
      <c r="L93" s="467"/>
      <c r="M93" s="466"/>
      <c r="N93" s="466"/>
      <c r="O93" s="466"/>
      <c r="P93" s="468"/>
      <c r="Q93" s="468"/>
      <c r="R93" s="468"/>
      <c r="S93" s="468"/>
      <c r="T93" s="469"/>
    </row>
    <row r="94" spans="2:20" ht="12" customHeight="1" x14ac:dyDescent="0.15">
      <c r="B94" s="467"/>
      <c r="C94" s="466"/>
      <c r="D94" s="466"/>
      <c r="E94" s="466"/>
      <c r="F94" s="468"/>
      <c r="G94" s="468"/>
      <c r="H94" s="468"/>
      <c r="I94" s="468"/>
      <c r="J94" s="469"/>
      <c r="L94" s="467"/>
      <c r="M94" s="466"/>
      <c r="N94" s="466"/>
      <c r="O94" s="466"/>
      <c r="P94" s="468"/>
      <c r="Q94" s="468"/>
      <c r="R94" s="468"/>
      <c r="S94" s="468"/>
      <c r="T94" s="469"/>
    </row>
    <row r="95" spans="2:20" ht="12" customHeight="1" x14ac:dyDescent="0.15">
      <c r="B95" s="467"/>
      <c r="C95" s="466"/>
      <c r="D95" s="466"/>
      <c r="E95" s="466"/>
      <c r="F95" s="468"/>
      <c r="G95" s="468"/>
      <c r="H95" s="468"/>
      <c r="I95" s="468"/>
      <c r="J95" s="469"/>
      <c r="L95" s="467"/>
      <c r="M95" s="466"/>
      <c r="N95" s="466"/>
      <c r="O95" s="466"/>
      <c r="P95" s="468"/>
      <c r="Q95" s="468"/>
      <c r="R95" s="468"/>
      <c r="S95" s="468"/>
      <c r="T95" s="469"/>
    </row>
    <row r="96" spans="2:20" ht="12" customHeight="1" x14ac:dyDescent="0.15">
      <c r="B96" s="467"/>
      <c r="C96" s="466"/>
      <c r="D96" s="466"/>
      <c r="E96" s="466"/>
      <c r="F96" s="468"/>
      <c r="G96" s="468"/>
      <c r="H96" s="468"/>
      <c r="I96" s="468"/>
      <c r="J96" s="469"/>
      <c r="L96" s="467"/>
      <c r="M96" s="466"/>
      <c r="N96" s="466"/>
      <c r="O96" s="466"/>
      <c r="P96" s="468"/>
      <c r="Q96" s="468"/>
      <c r="R96" s="468"/>
      <c r="S96" s="468"/>
      <c r="T96" s="469"/>
    </row>
    <row r="97" spans="2:20" ht="12" customHeight="1" x14ac:dyDescent="0.15">
      <c r="B97" s="467"/>
      <c r="C97" s="466"/>
      <c r="D97" s="466"/>
      <c r="E97" s="466"/>
      <c r="F97" s="468"/>
      <c r="G97" s="468"/>
      <c r="H97" s="468"/>
      <c r="I97" s="468"/>
      <c r="J97" s="469"/>
      <c r="L97" s="467"/>
      <c r="M97" s="466"/>
      <c r="N97" s="466"/>
      <c r="O97" s="466"/>
      <c r="P97" s="468"/>
      <c r="Q97" s="468"/>
      <c r="R97" s="468"/>
      <c r="S97" s="468"/>
      <c r="T97" s="469"/>
    </row>
    <row r="98" spans="2:20" ht="12" customHeight="1" x14ac:dyDescent="0.15">
      <c r="B98" s="454" t="s">
        <v>301</v>
      </c>
      <c r="C98" s="455"/>
      <c r="D98" s="456">
        <v>1600</v>
      </c>
      <c r="E98" s="456"/>
      <c r="F98" s="468"/>
      <c r="G98" s="468"/>
      <c r="H98" s="468"/>
      <c r="I98" s="468"/>
      <c r="J98" s="469"/>
      <c r="L98" s="454" t="s">
        <v>301</v>
      </c>
      <c r="M98" s="455"/>
      <c r="N98" s="456">
        <v>500</v>
      </c>
      <c r="O98" s="456"/>
      <c r="P98" s="468"/>
      <c r="Q98" s="468"/>
      <c r="R98" s="468"/>
      <c r="S98" s="468"/>
      <c r="T98" s="469"/>
    </row>
    <row r="99" spans="2:20" ht="12" customHeight="1" x14ac:dyDescent="0.15">
      <c r="B99" s="457" t="s">
        <v>346</v>
      </c>
      <c r="C99" s="458"/>
      <c r="D99" s="458"/>
      <c r="E99" s="458"/>
      <c r="F99" s="458"/>
      <c r="G99" s="458"/>
      <c r="H99" s="458"/>
      <c r="I99" s="458"/>
      <c r="J99" s="459"/>
      <c r="L99" s="457" t="s">
        <v>1025</v>
      </c>
      <c r="M99" s="458"/>
      <c r="N99" s="458"/>
      <c r="O99" s="458"/>
      <c r="P99" s="458"/>
      <c r="Q99" s="458"/>
      <c r="R99" s="458"/>
      <c r="S99" s="458"/>
      <c r="T99" s="459"/>
    </row>
    <row r="101" spans="2:20" ht="12" customHeight="1" x14ac:dyDescent="0.15">
      <c r="B101" s="51" t="s">
        <v>289</v>
      </c>
      <c r="C101" s="52" t="s">
        <v>172</v>
      </c>
      <c r="D101" s="53" t="s">
        <v>1026</v>
      </c>
      <c r="E101" s="54" t="s">
        <v>1027</v>
      </c>
      <c r="G101" s="55" t="s">
        <v>289</v>
      </c>
      <c r="H101" s="56" t="s">
        <v>145</v>
      </c>
      <c r="I101" s="68" t="s">
        <v>1028</v>
      </c>
      <c r="J101" s="21" t="str">
        <f>J102</f>
        <v>矛枪</v>
      </c>
      <c r="L101" s="42" t="s">
        <v>289</v>
      </c>
      <c r="M101" s="69" t="s">
        <v>204</v>
      </c>
      <c r="N101" s="43" t="s">
        <v>1028</v>
      </c>
      <c r="O101" s="28" t="str">
        <f>O102</f>
        <v>弩炮</v>
      </c>
      <c r="Q101" s="55" t="s">
        <v>289</v>
      </c>
      <c r="R101" s="56" t="s">
        <v>49</v>
      </c>
      <c r="S101" s="68" t="s">
        <v>1028</v>
      </c>
      <c r="T101" s="21" t="str">
        <f>T102</f>
        <v>剑</v>
      </c>
    </row>
    <row r="102" spans="2:20" ht="12" customHeight="1" x14ac:dyDescent="0.15">
      <c r="B102" s="42" t="s">
        <v>1029</v>
      </c>
      <c r="C102" s="57" t="str">
        <f>IF(E102/15&lt;1,"",E102/15&amp;"D5")&amp;IF(E103/5&lt;1,"","+"&amp;INT(E103/5))</f>
        <v>30D5</v>
      </c>
      <c r="D102" s="43" t="s">
        <v>1030</v>
      </c>
      <c r="E102" s="58">
        <v>450</v>
      </c>
      <c r="G102" s="42" t="s">
        <v>1031</v>
      </c>
      <c r="H102" s="15" t="s">
        <v>1032</v>
      </c>
      <c r="I102" s="15" t="s">
        <v>1033</v>
      </c>
      <c r="J102" s="23" t="s">
        <v>1034</v>
      </c>
      <c r="L102" s="42" t="s">
        <v>1031</v>
      </c>
      <c r="M102" s="15" t="s">
        <v>1035</v>
      </c>
      <c r="N102" s="15" t="s">
        <v>1036</v>
      </c>
      <c r="O102" s="23" t="s">
        <v>1037</v>
      </c>
      <c r="Q102" s="42" t="s">
        <v>1031</v>
      </c>
      <c r="R102" s="15" t="s">
        <v>1032</v>
      </c>
      <c r="S102" s="15" t="s">
        <v>1038</v>
      </c>
      <c r="T102" s="23" t="s">
        <v>1039</v>
      </c>
    </row>
    <row r="103" spans="2:20" ht="12" customHeight="1" x14ac:dyDescent="0.15">
      <c r="B103" s="42" t="s">
        <v>290</v>
      </c>
      <c r="C103" s="46" t="str">
        <f>LOOKUP(C104,{0,201,401,601,901,1201,1501;"黑色","绿色","蓝色","紫色","红色","橙色","金色"})</f>
        <v>橙色</v>
      </c>
      <c r="D103" s="43" t="s">
        <v>292</v>
      </c>
      <c r="E103" s="59">
        <v>0</v>
      </c>
      <c r="G103" s="42" t="s">
        <v>1040</v>
      </c>
      <c r="H103" s="57" t="str">
        <f>IF(J103/10&lt;1,"",J103/10&amp;"D5")&amp;IF(J104/5&lt;1,"","+"&amp;INT(J104/5))</f>
        <v>50D5</v>
      </c>
      <c r="I103" s="43" t="s">
        <v>1041</v>
      </c>
      <c r="J103" s="58">
        <v>500</v>
      </c>
      <c r="L103" s="42" t="s">
        <v>1040</v>
      </c>
      <c r="M103" s="46" t="str">
        <f>IF(O103/10&lt;1,"",O103/10&amp;"D5")</f>
        <v>50D5</v>
      </c>
      <c r="N103" s="43" t="s">
        <v>1041</v>
      </c>
      <c r="O103" s="58">
        <v>500</v>
      </c>
      <c r="Q103" s="42" t="s">
        <v>1040</v>
      </c>
      <c r="R103" s="57" t="str">
        <f>IF(T103/10&lt;1,"",T103/10&amp;"D5")&amp;IF(T104/5&lt;1,"","+"&amp;INT(T104/5))</f>
        <v>+1000</v>
      </c>
      <c r="S103" s="43" t="s">
        <v>1041</v>
      </c>
      <c r="T103" s="58">
        <v>0</v>
      </c>
    </row>
    <row r="104" spans="2:20" ht="12" customHeight="1" x14ac:dyDescent="0.15">
      <c r="B104" s="42" t="s">
        <v>994</v>
      </c>
      <c r="C104" s="46">
        <f>C112+E102</f>
        <v>1450</v>
      </c>
      <c r="D104" s="43" t="s">
        <v>296</v>
      </c>
      <c r="E104" s="59">
        <v>500</v>
      </c>
      <c r="G104" s="42" t="s">
        <v>290</v>
      </c>
      <c r="H104" s="46" t="str">
        <f>LOOKUP(H105,{0,201,401,601,901,1201,1501;"黑色","绿色","蓝色","紫色","红色","橙色","金色"})</f>
        <v>红色</v>
      </c>
      <c r="I104" s="43" t="s">
        <v>292</v>
      </c>
      <c r="J104" s="59">
        <v>0</v>
      </c>
      <c r="L104" s="42" t="s">
        <v>1042</v>
      </c>
      <c r="M104" s="46">
        <f>O104/50+1</f>
        <v>1</v>
      </c>
      <c r="N104" s="42" t="s">
        <v>1043</v>
      </c>
      <c r="O104" s="58">
        <v>0</v>
      </c>
      <c r="Q104" s="42" t="s">
        <v>290</v>
      </c>
      <c r="R104" s="46" t="str">
        <f>LOOKUP(R105,{0,201,401,601,901,1201,1501;"黑色","绿色","蓝色","紫色","红色","橙色","金色"})</f>
        <v>绿色</v>
      </c>
      <c r="S104" s="43" t="s">
        <v>292</v>
      </c>
      <c r="T104" s="59">
        <v>5000</v>
      </c>
    </row>
    <row r="105" spans="2:20" ht="12" customHeight="1" x14ac:dyDescent="0.15">
      <c r="B105" s="60" t="s">
        <v>302</v>
      </c>
      <c r="C105" s="61">
        <f>C104*20</f>
        <v>29000</v>
      </c>
      <c r="D105" s="62" t="s">
        <v>1044</v>
      </c>
      <c r="E105" s="63">
        <f>C104</f>
        <v>1450</v>
      </c>
      <c r="G105" s="42" t="s">
        <v>994</v>
      </c>
      <c r="H105" s="46">
        <f>H113+J103</f>
        <v>1100</v>
      </c>
      <c r="I105" s="43" t="s">
        <v>296</v>
      </c>
      <c r="J105" s="59">
        <v>150</v>
      </c>
      <c r="L105" s="42" t="s">
        <v>1045</v>
      </c>
      <c r="M105" s="46">
        <f>O105*5</f>
        <v>10000</v>
      </c>
      <c r="N105" s="43" t="s">
        <v>1046</v>
      </c>
      <c r="O105" s="58">
        <v>2000</v>
      </c>
      <c r="Q105" s="42" t="s">
        <v>994</v>
      </c>
      <c r="R105" s="46">
        <f>R113+T103</f>
        <v>400</v>
      </c>
      <c r="S105" s="43" t="s">
        <v>296</v>
      </c>
      <c r="T105" s="59">
        <v>1000</v>
      </c>
    </row>
    <row r="106" spans="2:20" ht="12" customHeight="1" x14ac:dyDescent="0.15">
      <c r="B106" s="261" t="s">
        <v>1047</v>
      </c>
      <c r="C106" s="260"/>
      <c r="D106" s="261" t="s">
        <v>1048</v>
      </c>
      <c r="E106" s="260"/>
      <c r="G106" s="60" t="s">
        <v>302</v>
      </c>
      <c r="H106" s="61">
        <f>H105*20</f>
        <v>22000</v>
      </c>
      <c r="I106" s="62" t="s">
        <v>1044</v>
      </c>
      <c r="J106" s="63">
        <f>H105</f>
        <v>1100</v>
      </c>
      <c r="L106" s="42" t="s">
        <v>290</v>
      </c>
      <c r="M106" s="70" t="str">
        <f>LOOKUP(M107,{0,201,401,601,901,1201,1501;"黑色","绿色","蓝色","紫色","红色","橙色","金色"})</f>
        <v>金色</v>
      </c>
      <c r="N106" s="43" t="s">
        <v>292</v>
      </c>
      <c r="O106" s="59">
        <v>10000</v>
      </c>
      <c r="Q106" s="60" t="s">
        <v>302</v>
      </c>
      <c r="R106" s="61">
        <f>R105*20</f>
        <v>8000</v>
      </c>
      <c r="S106" s="62" t="s">
        <v>1044</v>
      </c>
      <c r="T106" s="63">
        <f>R105</f>
        <v>400</v>
      </c>
    </row>
    <row r="107" spans="2:20" ht="12" customHeight="1" x14ac:dyDescent="0.15">
      <c r="B107" s="261"/>
      <c r="C107" s="260"/>
      <c r="D107" s="261"/>
      <c r="E107" s="260"/>
      <c r="G107" s="261" t="s">
        <v>1049</v>
      </c>
      <c r="H107" s="259"/>
      <c r="I107" s="259" t="s">
        <v>1050</v>
      </c>
      <c r="J107" s="260"/>
      <c r="L107" s="42" t="s">
        <v>994</v>
      </c>
      <c r="M107" s="46">
        <f>O103+O104+O105+M115+IF(N102="全自动枪",LOOKUP((O103+O104+O105+M115),{0,201,401,601,901,1201,1501;0,100,200,300,400,500,600}),0)</f>
        <v>3700</v>
      </c>
      <c r="N107" s="43" t="s">
        <v>296</v>
      </c>
      <c r="O107" s="59">
        <v>1200</v>
      </c>
      <c r="Q107" s="261" t="s">
        <v>1051</v>
      </c>
      <c r="R107" s="259"/>
      <c r="S107" s="259" t="s">
        <v>1052</v>
      </c>
      <c r="T107" s="260"/>
    </row>
    <row r="108" spans="2:20" ht="12" customHeight="1" x14ac:dyDescent="0.15">
      <c r="B108" s="261"/>
      <c r="C108" s="260"/>
      <c r="D108" s="261"/>
      <c r="E108" s="260"/>
      <c r="G108" s="261"/>
      <c r="H108" s="259"/>
      <c r="I108" s="259"/>
      <c r="J108" s="260"/>
      <c r="L108" s="42" t="s">
        <v>302</v>
      </c>
      <c r="M108" s="46">
        <f>M107*20</f>
        <v>74000</v>
      </c>
      <c r="N108" s="43" t="s">
        <v>1044</v>
      </c>
      <c r="O108" s="71">
        <f>M107</f>
        <v>3700</v>
      </c>
      <c r="Q108" s="261"/>
      <c r="R108" s="259"/>
      <c r="S108" s="259"/>
      <c r="T108" s="260"/>
    </row>
    <row r="109" spans="2:20" ht="12" customHeight="1" x14ac:dyDescent="0.15">
      <c r="B109" s="261"/>
      <c r="C109" s="260"/>
      <c r="D109" s="261"/>
      <c r="E109" s="260"/>
      <c r="G109" s="261"/>
      <c r="H109" s="259"/>
      <c r="I109" s="259"/>
      <c r="J109" s="260"/>
      <c r="L109" s="255" t="s">
        <v>1053</v>
      </c>
      <c r="M109" s="486"/>
      <c r="N109" s="460" t="s">
        <v>1054</v>
      </c>
      <c r="O109" s="266"/>
      <c r="Q109" s="261"/>
      <c r="R109" s="259"/>
      <c r="S109" s="259"/>
      <c r="T109" s="260"/>
    </row>
    <row r="110" spans="2:20" ht="12" customHeight="1" x14ac:dyDescent="0.15">
      <c r="B110" s="261"/>
      <c r="C110" s="260"/>
      <c r="D110" s="261"/>
      <c r="E110" s="260"/>
      <c r="G110" s="261"/>
      <c r="H110" s="259"/>
      <c r="I110" s="259"/>
      <c r="J110" s="260"/>
      <c r="L110" s="255"/>
      <c r="M110" s="486"/>
      <c r="N110" s="462"/>
      <c r="O110" s="260"/>
      <c r="Q110" s="261"/>
      <c r="R110" s="259"/>
      <c r="S110" s="259"/>
      <c r="T110" s="260"/>
    </row>
    <row r="111" spans="2:20" ht="12" customHeight="1" x14ac:dyDescent="0.15">
      <c r="B111" s="480"/>
      <c r="C111" s="465"/>
      <c r="D111" s="261"/>
      <c r="E111" s="260"/>
      <c r="G111" s="261"/>
      <c r="H111" s="259"/>
      <c r="I111" s="259"/>
      <c r="J111" s="260"/>
      <c r="L111" s="255"/>
      <c r="M111" s="486"/>
      <c r="N111" s="462"/>
      <c r="O111" s="260"/>
      <c r="Q111" s="261"/>
      <c r="R111" s="259"/>
      <c r="S111" s="259"/>
      <c r="T111" s="260"/>
    </row>
    <row r="112" spans="2:20" ht="12" customHeight="1" x14ac:dyDescent="0.15">
      <c r="B112" s="60" t="s">
        <v>301</v>
      </c>
      <c r="C112" s="64">
        <v>1000</v>
      </c>
      <c r="D112" s="267"/>
      <c r="E112" s="268"/>
      <c r="G112" s="480"/>
      <c r="H112" s="464"/>
      <c r="I112" s="259"/>
      <c r="J112" s="260"/>
      <c r="L112" s="255"/>
      <c r="M112" s="486"/>
      <c r="N112" s="462"/>
      <c r="O112" s="260"/>
      <c r="Q112" s="480"/>
      <c r="R112" s="464"/>
      <c r="S112" s="259"/>
      <c r="T112" s="260"/>
    </row>
    <row r="113" spans="2:20" ht="12" customHeight="1" x14ac:dyDescent="0.15">
      <c r="B113" s="481" t="s">
        <v>1055</v>
      </c>
      <c r="C113" s="482"/>
      <c r="D113" s="482"/>
      <c r="E113" s="483"/>
      <c r="G113" s="60" t="s">
        <v>301</v>
      </c>
      <c r="H113" s="65">
        <v>600</v>
      </c>
      <c r="I113" s="464"/>
      <c r="J113" s="465"/>
      <c r="L113" s="255"/>
      <c r="M113" s="486"/>
      <c r="N113" s="462"/>
      <c r="O113" s="260"/>
      <c r="Q113" s="60" t="s">
        <v>301</v>
      </c>
      <c r="R113" s="65">
        <v>400</v>
      </c>
      <c r="S113" s="464"/>
      <c r="T113" s="465"/>
    </row>
    <row r="114" spans="2:20" ht="12" customHeight="1" x14ac:dyDescent="0.15">
      <c r="B114" s="247"/>
      <c r="C114" s="248"/>
      <c r="D114" s="248"/>
      <c r="E114" s="249"/>
      <c r="G114" s="481" t="s">
        <v>1056</v>
      </c>
      <c r="H114" s="482"/>
      <c r="I114" s="482"/>
      <c r="J114" s="483"/>
      <c r="L114" s="255"/>
      <c r="M114" s="486"/>
      <c r="N114" s="462"/>
      <c r="O114" s="260"/>
      <c r="Q114" s="481" t="s">
        <v>341</v>
      </c>
      <c r="R114" s="482"/>
      <c r="S114" s="482"/>
      <c r="T114" s="483"/>
    </row>
    <row r="115" spans="2:20" ht="12" customHeight="1" x14ac:dyDescent="0.15">
      <c r="B115" s="247"/>
      <c r="C115" s="248"/>
      <c r="D115" s="248"/>
      <c r="E115" s="249"/>
      <c r="G115" s="247"/>
      <c r="H115" s="248"/>
      <c r="I115" s="248"/>
      <c r="J115" s="249"/>
      <c r="L115" s="72" t="s">
        <v>301</v>
      </c>
      <c r="M115" s="73">
        <v>1200</v>
      </c>
      <c r="N115" s="462"/>
      <c r="O115" s="260"/>
      <c r="Q115" s="247"/>
      <c r="R115" s="248"/>
      <c r="S115" s="248"/>
      <c r="T115" s="249"/>
    </row>
    <row r="116" spans="2:20" ht="12" customHeight="1" x14ac:dyDescent="0.15">
      <c r="B116" s="247"/>
      <c r="C116" s="248"/>
      <c r="D116" s="248"/>
      <c r="E116" s="249"/>
      <c r="G116" s="247"/>
      <c r="H116" s="248"/>
      <c r="I116" s="248"/>
      <c r="J116" s="249"/>
      <c r="L116" s="247" t="s">
        <v>1057</v>
      </c>
      <c r="M116" s="248"/>
      <c r="N116" s="248"/>
      <c r="O116" s="249"/>
      <c r="Q116" s="247"/>
      <c r="R116" s="248"/>
      <c r="S116" s="248"/>
      <c r="T116" s="249"/>
    </row>
    <row r="117" spans="2:20" ht="12" customHeight="1" x14ac:dyDescent="0.15">
      <c r="B117" s="247"/>
      <c r="C117" s="248"/>
      <c r="D117" s="248"/>
      <c r="E117" s="249"/>
      <c r="G117" s="247"/>
      <c r="H117" s="248"/>
      <c r="I117" s="248"/>
      <c r="J117" s="249"/>
      <c r="L117" s="247"/>
      <c r="M117" s="248"/>
      <c r="N117" s="248"/>
      <c r="O117" s="249"/>
      <c r="Q117" s="247"/>
      <c r="R117" s="248"/>
      <c r="S117" s="248"/>
      <c r="T117" s="249"/>
    </row>
    <row r="118" spans="2:20" ht="12" customHeight="1" x14ac:dyDescent="0.15">
      <c r="B118" s="247"/>
      <c r="C118" s="248"/>
      <c r="D118" s="248"/>
      <c r="E118" s="249"/>
      <c r="G118" s="247"/>
      <c r="H118" s="248"/>
      <c r="I118" s="248"/>
      <c r="J118" s="249"/>
      <c r="L118" s="247"/>
      <c r="M118" s="248"/>
      <c r="N118" s="248"/>
      <c r="O118" s="249"/>
      <c r="Q118" s="247"/>
      <c r="R118" s="248"/>
      <c r="S118" s="248"/>
      <c r="T118" s="249"/>
    </row>
    <row r="119" spans="2:20" ht="12" customHeight="1" x14ac:dyDescent="0.15">
      <c r="B119" s="247"/>
      <c r="C119" s="248"/>
      <c r="D119" s="248"/>
      <c r="E119" s="249"/>
      <c r="G119" s="247"/>
      <c r="H119" s="248"/>
      <c r="I119" s="248"/>
      <c r="J119" s="249"/>
      <c r="L119" s="247"/>
      <c r="M119" s="248"/>
      <c r="N119" s="248"/>
      <c r="O119" s="249"/>
      <c r="Q119" s="247"/>
      <c r="R119" s="248"/>
      <c r="S119" s="248"/>
      <c r="T119" s="249"/>
    </row>
    <row r="120" spans="2:20" ht="12" customHeight="1" x14ac:dyDescent="0.15">
      <c r="B120" s="247"/>
      <c r="C120" s="248"/>
      <c r="D120" s="248"/>
      <c r="E120" s="249"/>
      <c r="G120" s="247"/>
      <c r="H120" s="248"/>
      <c r="I120" s="248"/>
      <c r="J120" s="249"/>
      <c r="L120" s="247"/>
      <c r="M120" s="248"/>
      <c r="N120" s="248"/>
      <c r="O120" s="249"/>
      <c r="Q120" s="247"/>
      <c r="R120" s="248"/>
      <c r="S120" s="248"/>
      <c r="T120" s="249"/>
    </row>
    <row r="121" spans="2:20" ht="12" customHeight="1" x14ac:dyDescent="0.15">
      <c r="B121" s="247"/>
      <c r="C121" s="248"/>
      <c r="D121" s="248"/>
      <c r="E121" s="249"/>
      <c r="G121" s="247"/>
      <c r="H121" s="248"/>
      <c r="I121" s="248"/>
      <c r="J121" s="249"/>
      <c r="L121" s="247"/>
      <c r="M121" s="248"/>
      <c r="N121" s="248"/>
      <c r="O121" s="249"/>
      <c r="Q121" s="247"/>
      <c r="R121" s="248"/>
      <c r="S121" s="248"/>
      <c r="T121" s="249"/>
    </row>
    <row r="122" spans="2:20" ht="12" customHeight="1" x14ac:dyDescent="0.15">
      <c r="B122" s="247"/>
      <c r="C122" s="248"/>
      <c r="D122" s="248"/>
      <c r="E122" s="249"/>
      <c r="G122" s="247"/>
      <c r="H122" s="248"/>
      <c r="I122" s="248"/>
      <c r="J122" s="249"/>
      <c r="L122" s="247"/>
      <c r="M122" s="248"/>
      <c r="N122" s="248"/>
      <c r="O122" s="249"/>
      <c r="Q122" s="247"/>
      <c r="R122" s="248"/>
      <c r="S122" s="248"/>
      <c r="T122" s="249"/>
    </row>
    <row r="123" spans="2:20" ht="12" customHeight="1" x14ac:dyDescent="0.15">
      <c r="B123" s="247"/>
      <c r="C123" s="248"/>
      <c r="D123" s="248"/>
      <c r="E123" s="249"/>
      <c r="G123" s="247"/>
      <c r="H123" s="248"/>
      <c r="I123" s="248"/>
      <c r="J123" s="249"/>
      <c r="L123" s="247"/>
      <c r="M123" s="248"/>
      <c r="N123" s="248"/>
      <c r="O123" s="249"/>
      <c r="Q123" s="247"/>
      <c r="R123" s="248"/>
      <c r="S123" s="248"/>
      <c r="T123" s="249"/>
    </row>
    <row r="124" spans="2:20" ht="12" customHeight="1" x14ac:dyDescent="0.15">
      <c r="B124" s="244" t="s">
        <v>346</v>
      </c>
      <c r="C124" s="245"/>
      <c r="D124" s="245"/>
      <c r="E124" s="246"/>
      <c r="G124" s="244" t="s">
        <v>346</v>
      </c>
      <c r="H124" s="245"/>
      <c r="I124" s="245"/>
      <c r="J124" s="246"/>
      <c r="L124" s="457" t="s">
        <v>346</v>
      </c>
      <c r="M124" s="473"/>
      <c r="N124" s="473"/>
      <c r="O124" s="474"/>
      <c r="Q124" s="244" t="s">
        <v>1025</v>
      </c>
      <c r="R124" s="245"/>
      <c r="S124" s="245"/>
      <c r="T124" s="246"/>
    </row>
    <row r="127" spans="2:20" ht="12" customHeight="1" x14ac:dyDescent="0.15">
      <c r="B127" s="42" t="s">
        <v>289</v>
      </c>
      <c r="C127" s="475" t="s">
        <v>28</v>
      </c>
      <c r="D127" s="475"/>
      <c r="E127" s="475"/>
      <c r="F127" s="43" t="s">
        <v>958</v>
      </c>
      <c r="G127" s="475" t="s">
        <v>1058</v>
      </c>
      <c r="H127" s="475"/>
      <c r="I127" s="475"/>
      <c r="J127" s="476"/>
      <c r="L127" s="42" t="s">
        <v>289</v>
      </c>
      <c r="M127" s="475" t="s">
        <v>160</v>
      </c>
      <c r="N127" s="475"/>
      <c r="O127" s="475"/>
      <c r="P127" s="43" t="s">
        <v>958</v>
      </c>
      <c r="Q127" s="475" t="s">
        <v>1059</v>
      </c>
      <c r="R127" s="475"/>
      <c r="S127" s="475"/>
      <c r="T127" s="476"/>
    </row>
    <row r="128" spans="2:20" ht="12" customHeight="1" x14ac:dyDescent="0.15">
      <c r="B128" s="42" t="s">
        <v>961</v>
      </c>
      <c r="C128" s="8" t="str">
        <f>LOOKUP(E128,{0,150,300,450,600;"0","2","4","6","8"})</f>
        <v>0</v>
      </c>
      <c r="D128" s="43" t="s">
        <v>962</v>
      </c>
      <c r="E128" s="66">
        <v>0</v>
      </c>
      <c r="F128" s="450" t="s">
        <v>963</v>
      </c>
      <c r="G128" s="450"/>
      <c r="H128" s="450"/>
      <c r="I128" s="450"/>
      <c r="J128" s="451"/>
      <c r="L128" s="42" t="s">
        <v>961</v>
      </c>
      <c r="M128" s="8" t="str">
        <f>LOOKUP(O128,{0,150,300,450,600;"0","2","4","6","8"})</f>
        <v>0</v>
      </c>
      <c r="N128" s="43" t="s">
        <v>962</v>
      </c>
      <c r="O128" s="66">
        <v>0</v>
      </c>
      <c r="P128" s="450" t="s">
        <v>963</v>
      </c>
      <c r="Q128" s="450"/>
      <c r="R128" s="450"/>
      <c r="S128" s="450"/>
      <c r="T128" s="451"/>
    </row>
    <row r="129" spans="2:20" ht="12" customHeight="1" x14ac:dyDescent="0.15">
      <c r="B129" s="45" t="s">
        <v>964</v>
      </c>
      <c r="C129" s="46">
        <f>E129/5</f>
        <v>8</v>
      </c>
      <c r="D129" s="74" t="s">
        <v>965</v>
      </c>
      <c r="E129" s="66">
        <v>40</v>
      </c>
      <c r="F129" s="43" t="s">
        <v>966</v>
      </c>
      <c r="G129" s="46" t="str">
        <f>LOOKUP(C133,{0,1,2},{"表现较差","表现一般","表现良好"})</f>
        <v>表现较差</v>
      </c>
      <c r="H129" s="43" t="s">
        <v>967</v>
      </c>
      <c r="I129" s="452" t="str">
        <f>LOOKUP(E133,{0,1,2},{"无法响应指令","可防御","可防御/闪避"})</f>
        <v>可防御</v>
      </c>
      <c r="J129" s="453"/>
      <c r="L129" s="45" t="s">
        <v>964</v>
      </c>
      <c r="M129" s="46">
        <f>O129/5</f>
        <v>50</v>
      </c>
      <c r="N129" s="74" t="s">
        <v>965</v>
      </c>
      <c r="O129" s="66">
        <v>250</v>
      </c>
      <c r="P129" s="43" t="s">
        <v>966</v>
      </c>
      <c r="Q129" s="46" t="str">
        <f>LOOKUP(M133,{0,1,2},{"表现较差","表现一般","表现良好"})</f>
        <v>表现良好</v>
      </c>
      <c r="R129" s="43" t="s">
        <v>967</v>
      </c>
      <c r="S129" s="452" t="str">
        <f>LOOKUP(O133,{0,1,2},{"无法响应指令","可防御","可防御/闪避"})</f>
        <v>可防御</v>
      </c>
      <c r="T129" s="453"/>
    </row>
    <row r="130" spans="2:20" ht="12" customHeight="1" x14ac:dyDescent="0.15">
      <c r="B130" s="45" t="s">
        <v>968</v>
      </c>
      <c r="C130" s="46">
        <f>ROUNDDOWN(E130/5,0.1)</f>
        <v>2</v>
      </c>
      <c r="D130" s="74" t="s">
        <v>969</v>
      </c>
      <c r="E130" s="66">
        <v>10</v>
      </c>
      <c r="F130" s="43" t="s">
        <v>970</v>
      </c>
      <c r="G130" s="35" t="str">
        <f>LOOKUP(E133,{0,1,2},{"较慢","一般","较快"})</f>
        <v>一般</v>
      </c>
      <c r="H130" s="43" t="s">
        <v>971</v>
      </c>
      <c r="I130" s="452" t="str">
        <f>LOOKUP(E132,{0,1,2},{"无防护措施","半封闭式防护","全封闭式防护"})</f>
        <v>无防护措施</v>
      </c>
      <c r="J130" s="453"/>
      <c r="L130" s="45" t="s">
        <v>968</v>
      </c>
      <c r="M130" s="46">
        <f>ROUNDDOWN(O130/5,0.1)</f>
        <v>60</v>
      </c>
      <c r="N130" s="74" t="s">
        <v>969</v>
      </c>
      <c r="O130" s="66">
        <v>300</v>
      </c>
      <c r="P130" s="43" t="s">
        <v>970</v>
      </c>
      <c r="Q130" s="35" t="str">
        <f>LOOKUP(O133,{0,1,2},{"较慢","一般","较快"})</f>
        <v>一般</v>
      </c>
      <c r="R130" s="43" t="s">
        <v>971</v>
      </c>
      <c r="S130" s="452" t="str">
        <f>LOOKUP(O132,{0,1,2},{"无防护措施","半封闭式防护","全封闭式防护"})</f>
        <v>半封闭式防护</v>
      </c>
      <c r="T130" s="453"/>
    </row>
    <row r="131" spans="2:20" ht="12" customHeight="1" x14ac:dyDescent="0.15">
      <c r="B131" s="45" t="s">
        <v>972</v>
      </c>
      <c r="C131" s="46">
        <f>E131</f>
        <v>50</v>
      </c>
      <c r="D131" s="74" t="s">
        <v>973</v>
      </c>
      <c r="E131" s="66">
        <v>50</v>
      </c>
      <c r="F131" s="43" t="s">
        <v>974</v>
      </c>
      <c r="G131" s="48" t="s">
        <v>1011</v>
      </c>
      <c r="H131" s="49" t="s">
        <v>976</v>
      </c>
      <c r="I131" s="452" t="str">
        <f>LOOKUP(E134,{0,1,2},{"约10分钟","约1分钟/战斗3回合","“永远准时”"})</f>
        <v>“永远准时”</v>
      </c>
      <c r="J131" s="453"/>
      <c r="L131" s="45" t="s">
        <v>972</v>
      </c>
      <c r="M131" s="46">
        <f>O131</f>
        <v>250</v>
      </c>
      <c r="N131" s="74" t="s">
        <v>973</v>
      </c>
      <c r="O131" s="66">
        <v>250</v>
      </c>
      <c r="P131" s="43" t="s">
        <v>974</v>
      </c>
      <c r="Q131" s="48" t="s">
        <v>1011</v>
      </c>
      <c r="R131" s="49" t="s">
        <v>976</v>
      </c>
      <c r="S131" s="452" t="str">
        <f>LOOKUP(O134,{0,1,2},{"约10分钟","约1分钟/战斗3回合","“永远准时”"})</f>
        <v>约10分钟</v>
      </c>
      <c r="T131" s="453"/>
    </row>
    <row r="132" spans="2:20" ht="12" customHeight="1" x14ac:dyDescent="0.15">
      <c r="B132" s="42" t="s">
        <v>978</v>
      </c>
      <c r="C132" s="75">
        <v>2</v>
      </c>
      <c r="D132" s="43" t="s">
        <v>979</v>
      </c>
      <c r="E132" s="75">
        <v>0</v>
      </c>
      <c r="F132" s="43" t="s">
        <v>980</v>
      </c>
      <c r="G132" s="35">
        <f>ROUNDDOWN(1+(E139-80)/100,0.1)</f>
        <v>1</v>
      </c>
      <c r="H132" s="49" t="s">
        <v>981</v>
      </c>
      <c r="I132" s="452">
        <f>E138+E137</f>
        <v>180</v>
      </c>
      <c r="J132" s="453"/>
      <c r="L132" s="42" t="s">
        <v>978</v>
      </c>
      <c r="M132" s="50">
        <v>1</v>
      </c>
      <c r="N132" s="43" t="s">
        <v>979</v>
      </c>
      <c r="O132" s="75">
        <v>1</v>
      </c>
      <c r="P132" s="43" t="s">
        <v>980</v>
      </c>
      <c r="Q132" s="35">
        <f>ROUNDDOWN(1+(O139-80)/100,0.1)</f>
        <v>80</v>
      </c>
      <c r="R132" s="49" t="s">
        <v>981</v>
      </c>
      <c r="S132" s="452">
        <f>O138+O137</f>
        <v>6000</v>
      </c>
      <c r="T132" s="453"/>
    </row>
    <row r="133" spans="2:20" ht="12" customHeight="1" x14ac:dyDescent="0.15">
      <c r="B133" s="42" t="s">
        <v>982</v>
      </c>
      <c r="C133" s="75">
        <v>0</v>
      </c>
      <c r="D133" s="43" t="s">
        <v>983</v>
      </c>
      <c r="E133" s="75">
        <v>1</v>
      </c>
      <c r="F133" s="460" t="s">
        <v>1060</v>
      </c>
      <c r="G133" s="461"/>
      <c r="H133" s="461"/>
      <c r="I133" s="461"/>
      <c r="J133" s="266"/>
      <c r="L133" s="42" t="s">
        <v>982</v>
      </c>
      <c r="M133" s="50">
        <v>2</v>
      </c>
      <c r="N133" s="43" t="s">
        <v>983</v>
      </c>
      <c r="O133" s="75">
        <v>1</v>
      </c>
      <c r="P133" s="460" t="s">
        <v>1061</v>
      </c>
      <c r="Q133" s="461"/>
      <c r="R133" s="461"/>
      <c r="S133" s="461"/>
      <c r="T133" s="266"/>
    </row>
    <row r="134" spans="2:20" ht="12" customHeight="1" x14ac:dyDescent="0.15">
      <c r="B134" s="42" t="s">
        <v>986</v>
      </c>
      <c r="C134" s="75">
        <v>1</v>
      </c>
      <c r="D134" s="43" t="s">
        <v>987</v>
      </c>
      <c r="E134" s="75">
        <v>2</v>
      </c>
      <c r="F134" s="462"/>
      <c r="G134" s="259"/>
      <c r="H134" s="259"/>
      <c r="I134" s="259"/>
      <c r="J134" s="260"/>
      <c r="L134" s="42" t="s">
        <v>986</v>
      </c>
      <c r="M134" s="50">
        <v>1</v>
      </c>
      <c r="N134" s="43" t="s">
        <v>987</v>
      </c>
      <c r="O134" s="75">
        <v>0</v>
      </c>
      <c r="P134" s="462"/>
      <c r="Q134" s="259"/>
      <c r="R134" s="259"/>
      <c r="S134" s="259"/>
      <c r="T134" s="260"/>
    </row>
    <row r="135" spans="2:20" ht="12" customHeight="1" x14ac:dyDescent="0.15">
      <c r="B135" s="42" t="s">
        <v>988</v>
      </c>
      <c r="C135" s="8" t="str">
        <f>IF(E132&lt;1,C128,IF(E132=1,C128+2,IF(E132&gt;1,C128+4,0)))</f>
        <v>0</v>
      </c>
      <c r="D135" s="43" t="s">
        <v>989</v>
      </c>
      <c r="E135" s="8">
        <f>IF(E132&lt;1,0,IF(E132=1,C135*20,C135*40))</f>
        <v>0</v>
      </c>
      <c r="F135" s="462"/>
      <c r="G135" s="259"/>
      <c r="H135" s="259"/>
      <c r="I135" s="259"/>
      <c r="J135" s="260"/>
      <c r="L135" s="42" t="s">
        <v>988</v>
      </c>
      <c r="M135" s="8">
        <f>IF(O132&lt;1,M128,IF(O132=1,M128+2,IF(O132&gt;1,M128+4,0)))</f>
        <v>2</v>
      </c>
      <c r="N135" s="43" t="s">
        <v>989</v>
      </c>
      <c r="O135" s="8">
        <f>IF(O132&lt;1,0,IF(O132=1,M135*20,M135*40))</f>
        <v>40</v>
      </c>
      <c r="P135" s="462"/>
      <c r="Q135" s="259"/>
      <c r="R135" s="259"/>
      <c r="S135" s="259"/>
      <c r="T135" s="260"/>
    </row>
    <row r="136" spans="2:20" ht="12" customHeight="1" x14ac:dyDescent="0.15">
      <c r="B136" s="45" t="s">
        <v>990</v>
      </c>
      <c r="C136" s="46">
        <f>IF(C132=0,C130,IF(C132=1,C130*2,IF(C132=2,C130*3,0)))</f>
        <v>6</v>
      </c>
      <c r="D136" s="49" t="s">
        <v>991</v>
      </c>
      <c r="E136" s="46">
        <f>(C136*3)</f>
        <v>18</v>
      </c>
      <c r="F136" s="462"/>
      <c r="G136" s="259"/>
      <c r="H136" s="259"/>
      <c r="I136" s="259"/>
      <c r="J136" s="260"/>
      <c r="L136" s="45" t="s">
        <v>990</v>
      </c>
      <c r="M136" s="46">
        <f>IF(M132=0,M130,IF(M132=1,M130*2,IF(M132=2,M130*3,0)))</f>
        <v>120</v>
      </c>
      <c r="N136" s="49" t="s">
        <v>991</v>
      </c>
      <c r="O136" s="46">
        <f>(M136*3)</f>
        <v>360</v>
      </c>
      <c r="P136" s="462"/>
      <c r="Q136" s="259"/>
      <c r="R136" s="259"/>
      <c r="S136" s="259"/>
      <c r="T136" s="260"/>
    </row>
    <row r="137" spans="2:20" ht="12" customHeight="1" x14ac:dyDescent="0.15">
      <c r="B137" s="45" t="s">
        <v>992</v>
      </c>
      <c r="C137" s="46">
        <f>ROUND((E128+E129+E130+D148)/20,0.1)*(IF(C134=0,2,IF(C134=1,1.5,IF(C134=2,1,0))))</f>
        <v>19.5</v>
      </c>
      <c r="D137" s="43" t="s">
        <v>993</v>
      </c>
      <c r="E137" s="8">
        <f>IF(C133=0,C129*10+C128*25,IF(C133=1,C129*15+C128*25,IF(C133=2,C129*20+C128*25,0)))</f>
        <v>80</v>
      </c>
      <c r="F137" s="462"/>
      <c r="G137" s="259"/>
      <c r="H137" s="259"/>
      <c r="I137" s="259"/>
      <c r="J137" s="260"/>
      <c r="L137" s="45" t="s">
        <v>992</v>
      </c>
      <c r="M137" s="46">
        <f>ROUND((O128+O129+O130+N148)/20,0.1)*(IF(M134=0,2,IF(M134=1,1.5,IF(M134=2,1,0))))</f>
        <v>72</v>
      </c>
      <c r="N137" s="43" t="s">
        <v>993</v>
      </c>
      <c r="O137" s="8">
        <f>IF(M133=0,M129*10+M128*25,IF(M133=1,M129*15+M128*25,IF(M133=2,M129*20+M128*25,0)))</f>
        <v>1000</v>
      </c>
      <c r="P137" s="462"/>
      <c r="Q137" s="259"/>
      <c r="R137" s="259"/>
      <c r="S137" s="259"/>
      <c r="T137" s="260"/>
    </row>
    <row r="138" spans="2:20" ht="12" customHeight="1" x14ac:dyDescent="0.15">
      <c r="B138" s="42" t="s">
        <v>290</v>
      </c>
      <c r="C138" s="39" t="str">
        <f>LOOKUP(C139,{0,201,401,601,901,1201,1501;"黑色","绿色","蓝色","紫色","红色","橙色","金色"})</f>
        <v>绿色</v>
      </c>
      <c r="D138" s="43" t="s">
        <v>292</v>
      </c>
      <c r="E138" s="10">
        <v>100</v>
      </c>
      <c r="F138" s="462"/>
      <c r="G138" s="259"/>
      <c r="H138" s="259"/>
      <c r="I138" s="259"/>
      <c r="J138" s="260"/>
      <c r="L138" s="42" t="s">
        <v>290</v>
      </c>
      <c r="M138" s="39" t="str">
        <f>LOOKUP(M139,{0,201,401,601,901,1201,1501;"黑色","绿色","蓝色","紫色","红色","橙色","金色"})</f>
        <v>红色</v>
      </c>
      <c r="N138" s="43" t="s">
        <v>292</v>
      </c>
      <c r="O138" s="76">
        <v>5000</v>
      </c>
      <c r="P138" s="462"/>
      <c r="Q138" s="259"/>
      <c r="R138" s="259"/>
      <c r="S138" s="259"/>
      <c r="T138" s="260"/>
    </row>
    <row r="139" spans="2:20" ht="12" customHeight="1" x14ac:dyDescent="0.15">
      <c r="B139" s="42" t="s">
        <v>994</v>
      </c>
      <c r="C139" s="46">
        <f>D148++E128+E129+E130+E131</f>
        <v>300</v>
      </c>
      <c r="D139" s="43" t="s">
        <v>296</v>
      </c>
      <c r="E139" s="10">
        <v>100</v>
      </c>
      <c r="F139" s="462"/>
      <c r="G139" s="259"/>
      <c r="H139" s="259"/>
      <c r="I139" s="259"/>
      <c r="J139" s="260"/>
      <c r="L139" s="42" t="s">
        <v>994</v>
      </c>
      <c r="M139" s="46">
        <f>N148++O128+O129+O130+O131</f>
        <v>1200</v>
      </c>
      <c r="N139" s="43" t="s">
        <v>296</v>
      </c>
      <c r="O139" s="76">
        <v>8000</v>
      </c>
      <c r="P139" s="462"/>
      <c r="Q139" s="259"/>
      <c r="R139" s="259"/>
      <c r="S139" s="259"/>
      <c r="T139" s="260"/>
    </row>
    <row r="140" spans="2:20" ht="12" customHeight="1" x14ac:dyDescent="0.15">
      <c r="B140" s="42" t="s">
        <v>302</v>
      </c>
      <c r="C140" s="46">
        <f>C139*20</f>
        <v>6000</v>
      </c>
      <c r="D140" s="43" t="s">
        <v>995</v>
      </c>
      <c r="E140" s="46">
        <f>C139</f>
        <v>300</v>
      </c>
      <c r="F140" s="463"/>
      <c r="G140" s="464"/>
      <c r="H140" s="464"/>
      <c r="I140" s="464"/>
      <c r="J140" s="465"/>
      <c r="L140" s="42" t="s">
        <v>302</v>
      </c>
      <c r="M140" s="46">
        <f>M139*20</f>
        <v>24000</v>
      </c>
      <c r="N140" s="43" t="s">
        <v>995</v>
      </c>
      <c r="O140" s="46">
        <f>M139</f>
        <v>1200</v>
      </c>
      <c r="P140" s="463"/>
      <c r="Q140" s="464"/>
      <c r="R140" s="464"/>
      <c r="S140" s="464"/>
      <c r="T140" s="465"/>
    </row>
    <row r="141" spans="2:20" ht="12" customHeight="1" x14ac:dyDescent="0.15">
      <c r="B141" s="255" t="s">
        <v>1062</v>
      </c>
      <c r="C141" s="466"/>
      <c r="D141" s="466"/>
      <c r="E141" s="466"/>
      <c r="F141" s="468" t="s">
        <v>1063</v>
      </c>
      <c r="G141" s="468"/>
      <c r="H141" s="468"/>
      <c r="I141" s="468"/>
      <c r="J141" s="469"/>
      <c r="L141" s="255" t="s">
        <v>1064</v>
      </c>
      <c r="M141" s="466"/>
      <c r="N141" s="466"/>
      <c r="O141" s="466"/>
      <c r="P141" s="468" t="s">
        <v>1065</v>
      </c>
      <c r="Q141" s="468"/>
      <c r="R141" s="468"/>
      <c r="S141" s="468"/>
      <c r="T141" s="469"/>
    </row>
    <row r="142" spans="2:20" ht="12" customHeight="1" x14ac:dyDescent="0.15">
      <c r="B142" s="467"/>
      <c r="C142" s="466"/>
      <c r="D142" s="466"/>
      <c r="E142" s="466"/>
      <c r="F142" s="468"/>
      <c r="G142" s="468"/>
      <c r="H142" s="468"/>
      <c r="I142" s="468"/>
      <c r="J142" s="469"/>
      <c r="L142" s="467"/>
      <c r="M142" s="466"/>
      <c r="N142" s="466"/>
      <c r="O142" s="466"/>
      <c r="P142" s="468"/>
      <c r="Q142" s="468"/>
      <c r="R142" s="468"/>
      <c r="S142" s="468"/>
      <c r="T142" s="469"/>
    </row>
    <row r="143" spans="2:20" ht="12" customHeight="1" x14ac:dyDescent="0.15">
      <c r="B143" s="467"/>
      <c r="C143" s="466"/>
      <c r="D143" s="466"/>
      <c r="E143" s="466"/>
      <c r="F143" s="468"/>
      <c r="G143" s="468"/>
      <c r="H143" s="468"/>
      <c r="I143" s="468"/>
      <c r="J143" s="469"/>
      <c r="L143" s="467"/>
      <c r="M143" s="466"/>
      <c r="N143" s="466"/>
      <c r="O143" s="466"/>
      <c r="P143" s="468"/>
      <c r="Q143" s="468"/>
      <c r="R143" s="468"/>
      <c r="S143" s="468"/>
      <c r="T143" s="469"/>
    </row>
    <row r="144" spans="2:20" ht="12" customHeight="1" x14ac:dyDescent="0.15">
      <c r="B144" s="467"/>
      <c r="C144" s="466"/>
      <c r="D144" s="466"/>
      <c r="E144" s="466"/>
      <c r="F144" s="468"/>
      <c r="G144" s="468"/>
      <c r="H144" s="468"/>
      <c r="I144" s="468"/>
      <c r="J144" s="469"/>
      <c r="L144" s="467"/>
      <c r="M144" s="466"/>
      <c r="N144" s="466"/>
      <c r="O144" s="466"/>
      <c r="P144" s="468"/>
      <c r="Q144" s="468"/>
      <c r="R144" s="468"/>
      <c r="S144" s="468"/>
      <c r="T144" s="469"/>
    </row>
    <row r="145" spans="2:20" ht="12" customHeight="1" x14ac:dyDescent="0.15">
      <c r="B145" s="467"/>
      <c r="C145" s="466"/>
      <c r="D145" s="466"/>
      <c r="E145" s="466"/>
      <c r="F145" s="468"/>
      <c r="G145" s="468"/>
      <c r="H145" s="468"/>
      <c r="I145" s="468"/>
      <c r="J145" s="469"/>
      <c r="L145" s="467"/>
      <c r="M145" s="466"/>
      <c r="N145" s="466"/>
      <c r="O145" s="466"/>
      <c r="P145" s="468"/>
      <c r="Q145" s="468"/>
      <c r="R145" s="468"/>
      <c r="S145" s="468"/>
      <c r="T145" s="469"/>
    </row>
    <row r="146" spans="2:20" ht="12" customHeight="1" x14ac:dyDescent="0.15">
      <c r="B146" s="467"/>
      <c r="C146" s="466"/>
      <c r="D146" s="466"/>
      <c r="E146" s="466"/>
      <c r="F146" s="468"/>
      <c r="G146" s="468"/>
      <c r="H146" s="468"/>
      <c r="I146" s="468"/>
      <c r="J146" s="469"/>
      <c r="L146" s="467"/>
      <c r="M146" s="466"/>
      <c r="N146" s="466"/>
      <c r="O146" s="466"/>
      <c r="P146" s="468"/>
      <c r="Q146" s="468"/>
      <c r="R146" s="468"/>
      <c r="S146" s="468"/>
      <c r="T146" s="469"/>
    </row>
    <row r="147" spans="2:20" ht="12" customHeight="1" x14ac:dyDescent="0.15">
      <c r="B147" s="467"/>
      <c r="C147" s="466"/>
      <c r="D147" s="466"/>
      <c r="E147" s="466"/>
      <c r="F147" s="468"/>
      <c r="G147" s="468"/>
      <c r="H147" s="468"/>
      <c r="I147" s="468"/>
      <c r="J147" s="469"/>
      <c r="L147" s="467"/>
      <c r="M147" s="466"/>
      <c r="N147" s="466"/>
      <c r="O147" s="466"/>
      <c r="P147" s="468"/>
      <c r="Q147" s="468"/>
      <c r="R147" s="468"/>
      <c r="S147" s="468"/>
      <c r="T147" s="469"/>
    </row>
    <row r="148" spans="2:20" ht="12" customHeight="1" x14ac:dyDescent="0.15">
      <c r="B148" s="454" t="s">
        <v>301</v>
      </c>
      <c r="C148" s="455"/>
      <c r="D148" s="456">
        <v>200</v>
      </c>
      <c r="E148" s="456"/>
      <c r="F148" s="468"/>
      <c r="G148" s="468"/>
      <c r="H148" s="468"/>
      <c r="I148" s="468"/>
      <c r="J148" s="469"/>
      <c r="L148" s="454" t="s">
        <v>301</v>
      </c>
      <c r="M148" s="455"/>
      <c r="N148" s="456">
        <v>400</v>
      </c>
      <c r="O148" s="456"/>
      <c r="P148" s="468"/>
      <c r="Q148" s="468"/>
      <c r="R148" s="468"/>
      <c r="S148" s="468"/>
      <c r="T148" s="469"/>
    </row>
    <row r="149" spans="2:20" ht="12" customHeight="1" x14ac:dyDescent="0.15">
      <c r="B149" s="477" t="s">
        <v>1066</v>
      </c>
      <c r="C149" s="478"/>
      <c r="D149" s="478"/>
      <c r="E149" s="478"/>
      <c r="F149" s="478"/>
      <c r="G149" s="478"/>
      <c r="H149" s="478"/>
      <c r="I149" s="478"/>
      <c r="J149" s="479"/>
      <c r="L149" s="477" t="s">
        <v>794</v>
      </c>
      <c r="M149" s="478"/>
      <c r="N149" s="478"/>
      <c r="O149" s="478"/>
      <c r="P149" s="478"/>
      <c r="Q149" s="478"/>
      <c r="R149" s="478"/>
      <c r="S149" s="478"/>
      <c r="T149" s="479"/>
    </row>
    <row r="152" spans="2:20" ht="12" customHeight="1" x14ac:dyDescent="0.15">
      <c r="B152" s="42" t="s">
        <v>289</v>
      </c>
      <c r="C152" s="448" t="s">
        <v>220</v>
      </c>
      <c r="D152" s="448"/>
      <c r="E152" s="448"/>
      <c r="F152" s="43" t="s">
        <v>958</v>
      </c>
      <c r="G152" s="448" t="s">
        <v>1019</v>
      </c>
      <c r="H152" s="448"/>
      <c r="I152" s="448"/>
      <c r="J152" s="449"/>
      <c r="L152" s="42" t="s">
        <v>289</v>
      </c>
      <c r="M152" s="448" t="s">
        <v>224</v>
      </c>
      <c r="N152" s="448"/>
      <c r="O152" s="448"/>
      <c r="P152" s="43" t="s">
        <v>958</v>
      </c>
      <c r="Q152" s="448" t="s">
        <v>1019</v>
      </c>
      <c r="R152" s="448"/>
      <c r="S152" s="448"/>
      <c r="T152" s="449"/>
    </row>
    <row r="153" spans="2:20" ht="12" customHeight="1" x14ac:dyDescent="0.15">
      <c r="B153" s="42" t="s">
        <v>961</v>
      </c>
      <c r="C153" s="8" t="str">
        <f>LOOKUP(E153,{0,150,300,450,600;"0","2","4","6","8"})</f>
        <v>8</v>
      </c>
      <c r="D153" s="43" t="s">
        <v>962</v>
      </c>
      <c r="E153" s="44">
        <v>600</v>
      </c>
      <c r="F153" s="450" t="s">
        <v>963</v>
      </c>
      <c r="G153" s="450"/>
      <c r="H153" s="450"/>
      <c r="I153" s="450"/>
      <c r="J153" s="451"/>
      <c r="L153" s="42" t="s">
        <v>961</v>
      </c>
      <c r="M153" s="8" t="str">
        <f>LOOKUP(O153,{0,150,300,450,600;"0","2","4","6","8"})</f>
        <v>8</v>
      </c>
      <c r="N153" s="43" t="s">
        <v>962</v>
      </c>
      <c r="O153" s="44">
        <v>600</v>
      </c>
      <c r="P153" s="450" t="s">
        <v>963</v>
      </c>
      <c r="Q153" s="450"/>
      <c r="R153" s="450"/>
      <c r="S153" s="450"/>
      <c r="T153" s="451"/>
    </row>
    <row r="154" spans="2:20" ht="12" customHeight="1" x14ac:dyDescent="0.15">
      <c r="B154" s="45" t="s">
        <v>964</v>
      </c>
      <c r="C154" s="46">
        <f>E154/5</f>
        <v>200</v>
      </c>
      <c r="D154" s="74" t="s">
        <v>965</v>
      </c>
      <c r="E154" s="44">
        <v>1000</v>
      </c>
      <c r="F154" s="43" t="s">
        <v>966</v>
      </c>
      <c r="G154" s="46" t="str">
        <f>LOOKUP(C158,{0,1,2},{"表现较差","表现一般","表现良好"})</f>
        <v>表现较差</v>
      </c>
      <c r="H154" s="43" t="s">
        <v>967</v>
      </c>
      <c r="I154" s="452" t="str">
        <f>LOOKUP(E158,{0,1,2},{"无法响应指令","可防御","可防御/闪避"})</f>
        <v>可防御/闪避</v>
      </c>
      <c r="J154" s="453"/>
      <c r="L154" s="45" t="s">
        <v>964</v>
      </c>
      <c r="M154" s="46">
        <f>O154/5</f>
        <v>600</v>
      </c>
      <c r="N154" s="74" t="s">
        <v>965</v>
      </c>
      <c r="O154" s="44">
        <v>3000</v>
      </c>
      <c r="P154" s="43" t="s">
        <v>966</v>
      </c>
      <c r="Q154" s="46" t="str">
        <f>LOOKUP(M158,{0,1,2},{"表现较差","表现一般","表现良好"})</f>
        <v>表现良好</v>
      </c>
      <c r="R154" s="43" t="s">
        <v>967</v>
      </c>
      <c r="S154" s="452" t="str">
        <f>LOOKUP(O158,{0,1,2},{"无法响应指令","可防御","可防御/闪避"})</f>
        <v>无法响应指令</v>
      </c>
      <c r="T154" s="453"/>
    </row>
    <row r="155" spans="2:20" ht="12" customHeight="1" x14ac:dyDescent="0.15">
      <c r="B155" s="45" t="s">
        <v>968</v>
      </c>
      <c r="C155" s="46">
        <f>ROUNDDOWN(E155/5,0.1)</f>
        <v>600</v>
      </c>
      <c r="D155" s="74" t="s">
        <v>969</v>
      </c>
      <c r="E155" s="44">
        <v>3000</v>
      </c>
      <c r="F155" s="43" t="s">
        <v>970</v>
      </c>
      <c r="G155" s="35" t="str">
        <f>LOOKUP(E158,{0,1,2},{"较慢","一般","较快"})</f>
        <v>较快</v>
      </c>
      <c r="H155" s="43" t="s">
        <v>971</v>
      </c>
      <c r="I155" s="452" t="str">
        <f>LOOKUP(E157,{0,1,2},{"无防护措施","半封闭式防护","全封闭式防护"})</f>
        <v>全封闭式防护</v>
      </c>
      <c r="J155" s="453"/>
      <c r="L155" s="45" t="s">
        <v>968</v>
      </c>
      <c r="M155" s="46">
        <f>ROUNDDOWN(O155/5,0.1)</f>
        <v>400</v>
      </c>
      <c r="N155" s="74" t="s">
        <v>969</v>
      </c>
      <c r="O155" s="44">
        <v>2000</v>
      </c>
      <c r="P155" s="43" t="s">
        <v>970</v>
      </c>
      <c r="Q155" s="35" t="str">
        <f>LOOKUP(O158,{0,1,2},{"较慢","一般","较快"})</f>
        <v>较慢</v>
      </c>
      <c r="R155" s="43" t="s">
        <v>971</v>
      </c>
      <c r="S155" s="452" t="str">
        <f>LOOKUP(O157,{0,1,2},{"无防护措施","半封闭式防护","全封闭式防护"})</f>
        <v>全封闭式防护</v>
      </c>
      <c r="T155" s="453"/>
    </row>
    <row r="156" spans="2:20" ht="12" customHeight="1" x14ac:dyDescent="0.15">
      <c r="B156" s="45" t="s">
        <v>972</v>
      </c>
      <c r="C156" s="46">
        <f>E156</f>
        <v>1500</v>
      </c>
      <c r="D156" s="74" t="s">
        <v>973</v>
      </c>
      <c r="E156" s="44">
        <v>1500</v>
      </c>
      <c r="F156" s="43" t="s">
        <v>974</v>
      </c>
      <c r="G156" s="48" t="s">
        <v>977</v>
      </c>
      <c r="H156" s="49" t="s">
        <v>976</v>
      </c>
      <c r="I156" s="452" t="str">
        <f>LOOKUP(E159,{0,1,2},{"约10分钟","约1分钟/战斗3回合","“永远准时”"})</f>
        <v>约10分钟</v>
      </c>
      <c r="J156" s="453"/>
      <c r="L156" s="45" t="s">
        <v>972</v>
      </c>
      <c r="M156" s="46">
        <f>O156</f>
        <v>1000</v>
      </c>
      <c r="N156" s="74" t="s">
        <v>973</v>
      </c>
      <c r="O156" s="44">
        <v>1000</v>
      </c>
      <c r="P156" s="43" t="s">
        <v>974</v>
      </c>
      <c r="Q156" s="48" t="s">
        <v>977</v>
      </c>
      <c r="R156" s="49" t="s">
        <v>976</v>
      </c>
      <c r="S156" s="452" t="str">
        <f>LOOKUP(O159,{0,1,2},{"约10分钟","约1分钟/战斗3回合","“永远准时”"})</f>
        <v>约10分钟</v>
      </c>
      <c r="T156" s="453"/>
    </row>
    <row r="157" spans="2:20" ht="12" customHeight="1" x14ac:dyDescent="0.15">
      <c r="B157" s="42" t="s">
        <v>978</v>
      </c>
      <c r="C157" s="50">
        <v>2</v>
      </c>
      <c r="D157" s="43" t="s">
        <v>979</v>
      </c>
      <c r="E157" s="50">
        <v>2</v>
      </c>
      <c r="F157" s="43" t="s">
        <v>980</v>
      </c>
      <c r="G157" s="35">
        <f>ROUNDDOWN(1+(E164-80)/100,0.1)</f>
        <v>15</v>
      </c>
      <c r="H157" s="49" t="s">
        <v>981</v>
      </c>
      <c r="I157" s="452">
        <f>E163+E162</f>
        <v>42200</v>
      </c>
      <c r="J157" s="453"/>
      <c r="L157" s="42" t="s">
        <v>978</v>
      </c>
      <c r="M157" s="50">
        <v>0</v>
      </c>
      <c r="N157" s="43" t="s">
        <v>979</v>
      </c>
      <c r="O157" s="50">
        <v>2</v>
      </c>
      <c r="P157" s="43" t="s">
        <v>980</v>
      </c>
      <c r="Q157" s="35">
        <f>ROUNDDOWN(1+(O164-80)/100,0.1)</f>
        <v>15</v>
      </c>
      <c r="R157" s="49" t="s">
        <v>981</v>
      </c>
      <c r="S157" s="452">
        <f>O163+O162</f>
        <v>92200</v>
      </c>
      <c r="T157" s="453"/>
    </row>
    <row r="158" spans="2:20" ht="12" customHeight="1" x14ac:dyDescent="0.15">
      <c r="B158" s="42" t="s">
        <v>982</v>
      </c>
      <c r="C158" s="50">
        <v>0</v>
      </c>
      <c r="D158" s="43" t="s">
        <v>983</v>
      </c>
      <c r="E158" s="50">
        <v>2</v>
      </c>
      <c r="F158" s="460" t="s">
        <v>1067</v>
      </c>
      <c r="G158" s="461"/>
      <c r="H158" s="461"/>
      <c r="I158" s="461"/>
      <c r="J158" s="266"/>
      <c r="L158" s="42" t="s">
        <v>982</v>
      </c>
      <c r="M158" s="50">
        <v>2</v>
      </c>
      <c r="N158" s="43" t="s">
        <v>983</v>
      </c>
      <c r="O158" s="50">
        <v>0</v>
      </c>
      <c r="P158" s="460" t="s">
        <v>1067</v>
      </c>
      <c r="Q158" s="461"/>
      <c r="R158" s="461"/>
      <c r="S158" s="461"/>
      <c r="T158" s="266"/>
    </row>
    <row r="159" spans="2:20" ht="12" customHeight="1" x14ac:dyDescent="0.15">
      <c r="B159" s="42" t="s">
        <v>986</v>
      </c>
      <c r="C159" s="50">
        <v>0</v>
      </c>
      <c r="D159" s="43" t="s">
        <v>987</v>
      </c>
      <c r="E159" s="50">
        <v>0</v>
      </c>
      <c r="F159" s="462"/>
      <c r="G159" s="259"/>
      <c r="H159" s="259"/>
      <c r="I159" s="259"/>
      <c r="J159" s="260"/>
      <c r="L159" s="42" t="s">
        <v>986</v>
      </c>
      <c r="M159" s="50">
        <v>2</v>
      </c>
      <c r="N159" s="43" t="s">
        <v>987</v>
      </c>
      <c r="O159" s="50">
        <v>0</v>
      </c>
      <c r="P159" s="462"/>
      <c r="Q159" s="259"/>
      <c r="R159" s="259"/>
      <c r="S159" s="259"/>
      <c r="T159" s="260"/>
    </row>
    <row r="160" spans="2:20" ht="12" customHeight="1" x14ac:dyDescent="0.15">
      <c r="B160" s="42" t="s">
        <v>988</v>
      </c>
      <c r="C160" s="8">
        <f>IF(E157&lt;1,C153,IF(E157=1,C153+2,IF(E157&gt;1,C153+4,0)))</f>
        <v>12</v>
      </c>
      <c r="D160" s="43" t="s">
        <v>989</v>
      </c>
      <c r="E160" s="8">
        <f>IF(E157&lt;1,0,IF(E157=1,C160*20,C160*40))</f>
        <v>480</v>
      </c>
      <c r="F160" s="462"/>
      <c r="G160" s="259"/>
      <c r="H160" s="259"/>
      <c r="I160" s="259"/>
      <c r="J160" s="260"/>
      <c r="L160" s="42" t="s">
        <v>988</v>
      </c>
      <c r="M160" s="8">
        <f>IF(O157&lt;1,M153,IF(O157=1,M153+2,IF(O157&gt;1,M153+4,0)))</f>
        <v>12</v>
      </c>
      <c r="N160" s="43" t="s">
        <v>989</v>
      </c>
      <c r="O160" s="8">
        <f>IF(O157&lt;1,0,IF(O157=1,M160*20,M160*40))</f>
        <v>480</v>
      </c>
      <c r="P160" s="462"/>
      <c r="Q160" s="259"/>
      <c r="R160" s="259"/>
      <c r="S160" s="259"/>
      <c r="T160" s="260"/>
    </row>
    <row r="161" spans="2:20" ht="12" customHeight="1" x14ac:dyDescent="0.15">
      <c r="B161" s="45" t="s">
        <v>990</v>
      </c>
      <c r="C161" s="46">
        <f>IF(C157=0,C155,IF(C157=1,C155*2,IF(C157=2,C155*3,0)))</f>
        <v>1800</v>
      </c>
      <c r="D161" s="49" t="s">
        <v>991</v>
      </c>
      <c r="E161" s="46">
        <f>(C161*3)</f>
        <v>5400</v>
      </c>
      <c r="F161" s="462"/>
      <c r="G161" s="259"/>
      <c r="H161" s="259"/>
      <c r="I161" s="259"/>
      <c r="J161" s="260"/>
      <c r="L161" s="45" t="s">
        <v>990</v>
      </c>
      <c r="M161" s="46">
        <f>IF(M157=0,M155,IF(M157=1,M155*2,IF(M157=2,M155*3,0)))</f>
        <v>400</v>
      </c>
      <c r="N161" s="49" t="s">
        <v>991</v>
      </c>
      <c r="O161" s="46">
        <f>(M161*3)</f>
        <v>1200</v>
      </c>
      <c r="P161" s="462"/>
      <c r="Q161" s="259"/>
      <c r="R161" s="259"/>
      <c r="S161" s="259"/>
      <c r="T161" s="260"/>
    </row>
    <row r="162" spans="2:20" ht="12" customHeight="1" x14ac:dyDescent="0.15">
      <c r="B162" s="45" t="s">
        <v>992</v>
      </c>
      <c r="C162" s="46">
        <f>ROUND((E153+E154+E155+D173)/20,0.1)*(IF(C159=0,2,IF(C159=1,1.5,IF(C159=2,1,0))))</f>
        <v>560</v>
      </c>
      <c r="D162" s="43" t="s">
        <v>993</v>
      </c>
      <c r="E162" s="8">
        <f>IF(C158=0,C154*10+C153*25,IF(C158=1,C154*15+C153*25,IF(C158=2,C154*20+C153*25,0)))</f>
        <v>2200</v>
      </c>
      <c r="F162" s="462"/>
      <c r="G162" s="259"/>
      <c r="H162" s="259"/>
      <c r="I162" s="259"/>
      <c r="J162" s="260"/>
      <c r="L162" s="45" t="s">
        <v>992</v>
      </c>
      <c r="M162" s="46">
        <f>ROUND((O153+O154+O155+N173)/20,0.1)*(IF(M159=0,2,IF(M159=1,1.5,IF(M159=2,1,0))))</f>
        <v>330</v>
      </c>
      <c r="N162" s="43" t="s">
        <v>993</v>
      </c>
      <c r="O162" s="8">
        <f>IF(M158=0,M154*10+M153*25,IF(M158=1,M154*15+M153*25,IF(M158=2,M154*20+M153*25,0)))</f>
        <v>12200</v>
      </c>
      <c r="P162" s="462"/>
      <c r="Q162" s="259"/>
      <c r="R162" s="259"/>
      <c r="S162" s="259"/>
      <c r="T162" s="260"/>
    </row>
    <row r="163" spans="2:20" ht="12" customHeight="1" x14ac:dyDescent="0.15">
      <c r="B163" s="42" t="s">
        <v>290</v>
      </c>
      <c r="C163" s="39" t="str">
        <f>LOOKUP(C164,{0,201,401,601,901,1201,1501;"黑色","绿色","蓝色","紫色","红色","橙色","金色"})</f>
        <v>金色</v>
      </c>
      <c r="D163" s="43" t="s">
        <v>292</v>
      </c>
      <c r="E163" s="10">
        <v>40000</v>
      </c>
      <c r="F163" s="462"/>
      <c r="G163" s="259"/>
      <c r="H163" s="259"/>
      <c r="I163" s="259"/>
      <c r="J163" s="260"/>
      <c r="L163" s="42" t="s">
        <v>290</v>
      </c>
      <c r="M163" s="39" t="str">
        <f>LOOKUP(M164,{0,201,401,601,901,1201,1501;"黑色","绿色","蓝色","紫色","红色","橙色","金色"})</f>
        <v>金色</v>
      </c>
      <c r="N163" s="43" t="s">
        <v>292</v>
      </c>
      <c r="O163" s="10">
        <v>80000</v>
      </c>
      <c r="P163" s="462"/>
      <c r="Q163" s="259"/>
      <c r="R163" s="259"/>
      <c r="S163" s="259"/>
      <c r="T163" s="260"/>
    </row>
    <row r="164" spans="2:20" ht="12" customHeight="1" x14ac:dyDescent="0.15">
      <c r="B164" s="42" t="s">
        <v>994</v>
      </c>
      <c r="C164" s="46">
        <f>D173++E153+E154+E155+E156</f>
        <v>7100</v>
      </c>
      <c r="D164" s="43" t="s">
        <v>296</v>
      </c>
      <c r="E164" s="10">
        <v>1500</v>
      </c>
      <c r="F164" s="462"/>
      <c r="G164" s="259"/>
      <c r="H164" s="259"/>
      <c r="I164" s="259"/>
      <c r="J164" s="260"/>
      <c r="L164" s="42" t="s">
        <v>994</v>
      </c>
      <c r="M164" s="46">
        <f>N173++O153+O154+O155+O156</f>
        <v>7600</v>
      </c>
      <c r="N164" s="43" t="s">
        <v>296</v>
      </c>
      <c r="O164" s="10">
        <v>1500</v>
      </c>
      <c r="P164" s="462"/>
      <c r="Q164" s="259"/>
      <c r="R164" s="259"/>
      <c r="S164" s="259"/>
      <c r="T164" s="260"/>
    </row>
    <row r="165" spans="2:20" ht="12" customHeight="1" x14ac:dyDescent="0.15">
      <c r="B165" s="42" t="s">
        <v>302</v>
      </c>
      <c r="C165" s="46">
        <f>C164*20</f>
        <v>142000</v>
      </c>
      <c r="D165" s="43" t="s">
        <v>995</v>
      </c>
      <c r="E165" s="46">
        <f>C164</f>
        <v>7100</v>
      </c>
      <c r="F165" s="463"/>
      <c r="G165" s="464"/>
      <c r="H165" s="464"/>
      <c r="I165" s="464"/>
      <c r="J165" s="465"/>
      <c r="L165" s="42" t="s">
        <v>302</v>
      </c>
      <c r="M165" s="46">
        <f>M164*20</f>
        <v>152000</v>
      </c>
      <c r="N165" s="43" t="s">
        <v>995</v>
      </c>
      <c r="O165" s="46">
        <f>M164</f>
        <v>7600</v>
      </c>
      <c r="P165" s="463"/>
      <c r="Q165" s="464"/>
      <c r="R165" s="464"/>
      <c r="S165" s="464"/>
      <c r="T165" s="465"/>
    </row>
    <row r="166" spans="2:20" ht="12" customHeight="1" x14ac:dyDescent="0.15">
      <c r="B166" s="255" t="s">
        <v>1068</v>
      </c>
      <c r="C166" s="466"/>
      <c r="D166" s="466"/>
      <c r="E166" s="466"/>
      <c r="F166" s="468" t="s">
        <v>1069</v>
      </c>
      <c r="G166" s="468"/>
      <c r="H166" s="468"/>
      <c r="I166" s="468"/>
      <c r="J166" s="469"/>
      <c r="L166" s="255" t="s">
        <v>1068</v>
      </c>
      <c r="M166" s="466"/>
      <c r="N166" s="466"/>
      <c r="O166" s="466"/>
      <c r="P166" s="468" t="s">
        <v>1070</v>
      </c>
      <c r="Q166" s="468"/>
      <c r="R166" s="468"/>
      <c r="S166" s="468"/>
      <c r="T166" s="469"/>
    </row>
    <row r="167" spans="2:20" ht="12" customHeight="1" x14ac:dyDescent="0.15">
      <c r="B167" s="467"/>
      <c r="C167" s="466"/>
      <c r="D167" s="466"/>
      <c r="E167" s="466"/>
      <c r="F167" s="468"/>
      <c r="G167" s="468"/>
      <c r="H167" s="468"/>
      <c r="I167" s="468"/>
      <c r="J167" s="469"/>
      <c r="L167" s="467"/>
      <c r="M167" s="466"/>
      <c r="N167" s="466"/>
      <c r="O167" s="466"/>
      <c r="P167" s="468"/>
      <c r="Q167" s="468"/>
      <c r="R167" s="468"/>
      <c r="S167" s="468"/>
      <c r="T167" s="469"/>
    </row>
    <row r="168" spans="2:20" ht="12" customHeight="1" x14ac:dyDescent="0.15">
      <c r="B168" s="467"/>
      <c r="C168" s="466"/>
      <c r="D168" s="466"/>
      <c r="E168" s="466"/>
      <c r="F168" s="468"/>
      <c r="G168" s="468"/>
      <c r="H168" s="468"/>
      <c r="I168" s="468"/>
      <c r="J168" s="469"/>
      <c r="L168" s="467"/>
      <c r="M168" s="466"/>
      <c r="N168" s="466"/>
      <c r="O168" s="466"/>
      <c r="P168" s="468"/>
      <c r="Q168" s="468"/>
      <c r="R168" s="468"/>
      <c r="S168" s="468"/>
      <c r="T168" s="469"/>
    </row>
    <row r="169" spans="2:20" ht="12" customHeight="1" x14ac:dyDescent="0.15">
      <c r="B169" s="467"/>
      <c r="C169" s="466"/>
      <c r="D169" s="466"/>
      <c r="E169" s="466"/>
      <c r="F169" s="468"/>
      <c r="G169" s="468"/>
      <c r="H169" s="468"/>
      <c r="I169" s="468"/>
      <c r="J169" s="469"/>
      <c r="L169" s="467"/>
      <c r="M169" s="466"/>
      <c r="N169" s="466"/>
      <c r="O169" s="466"/>
      <c r="P169" s="468"/>
      <c r="Q169" s="468"/>
      <c r="R169" s="468"/>
      <c r="S169" s="468"/>
      <c r="T169" s="469"/>
    </row>
    <row r="170" spans="2:20" ht="12" customHeight="1" x14ac:dyDescent="0.15">
      <c r="B170" s="467"/>
      <c r="C170" s="466"/>
      <c r="D170" s="466"/>
      <c r="E170" s="466"/>
      <c r="F170" s="468"/>
      <c r="G170" s="468"/>
      <c r="H170" s="468"/>
      <c r="I170" s="468"/>
      <c r="J170" s="469"/>
      <c r="L170" s="467"/>
      <c r="M170" s="466"/>
      <c r="N170" s="466"/>
      <c r="O170" s="466"/>
      <c r="P170" s="468"/>
      <c r="Q170" s="468"/>
      <c r="R170" s="468"/>
      <c r="S170" s="468"/>
      <c r="T170" s="469"/>
    </row>
    <row r="171" spans="2:20" ht="12" customHeight="1" x14ac:dyDescent="0.15">
      <c r="B171" s="467"/>
      <c r="C171" s="466"/>
      <c r="D171" s="466"/>
      <c r="E171" s="466"/>
      <c r="F171" s="468"/>
      <c r="G171" s="468"/>
      <c r="H171" s="468"/>
      <c r="I171" s="468"/>
      <c r="J171" s="469"/>
      <c r="L171" s="467"/>
      <c r="M171" s="466"/>
      <c r="N171" s="466"/>
      <c r="O171" s="466"/>
      <c r="P171" s="468"/>
      <c r="Q171" s="468"/>
      <c r="R171" s="468"/>
      <c r="S171" s="468"/>
      <c r="T171" s="469"/>
    </row>
    <row r="172" spans="2:20" ht="12" customHeight="1" x14ac:dyDescent="0.15">
      <c r="B172" s="467"/>
      <c r="C172" s="466"/>
      <c r="D172" s="466"/>
      <c r="E172" s="466"/>
      <c r="F172" s="468"/>
      <c r="G172" s="468"/>
      <c r="H172" s="468"/>
      <c r="I172" s="468"/>
      <c r="J172" s="469"/>
      <c r="L172" s="467"/>
      <c r="M172" s="466"/>
      <c r="N172" s="466"/>
      <c r="O172" s="466"/>
      <c r="P172" s="468"/>
      <c r="Q172" s="468"/>
      <c r="R172" s="468"/>
      <c r="S172" s="468"/>
      <c r="T172" s="469"/>
    </row>
    <row r="173" spans="2:20" ht="12" customHeight="1" x14ac:dyDescent="0.15">
      <c r="B173" s="454" t="s">
        <v>301</v>
      </c>
      <c r="C173" s="455"/>
      <c r="D173" s="456">
        <v>1000</v>
      </c>
      <c r="E173" s="456"/>
      <c r="F173" s="468"/>
      <c r="G173" s="468"/>
      <c r="H173" s="468"/>
      <c r="I173" s="468"/>
      <c r="J173" s="469"/>
      <c r="L173" s="454" t="s">
        <v>301</v>
      </c>
      <c r="M173" s="455"/>
      <c r="N173" s="456">
        <v>1000</v>
      </c>
      <c r="O173" s="456"/>
      <c r="P173" s="468"/>
      <c r="Q173" s="468"/>
      <c r="R173" s="468"/>
      <c r="S173" s="468"/>
      <c r="T173" s="469"/>
    </row>
    <row r="174" spans="2:20" ht="12" customHeight="1" x14ac:dyDescent="0.15">
      <c r="B174" s="457" t="s">
        <v>346</v>
      </c>
      <c r="C174" s="458"/>
      <c r="D174" s="458"/>
      <c r="E174" s="458"/>
      <c r="F174" s="458"/>
      <c r="G174" s="458"/>
      <c r="H174" s="458"/>
      <c r="I174" s="458"/>
      <c r="J174" s="459"/>
      <c r="L174" s="457" t="s">
        <v>346</v>
      </c>
      <c r="M174" s="458"/>
      <c r="N174" s="458"/>
      <c r="O174" s="458"/>
      <c r="P174" s="458"/>
      <c r="Q174" s="458"/>
      <c r="R174" s="458"/>
      <c r="S174" s="458"/>
      <c r="T174" s="459"/>
    </row>
    <row r="176" spans="2:20" ht="12" customHeight="1" x14ac:dyDescent="0.15">
      <c r="B176" s="55" t="s">
        <v>289</v>
      </c>
      <c r="C176" s="56" t="s">
        <v>55</v>
      </c>
      <c r="D176" s="68" t="s">
        <v>1028</v>
      </c>
      <c r="E176" s="21" t="str">
        <f>E177</f>
        <v>矛枪</v>
      </c>
      <c r="G176" s="51" t="s">
        <v>289</v>
      </c>
      <c r="H176" s="52" t="s">
        <v>61</v>
      </c>
      <c r="I176" s="53" t="s">
        <v>1026</v>
      </c>
      <c r="J176" s="54" t="s">
        <v>1071</v>
      </c>
    </row>
    <row r="177" spans="2:20" ht="12" customHeight="1" x14ac:dyDescent="0.15">
      <c r="B177" s="42" t="s">
        <v>1031</v>
      </c>
      <c r="C177" s="15" t="s">
        <v>1032</v>
      </c>
      <c r="D177" s="15" t="s">
        <v>1033</v>
      </c>
      <c r="E177" s="23" t="s">
        <v>1034</v>
      </c>
      <c r="G177" s="42" t="s">
        <v>1029</v>
      </c>
      <c r="H177" s="57" t="str">
        <f>IF(J177/15&lt;1,"",J177/15&amp;"D5")&amp;IF(J178/5&lt;1,"","+"&amp;INT(J178/5))</f>
        <v>+3000</v>
      </c>
      <c r="I177" s="43" t="s">
        <v>1030</v>
      </c>
      <c r="J177" s="58">
        <v>0</v>
      </c>
      <c r="L177" s="42" t="s">
        <v>289</v>
      </c>
      <c r="M177" s="448" t="s">
        <v>196</v>
      </c>
      <c r="N177" s="448"/>
      <c r="O177" s="448"/>
      <c r="P177" s="43" t="s">
        <v>958</v>
      </c>
      <c r="Q177" s="448" t="s">
        <v>1072</v>
      </c>
      <c r="R177" s="448"/>
      <c r="S177" s="448"/>
      <c r="T177" s="449"/>
    </row>
    <row r="178" spans="2:20" ht="12" customHeight="1" x14ac:dyDescent="0.15">
      <c r="B178" s="42" t="s">
        <v>1040</v>
      </c>
      <c r="C178" s="57" t="str">
        <f>IF(E178/10&lt;1,"",E178/10&amp;"D5")&amp;IF(E179/5&lt;1,"","+"&amp;INT(E179/5))</f>
        <v>+3000</v>
      </c>
      <c r="D178" s="43" t="s">
        <v>1041</v>
      </c>
      <c r="E178" s="58">
        <v>0</v>
      </c>
      <c r="G178" s="42" t="s">
        <v>290</v>
      </c>
      <c r="H178" s="70" t="str">
        <f>LOOKUP(H179,{0,201,401,601,901,1201,1501;"黑色","绿色","蓝色","紫色","红色","橙色","金色"})</f>
        <v>绿色</v>
      </c>
      <c r="I178" s="43" t="s">
        <v>292</v>
      </c>
      <c r="J178" s="59">
        <v>15000</v>
      </c>
      <c r="L178" s="42" t="s">
        <v>961</v>
      </c>
      <c r="M178" s="8" t="str">
        <f>LOOKUP(O178,{0,150,300,450,600;"0","2","4","6","8"})</f>
        <v>2</v>
      </c>
      <c r="N178" s="43" t="s">
        <v>962</v>
      </c>
      <c r="O178" s="44">
        <v>150</v>
      </c>
      <c r="P178" s="450" t="s">
        <v>963</v>
      </c>
      <c r="Q178" s="450"/>
      <c r="R178" s="450"/>
      <c r="S178" s="450"/>
      <c r="T178" s="451"/>
    </row>
    <row r="179" spans="2:20" ht="12" customHeight="1" x14ac:dyDescent="0.15">
      <c r="B179" s="42" t="s">
        <v>290</v>
      </c>
      <c r="C179" s="70" t="str">
        <f>LOOKUP(C180,{0,201,401,601,901,1201,1501;"黑色","绿色","蓝色","紫色","红色","橙色","金色"})</f>
        <v>绿色</v>
      </c>
      <c r="D179" s="43" t="s">
        <v>292</v>
      </c>
      <c r="E179" s="59">
        <v>15000</v>
      </c>
      <c r="G179" s="42" t="s">
        <v>994</v>
      </c>
      <c r="H179" s="46">
        <f>H187+J177</f>
        <v>400</v>
      </c>
      <c r="I179" s="43" t="s">
        <v>296</v>
      </c>
      <c r="J179" s="59"/>
      <c r="L179" s="45" t="s">
        <v>964</v>
      </c>
      <c r="M179" s="46">
        <f>O179/5</f>
        <v>90</v>
      </c>
      <c r="N179" s="74" t="s">
        <v>965</v>
      </c>
      <c r="O179" s="44">
        <v>450</v>
      </c>
      <c r="P179" s="43" t="s">
        <v>966</v>
      </c>
      <c r="Q179" s="46" t="str">
        <f>LOOKUP(M183,{0,1,2},{"表现较差","表现一般","表现良好"})</f>
        <v>表现一般</v>
      </c>
      <c r="R179" s="43" t="s">
        <v>967</v>
      </c>
      <c r="S179" s="452" t="str">
        <f>LOOKUP(O183,{0,1,2},{"无法响应指令","可防御","可防御/闪避"})</f>
        <v>可防御/闪避</v>
      </c>
      <c r="T179" s="453"/>
    </row>
    <row r="180" spans="2:20" ht="12" customHeight="1" x14ac:dyDescent="0.15">
      <c r="B180" s="42" t="s">
        <v>994</v>
      </c>
      <c r="C180" s="46">
        <f>C188+E178</f>
        <v>400</v>
      </c>
      <c r="D180" s="43" t="s">
        <v>296</v>
      </c>
      <c r="E180" s="59">
        <v>800</v>
      </c>
      <c r="G180" s="60" t="s">
        <v>302</v>
      </c>
      <c r="H180" s="61">
        <f>H179*20</f>
        <v>8000</v>
      </c>
      <c r="I180" s="62" t="s">
        <v>1044</v>
      </c>
      <c r="J180" s="63">
        <f>H179</f>
        <v>400</v>
      </c>
      <c r="L180" s="45" t="s">
        <v>968</v>
      </c>
      <c r="M180" s="46">
        <f>ROUNDDOWN(O180/5,0.1)</f>
        <v>100</v>
      </c>
      <c r="N180" s="74" t="s">
        <v>969</v>
      </c>
      <c r="O180" s="44">
        <v>500</v>
      </c>
      <c r="P180" s="43" t="s">
        <v>970</v>
      </c>
      <c r="Q180" s="35" t="str">
        <f>LOOKUP(O183,{0,1,2},{"较慢","一般","较快"})</f>
        <v>较快</v>
      </c>
      <c r="R180" s="43" t="s">
        <v>971</v>
      </c>
      <c r="S180" s="452" t="str">
        <f>LOOKUP(O182,{0,1,2},{"无防护措施","半封闭式防护","全封闭式防护"})</f>
        <v>无防护措施</v>
      </c>
      <c r="T180" s="453"/>
    </row>
    <row r="181" spans="2:20" ht="12" customHeight="1" x14ac:dyDescent="0.15">
      <c r="B181" s="60" t="s">
        <v>302</v>
      </c>
      <c r="C181" s="61">
        <f>C180*20</f>
        <v>8000</v>
      </c>
      <c r="D181" s="62" t="s">
        <v>1044</v>
      </c>
      <c r="E181" s="63">
        <f>C180</f>
        <v>400</v>
      </c>
      <c r="G181" s="261" t="s">
        <v>1073</v>
      </c>
      <c r="H181" s="260"/>
      <c r="I181" s="261" t="s">
        <v>1074</v>
      </c>
      <c r="J181" s="260"/>
      <c r="L181" s="45" t="s">
        <v>972</v>
      </c>
      <c r="M181" s="46">
        <f>O181</f>
        <v>400</v>
      </c>
      <c r="N181" s="74" t="s">
        <v>973</v>
      </c>
      <c r="O181" s="44">
        <v>400</v>
      </c>
      <c r="P181" s="43" t="s">
        <v>974</v>
      </c>
      <c r="Q181" s="48" t="s">
        <v>1012</v>
      </c>
      <c r="R181" s="49" t="s">
        <v>976</v>
      </c>
      <c r="S181" s="452" t="str">
        <f>LOOKUP(O184,{0,1,2},{"约10分钟","约1分钟/战斗3回合","“永远准时”"})</f>
        <v>“永远准时”</v>
      </c>
      <c r="T181" s="453"/>
    </row>
    <row r="182" spans="2:20" ht="12" customHeight="1" x14ac:dyDescent="0.15">
      <c r="B182" s="261" t="s">
        <v>1075</v>
      </c>
      <c r="C182" s="259"/>
      <c r="D182" s="259" t="s">
        <v>1076</v>
      </c>
      <c r="E182" s="260"/>
      <c r="G182" s="261"/>
      <c r="H182" s="260"/>
      <c r="I182" s="261"/>
      <c r="J182" s="260"/>
      <c r="L182" s="42" t="s">
        <v>978</v>
      </c>
      <c r="M182" s="50">
        <v>0</v>
      </c>
      <c r="N182" s="43" t="s">
        <v>979</v>
      </c>
      <c r="O182" s="50">
        <v>0</v>
      </c>
      <c r="P182" s="43" t="s">
        <v>980</v>
      </c>
      <c r="Q182" s="35">
        <f>ROUNDDOWN(1+(O189-80)/100,0.1)</f>
        <v>2</v>
      </c>
      <c r="R182" s="49" t="s">
        <v>981</v>
      </c>
      <c r="S182" s="452">
        <f>O188+O187</f>
        <v>1650</v>
      </c>
      <c r="T182" s="453"/>
    </row>
    <row r="183" spans="2:20" ht="12" customHeight="1" x14ac:dyDescent="0.15">
      <c r="B183" s="261"/>
      <c r="C183" s="259"/>
      <c r="D183" s="259"/>
      <c r="E183" s="260"/>
      <c r="G183" s="261"/>
      <c r="H183" s="260"/>
      <c r="I183" s="261"/>
      <c r="J183" s="260"/>
      <c r="L183" s="42" t="s">
        <v>982</v>
      </c>
      <c r="M183" s="50">
        <v>1</v>
      </c>
      <c r="N183" s="43" t="s">
        <v>983</v>
      </c>
      <c r="O183" s="50">
        <v>2</v>
      </c>
      <c r="P183" s="460" t="s">
        <v>1077</v>
      </c>
      <c r="Q183" s="461"/>
      <c r="R183" s="461"/>
      <c r="S183" s="461"/>
      <c r="T183" s="266"/>
    </row>
    <row r="184" spans="2:20" ht="12" customHeight="1" x14ac:dyDescent="0.15">
      <c r="B184" s="261"/>
      <c r="C184" s="259"/>
      <c r="D184" s="259"/>
      <c r="E184" s="260"/>
      <c r="G184" s="261"/>
      <c r="H184" s="260"/>
      <c r="I184" s="261"/>
      <c r="J184" s="260"/>
      <c r="L184" s="42" t="s">
        <v>986</v>
      </c>
      <c r="M184" s="50">
        <v>1</v>
      </c>
      <c r="N184" s="43" t="s">
        <v>987</v>
      </c>
      <c r="O184" s="50">
        <v>2</v>
      </c>
      <c r="P184" s="462"/>
      <c r="Q184" s="259"/>
      <c r="R184" s="259"/>
      <c r="S184" s="259"/>
      <c r="T184" s="260"/>
    </row>
    <row r="185" spans="2:20" ht="12" customHeight="1" x14ac:dyDescent="0.15">
      <c r="B185" s="261"/>
      <c r="C185" s="259"/>
      <c r="D185" s="259"/>
      <c r="E185" s="260"/>
      <c r="G185" s="261"/>
      <c r="H185" s="260"/>
      <c r="I185" s="261"/>
      <c r="J185" s="260"/>
      <c r="L185" s="42" t="s">
        <v>988</v>
      </c>
      <c r="M185" s="8" t="str">
        <f>IF(O182&lt;1,M178,IF(O182=1,M178+2,IF(O182&gt;1,M178+4,0)))</f>
        <v>2</v>
      </c>
      <c r="N185" s="43" t="s">
        <v>989</v>
      </c>
      <c r="O185" s="8">
        <f>IF(O182&lt;1,0,IF(O182=1,M185*20,M185*40))</f>
        <v>0</v>
      </c>
      <c r="P185" s="462"/>
      <c r="Q185" s="259"/>
      <c r="R185" s="259"/>
      <c r="S185" s="259"/>
      <c r="T185" s="260"/>
    </row>
    <row r="186" spans="2:20" ht="12" customHeight="1" x14ac:dyDescent="0.15">
      <c r="B186" s="261"/>
      <c r="C186" s="259"/>
      <c r="D186" s="259"/>
      <c r="E186" s="260"/>
      <c r="G186" s="480"/>
      <c r="H186" s="465"/>
      <c r="I186" s="261"/>
      <c r="J186" s="260"/>
      <c r="L186" s="45" t="s">
        <v>990</v>
      </c>
      <c r="M186" s="46">
        <f>IF(M182=0,M180,IF(M182=1,M180*2,IF(M182=2,M180*3,0)))</f>
        <v>100</v>
      </c>
      <c r="N186" s="49" t="s">
        <v>991</v>
      </c>
      <c r="O186" s="46">
        <f>(M186*3)</f>
        <v>300</v>
      </c>
      <c r="P186" s="462"/>
      <c r="Q186" s="259"/>
      <c r="R186" s="259"/>
      <c r="S186" s="259"/>
      <c r="T186" s="260"/>
    </row>
    <row r="187" spans="2:20" ht="12" customHeight="1" x14ac:dyDescent="0.15">
      <c r="B187" s="480"/>
      <c r="C187" s="464"/>
      <c r="D187" s="259"/>
      <c r="E187" s="260"/>
      <c r="G187" s="60" t="s">
        <v>301</v>
      </c>
      <c r="H187" s="64">
        <v>400</v>
      </c>
      <c r="I187" s="267"/>
      <c r="J187" s="268"/>
      <c r="L187" s="45" t="s">
        <v>992</v>
      </c>
      <c r="M187" s="46">
        <f>ROUND((O178+O179+O180+N198)/20,0.1)*(IF(M184=0,2,IF(M184=1,1.5,IF(M184=2,1,0))))</f>
        <v>127.5</v>
      </c>
      <c r="N187" s="43" t="s">
        <v>993</v>
      </c>
      <c r="O187" s="8">
        <f>IF(M183=0,M179*10+M178*25,IF(M183=1,M179*15+M178*25,IF(M183=2,M179*20+M178*25,0)))</f>
        <v>1400</v>
      </c>
      <c r="P187" s="462"/>
      <c r="Q187" s="259"/>
      <c r="R187" s="259"/>
      <c r="S187" s="259"/>
      <c r="T187" s="260"/>
    </row>
    <row r="188" spans="2:20" ht="12" customHeight="1" x14ac:dyDescent="0.15">
      <c r="B188" s="60" t="s">
        <v>301</v>
      </c>
      <c r="C188" s="65">
        <v>400</v>
      </c>
      <c r="D188" s="464"/>
      <c r="E188" s="465"/>
      <c r="G188" s="481" t="s">
        <v>1078</v>
      </c>
      <c r="H188" s="482"/>
      <c r="I188" s="482"/>
      <c r="J188" s="483"/>
      <c r="L188" s="42" t="s">
        <v>290</v>
      </c>
      <c r="M188" s="39" t="str">
        <f>LOOKUP(M189,{0,201,401,601,901,1201,1501;"黑色","绿色","蓝色","紫色","红色","橙色","金色"})</f>
        <v>金色</v>
      </c>
      <c r="N188" s="43" t="s">
        <v>292</v>
      </c>
      <c r="O188" s="10">
        <v>250</v>
      </c>
      <c r="P188" s="462"/>
      <c r="Q188" s="259"/>
      <c r="R188" s="259"/>
      <c r="S188" s="259"/>
      <c r="T188" s="260"/>
    </row>
    <row r="189" spans="2:20" ht="12" customHeight="1" x14ac:dyDescent="0.15">
      <c r="B189" s="481" t="s">
        <v>1079</v>
      </c>
      <c r="C189" s="482"/>
      <c r="D189" s="482"/>
      <c r="E189" s="483"/>
      <c r="G189" s="247"/>
      <c r="H189" s="248"/>
      <c r="I189" s="248"/>
      <c r="J189" s="249"/>
      <c r="L189" s="42" t="s">
        <v>994</v>
      </c>
      <c r="M189" s="46">
        <f>N198++O178+O179+O180+O181</f>
        <v>2100</v>
      </c>
      <c r="N189" s="43" t="s">
        <v>296</v>
      </c>
      <c r="O189" s="10">
        <v>200</v>
      </c>
      <c r="P189" s="462"/>
      <c r="Q189" s="259"/>
      <c r="R189" s="259"/>
      <c r="S189" s="259"/>
      <c r="T189" s="260"/>
    </row>
    <row r="190" spans="2:20" ht="12" customHeight="1" x14ac:dyDescent="0.15">
      <c r="B190" s="247"/>
      <c r="C190" s="248"/>
      <c r="D190" s="248"/>
      <c r="E190" s="249"/>
      <c r="G190" s="247"/>
      <c r="H190" s="248"/>
      <c r="I190" s="248"/>
      <c r="J190" s="249"/>
      <c r="L190" s="42" t="s">
        <v>302</v>
      </c>
      <c r="M190" s="46">
        <f>M189*20</f>
        <v>42000</v>
      </c>
      <c r="N190" s="43" t="s">
        <v>995</v>
      </c>
      <c r="O190" s="46">
        <f>M189</f>
        <v>2100</v>
      </c>
      <c r="P190" s="463"/>
      <c r="Q190" s="464"/>
      <c r="R190" s="464"/>
      <c r="S190" s="464"/>
      <c r="T190" s="465"/>
    </row>
    <row r="191" spans="2:20" ht="12" customHeight="1" x14ac:dyDescent="0.15">
      <c r="B191" s="247"/>
      <c r="C191" s="248"/>
      <c r="D191" s="248"/>
      <c r="E191" s="249"/>
      <c r="G191" s="247"/>
      <c r="H191" s="248"/>
      <c r="I191" s="248"/>
      <c r="J191" s="249"/>
      <c r="L191" s="255" t="s">
        <v>1080</v>
      </c>
      <c r="M191" s="466"/>
      <c r="N191" s="466"/>
      <c r="O191" s="466"/>
      <c r="P191" s="468" t="s">
        <v>341</v>
      </c>
      <c r="Q191" s="468"/>
      <c r="R191" s="468"/>
      <c r="S191" s="468"/>
      <c r="T191" s="469"/>
    </row>
    <row r="192" spans="2:20" ht="12" customHeight="1" x14ac:dyDescent="0.15">
      <c r="B192" s="247"/>
      <c r="C192" s="248"/>
      <c r="D192" s="248"/>
      <c r="E192" s="249"/>
      <c r="G192" s="247"/>
      <c r="H192" s="248"/>
      <c r="I192" s="248"/>
      <c r="J192" s="249"/>
      <c r="L192" s="467"/>
      <c r="M192" s="466"/>
      <c r="N192" s="466"/>
      <c r="O192" s="466"/>
      <c r="P192" s="468"/>
      <c r="Q192" s="468"/>
      <c r="R192" s="468"/>
      <c r="S192" s="468"/>
      <c r="T192" s="469"/>
    </row>
    <row r="193" spans="2:20" ht="12" customHeight="1" x14ac:dyDescent="0.15">
      <c r="B193" s="247"/>
      <c r="C193" s="248"/>
      <c r="D193" s="248"/>
      <c r="E193" s="249"/>
      <c r="G193" s="247"/>
      <c r="H193" s="248"/>
      <c r="I193" s="248"/>
      <c r="J193" s="249"/>
      <c r="L193" s="467"/>
      <c r="M193" s="466"/>
      <c r="N193" s="466"/>
      <c r="O193" s="466"/>
      <c r="P193" s="468"/>
      <c r="Q193" s="468"/>
      <c r="R193" s="468"/>
      <c r="S193" s="468"/>
      <c r="T193" s="469"/>
    </row>
    <row r="194" spans="2:20" ht="12" customHeight="1" x14ac:dyDescent="0.15">
      <c r="B194" s="247"/>
      <c r="C194" s="248"/>
      <c r="D194" s="248"/>
      <c r="E194" s="249"/>
      <c r="G194" s="247"/>
      <c r="H194" s="248"/>
      <c r="I194" s="248"/>
      <c r="J194" s="249"/>
      <c r="L194" s="467"/>
      <c r="M194" s="466"/>
      <c r="N194" s="466"/>
      <c r="O194" s="466"/>
      <c r="P194" s="468"/>
      <c r="Q194" s="468"/>
      <c r="R194" s="468"/>
      <c r="S194" s="468"/>
      <c r="T194" s="469"/>
    </row>
    <row r="195" spans="2:20" ht="12" customHeight="1" x14ac:dyDescent="0.15">
      <c r="B195" s="247"/>
      <c r="C195" s="248"/>
      <c r="D195" s="248"/>
      <c r="E195" s="249"/>
      <c r="G195" s="247"/>
      <c r="H195" s="248"/>
      <c r="I195" s="248"/>
      <c r="J195" s="249"/>
      <c r="L195" s="467"/>
      <c r="M195" s="466"/>
      <c r="N195" s="466"/>
      <c r="O195" s="466"/>
      <c r="P195" s="468"/>
      <c r="Q195" s="468"/>
      <c r="R195" s="468"/>
      <c r="S195" s="468"/>
      <c r="T195" s="469"/>
    </row>
    <row r="196" spans="2:20" ht="12" customHeight="1" x14ac:dyDescent="0.15">
      <c r="B196" s="247"/>
      <c r="C196" s="248"/>
      <c r="D196" s="248"/>
      <c r="E196" s="249"/>
      <c r="G196" s="247"/>
      <c r="H196" s="248"/>
      <c r="I196" s="248"/>
      <c r="J196" s="249"/>
      <c r="L196" s="467"/>
      <c r="M196" s="466"/>
      <c r="N196" s="466"/>
      <c r="O196" s="466"/>
      <c r="P196" s="468"/>
      <c r="Q196" s="468"/>
      <c r="R196" s="468"/>
      <c r="S196" s="468"/>
      <c r="T196" s="469"/>
    </row>
    <row r="197" spans="2:20" ht="12" customHeight="1" x14ac:dyDescent="0.15">
      <c r="B197" s="247"/>
      <c r="C197" s="248"/>
      <c r="D197" s="248"/>
      <c r="E197" s="249"/>
      <c r="G197" s="247"/>
      <c r="H197" s="248"/>
      <c r="I197" s="248"/>
      <c r="J197" s="249"/>
      <c r="L197" s="467"/>
      <c r="M197" s="466"/>
      <c r="N197" s="466"/>
      <c r="O197" s="466"/>
      <c r="P197" s="468"/>
      <c r="Q197" s="468"/>
      <c r="R197" s="468"/>
      <c r="S197" s="468"/>
      <c r="T197" s="469"/>
    </row>
    <row r="198" spans="2:20" ht="12" customHeight="1" x14ac:dyDescent="0.15">
      <c r="B198" s="247"/>
      <c r="C198" s="248"/>
      <c r="D198" s="248"/>
      <c r="E198" s="249"/>
      <c r="G198" s="247"/>
      <c r="H198" s="248"/>
      <c r="I198" s="248"/>
      <c r="J198" s="249"/>
      <c r="L198" s="454" t="s">
        <v>301</v>
      </c>
      <c r="M198" s="455"/>
      <c r="N198" s="456">
        <v>600</v>
      </c>
      <c r="O198" s="456"/>
      <c r="P198" s="468"/>
      <c r="Q198" s="468"/>
      <c r="R198" s="468"/>
      <c r="S198" s="468"/>
      <c r="T198" s="469"/>
    </row>
    <row r="199" spans="2:20" ht="12" customHeight="1" x14ac:dyDescent="0.15">
      <c r="B199" s="244" t="s">
        <v>346</v>
      </c>
      <c r="C199" s="245"/>
      <c r="D199" s="245"/>
      <c r="E199" s="246"/>
      <c r="G199" s="244" t="s">
        <v>346</v>
      </c>
      <c r="H199" s="245"/>
      <c r="I199" s="245"/>
      <c r="J199" s="246"/>
      <c r="L199" s="457" t="s">
        <v>1081</v>
      </c>
      <c r="M199" s="458"/>
      <c r="N199" s="458"/>
      <c r="O199" s="458"/>
      <c r="P199" s="458"/>
      <c r="Q199" s="458"/>
      <c r="R199" s="458"/>
      <c r="S199" s="458"/>
      <c r="T199" s="459"/>
    </row>
    <row r="202" spans="2:20" ht="12" customHeight="1" x14ac:dyDescent="0.15">
      <c r="B202" s="42" t="s">
        <v>289</v>
      </c>
      <c r="C202" s="448" t="s">
        <v>228</v>
      </c>
      <c r="D202" s="448"/>
      <c r="E202" s="448"/>
      <c r="F202" s="43" t="s">
        <v>958</v>
      </c>
      <c r="G202" s="448" t="s">
        <v>1082</v>
      </c>
      <c r="H202" s="448"/>
      <c r="I202" s="448"/>
      <c r="J202" s="449"/>
      <c r="L202" s="55" t="s">
        <v>289</v>
      </c>
      <c r="M202" s="497" t="s">
        <v>208</v>
      </c>
      <c r="N202" s="497"/>
      <c r="O202" s="497"/>
      <c r="P202" s="68" t="s">
        <v>958</v>
      </c>
      <c r="Q202" s="497" t="s">
        <v>1083</v>
      </c>
      <c r="R202" s="497"/>
      <c r="S202" s="497"/>
      <c r="T202" s="498"/>
    </row>
    <row r="203" spans="2:20" ht="12" customHeight="1" x14ac:dyDescent="0.15">
      <c r="B203" s="42" t="s">
        <v>961</v>
      </c>
      <c r="C203" s="8" t="str">
        <f>LOOKUP(E203,{0,150,300,450,600;"0","2","4","6","8"})</f>
        <v>8</v>
      </c>
      <c r="D203" s="43" t="s">
        <v>962</v>
      </c>
      <c r="E203" s="77">
        <v>600</v>
      </c>
      <c r="F203" s="450" t="s">
        <v>963</v>
      </c>
      <c r="G203" s="450"/>
      <c r="H203" s="450"/>
      <c r="I203" s="450"/>
      <c r="J203" s="451"/>
      <c r="L203" s="42" t="s">
        <v>961</v>
      </c>
      <c r="M203" s="8" t="str">
        <f>LOOKUP(O203,{0,150,300,450,600;"0","2","4","6","8"})</f>
        <v>8</v>
      </c>
      <c r="N203" s="43" t="s">
        <v>962</v>
      </c>
      <c r="O203" s="44">
        <v>600</v>
      </c>
      <c r="P203" s="450" t="s">
        <v>963</v>
      </c>
      <c r="Q203" s="450"/>
      <c r="R203" s="450"/>
      <c r="S203" s="450"/>
      <c r="T203" s="451"/>
    </row>
    <row r="204" spans="2:20" ht="12" customHeight="1" x14ac:dyDescent="0.15">
      <c r="B204" s="78" t="s">
        <v>964</v>
      </c>
      <c r="C204" s="46">
        <f>E204/5</f>
        <v>1000</v>
      </c>
      <c r="D204" s="79" t="s">
        <v>965</v>
      </c>
      <c r="E204" s="77">
        <v>5000</v>
      </c>
      <c r="F204" s="43" t="s">
        <v>966</v>
      </c>
      <c r="G204" s="193" t="str">
        <f>LOOKUP(C208,{0,1,2},{"表现较差","表现一般","表现良好"})</f>
        <v>表现良好</v>
      </c>
      <c r="H204" s="43" t="s">
        <v>967</v>
      </c>
      <c r="I204" s="452" t="str">
        <f>LOOKUP(E208,{0,1,2},{"无法响应指令","可防御","可防御/闪避"})</f>
        <v>无法响应指令</v>
      </c>
      <c r="J204" s="453"/>
      <c r="L204" s="78" t="s">
        <v>964</v>
      </c>
      <c r="M204" s="46">
        <f>O204/5</f>
        <v>200</v>
      </c>
      <c r="N204" s="92" t="s">
        <v>965</v>
      </c>
      <c r="O204" s="44">
        <v>1000</v>
      </c>
      <c r="P204" s="43" t="s">
        <v>966</v>
      </c>
      <c r="Q204" s="46" t="str">
        <f>LOOKUP(M208,{0,1,2},{"表现较差","表现一般","表现良好"})</f>
        <v>表现良好</v>
      </c>
      <c r="R204" s="43" t="s">
        <v>967</v>
      </c>
      <c r="S204" s="452" t="str">
        <f>LOOKUP(O208,{0,1,2},{"无法响应指令","可防御","可防御/闪避"})</f>
        <v>可防御</v>
      </c>
      <c r="T204" s="453"/>
    </row>
    <row r="205" spans="2:20" ht="12" customHeight="1" x14ac:dyDescent="0.15">
      <c r="B205" s="78" t="s">
        <v>968</v>
      </c>
      <c r="C205" s="46">
        <f>ROUNDDOWN(E205/5,0.1)</f>
        <v>1000</v>
      </c>
      <c r="D205" s="79" t="s">
        <v>969</v>
      </c>
      <c r="E205" s="77">
        <v>5000</v>
      </c>
      <c r="F205" s="43" t="s">
        <v>970</v>
      </c>
      <c r="G205" s="80" t="str">
        <f>LOOKUP(E208,{0,1,2},{"较慢","一般","较快"})</f>
        <v>较慢</v>
      </c>
      <c r="H205" s="43" t="s">
        <v>971</v>
      </c>
      <c r="I205" s="452" t="str">
        <f>LOOKUP(E207,{0,1,2},{"无防护措施","半封闭式防护","全封闭式防护"})</f>
        <v>全封闭式防护</v>
      </c>
      <c r="J205" s="453"/>
      <c r="L205" s="78" t="s">
        <v>968</v>
      </c>
      <c r="M205" s="46">
        <f>ROUNDDOWN(O205/5,0.1)</f>
        <v>200</v>
      </c>
      <c r="N205" s="92" t="s">
        <v>969</v>
      </c>
      <c r="O205" s="44">
        <v>1000</v>
      </c>
      <c r="P205" s="43" t="s">
        <v>970</v>
      </c>
      <c r="Q205" s="35" t="str">
        <f>LOOKUP(O208,{0,1,2},{"较慢","一般","较快"})</f>
        <v>一般</v>
      </c>
      <c r="R205" s="43" t="s">
        <v>971</v>
      </c>
      <c r="S205" s="452" t="str">
        <f>LOOKUP(O207,{0,1,2},{"无防护措施","半封闭式防护","全封闭式防护"})</f>
        <v>全封闭式防护</v>
      </c>
      <c r="T205" s="453"/>
    </row>
    <row r="206" spans="2:20" ht="12" customHeight="1" x14ac:dyDescent="0.15">
      <c r="B206" s="78" t="s">
        <v>972</v>
      </c>
      <c r="C206" s="46">
        <f>E206</f>
        <v>5000</v>
      </c>
      <c r="D206" s="79" t="s">
        <v>973</v>
      </c>
      <c r="E206" s="77">
        <v>5000</v>
      </c>
      <c r="F206" s="43" t="s">
        <v>974</v>
      </c>
      <c r="G206" s="81" t="s">
        <v>1011</v>
      </c>
      <c r="H206" s="79" t="s">
        <v>976</v>
      </c>
      <c r="I206" s="452" t="str">
        <f>LOOKUP(E209,{0,1,2},{"约10分钟","约1分钟/战斗3回合","“永远准时”"})</f>
        <v>约10分钟</v>
      </c>
      <c r="J206" s="453"/>
      <c r="L206" s="78" t="s">
        <v>972</v>
      </c>
      <c r="M206" s="46">
        <f>O206</f>
        <v>500</v>
      </c>
      <c r="N206" s="92" t="s">
        <v>973</v>
      </c>
      <c r="O206" s="44">
        <v>500</v>
      </c>
      <c r="P206" s="43" t="s">
        <v>974</v>
      </c>
      <c r="Q206" s="48" t="s">
        <v>1011</v>
      </c>
      <c r="R206" s="79" t="s">
        <v>976</v>
      </c>
      <c r="S206" s="452" t="str">
        <f>LOOKUP(O209,{0,1,2},{"约10分钟","约1分钟/战斗3回合","“永远准时”"})</f>
        <v>约10分钟</v>
      </c>
      <c r="T206" s="453"/>
    </row>
    <row r="207" spans="2:20" ht="12" customHeight="1" x14ac:dyDescent="0.15">
      <c r="B207" s="42" t="s">
        <v>978</v>
      </c>
      <c r="C207" s="50">
        <v>0</v>
      </c>
      <c r="D207" s="82" t="s">
        <v>979</v>
      </c>
      <c r="E207" s="50">
        <v>2</v>
      </c>
      <c r="F207" s="43" t="s">
        <v>980</v>
      </c>
      <c r="G207" s="80">
        <f>ROUNDDOWN(1+(E214-80)/100,0.1)</f>
        <v>800</v>
      </c>
      <c r="H207" s="79" t="s">
        <v>981</v>
      </c>
      <c r="I207" s="452">
        <f>E213+E212</f>
        <v>1020200</v>
      </c>
      <c r="J207" s="453"/>
      <c r="L207" s="42" t="s">
        <v>978</v>
      </c>
      <c r="M207" s="50">
        <v>0</v>
      </c>
      <c r="N207" s="43" t="s">
        <v>979</v>
      </c>
      <c r="O207" s="50">
        <v>2</v>
      </c>
      <c r="P207" s="43" t="s">
        <v>980</v>
      </c>
      <c r="Q207" s="35">
        <f>ROUNDDOWN(1+(O214-80)/100,0.1)</f>
        <v>80</v>
      </c>
      <c r="R207" s="79" t="s">
        <v>981</v>
      </c>
      <c r="S207" s="452">
        <f>O213+O212</f>
        <v>54200</v>
      </c>
      <c r="T207" s="453"/>
    </row>
    <row r="208" spans="2:20" ht="12" customHeight="1" x14ac:dyDescent="0.15">
      <c r="B208" s="42" t="s">
        <v>982</v>
      </c>
      <c r="C208" s="50">
        <v>2</v>
      </c>
      <c r="D208" s="43" t="s">
        <v>983</v>
      </c>
      <c r="E208" s="50">
        <v>0</v>
      </c>
      <c r="F208" s="460" t="s">
        <v>1084</v>
      </c>
      <c r="G208" s="461"/>
      <c r="H208" s="461"/>
      <c r="I208" s="461"/>
      <c r="J208" s="266"/>
      <c r="L208" s="42" t="s">
        <v>982</v>
      </c>
      <c r="M208" s="50">
        <v>2</v>
      </c>
      <c r="N208" s="43" t="s">
        <v>983</v>
      </c>
      <c r="O208" s="50">
        <v>1</v>
      </c>
      <c r="P208" s="460" t="s">
        <v>1085</v>
      </c>
      <c r="Q208" s="461"/>
      <c r="R208" s="461"/>
      <c r="S208" s="461"/>
      <c r="T208" s="266"/>
    </row>
    <row r="209" spans="2:20" ht="12" customHeight="1" x14ac:dyDescent="0.15">
      <c r="B209" s="42" t="s">
        <v>986</v>
      </c>
      <c r="C209" s="50">
        <v>2</v>
      </c>
      <c r="D209" s="43" t="s">
        <v>987</v>
      </c>
      <c r="E209" s="50">
        <v>0</v>
      </c>
      <c r="F209" s="462"/>
      <c r="G209" s="259"/>
      <c r="H209" s="259"/>
      <c r="I209" s="259"/>
      <c r="J209" s="260"/>
      <c r="L209" s="42" t="s">
        <v>986</v>
      </c>
      <c r="M209" s="50">
        <v>1</v>
      </c>
      <c r="N209" s="43" t="s">
        <v>987</v>
      </c>
      <c r="O209" s="50">
        <v>0</v>
      </c>
      <c r="P209" s="462"/>
      <c r="Q209" s="259"/>
      <c r="R209" s="259"/>
      <c r="S209" s="259"/>
      <c r="T209" s="260"/>
    </row>
    <row r="210" spans="2:20" ht="12" customHeight="1" x14ac:dyDescent="0.15">
      <c r="B210" s="42" t="s">
        <v>988</v>
      </c>
      <c r="C210" s="8">
        <f>IF(E207&lt;1,C203,IF(E207=1,C203+2,IF(E207&gt;1,C203+4,0)))</f>
        <v>12</v>
      </c>
      <c r="D210" s="43" t="s">
        <v>989</v>
      </c>
      <c r="E210" s="8">
        <f>IF(E207&lt;1,0,IF(E207=1,C210*20,C210*40))</f>
        <v>480</v>
      </c>
      <c r="F210" s="462"/>
      <c r="G210" s="259"/>
      <c r="H210" s="259"/>
      <c r="I210" s="259"/>
      <c r="J210" s="260"/>
      <c r="L210" s="42" t="s">
        <v>988</v>
      </c>
      <c r="M210" s="8">
        <f>IF(O207&lt;1,M203,IF(O207=1,M203+2,IF(O207&gt;1,M203+4,0)))</f>
        <v>12</v>
      </c>
      <c r="N210" s="43" t="s">
        <v>989</v>
      </c>
      <c r="O210" s="8">
        <f>IF(O207&lt;1,0,IF(O207=1,M210*20,M210*40))</f>
        <v>480</v>
      </c>
      <c r="P210" s="462"/>
      <c r="Q210" s="259"/>
      <c r="R210" s="259"/>
      <c r="S210" s="259"/>
      <c r="T210" s="260"/>
    </row>
    <row r="211" spans="2:20" ht="12" customHeight="1" x14ac:dyDescent="0.15">
      <c r="B211" s="78" t="s">
        <v>990</v>
      </c>
      <c r="C211" s="46">
        <f>IF(C207=0,C205,IF(C207=1,C205*2,IF(C207=2,C205*3,0)))</f>
        <v>1000</v>
      </c>
      <c r="D211" s="79" t="s">
        <v>991</v>
      </c>
      <c r="E211" s="46">
        <f>(C211*3)</f>
        <v>3000</v>
      </c>
      <c r="F211" s="462"/>
      <c r="G211" s="259"/>
      <c r="H211" s="259"/>
      <c r="I211" s="259"/>
      <c r="J211" s="260"/>
      <c r="L211" s="78" t="s">
        <v>990</v>
      </c>
      <c r="M211" s="46">
        <f>IF(M207=0,M205,IF(M207=1,M205*2,IF(M207=2,M205*3,0)))</f>
        <v>200</v>
      </c>
      <c r="N211" s="79" t="s">
        <v>991</v>
      </c>
      <c r="O211" s="46">
        <f>(M211*3)</f>
        <v>600</v>
      </c>
      <c r="P211" s="462"/>
      <c r="Q211" s="259"/>
      <c r="R211" s="259"/>
      <c r="S211" s="259"/>
      <c r="T211" s="260"/>
    </row>
    <row r="212" spans="2:20" ht="12" customHeight="1" x14ac:dyDescent="0.15">
      <c r="B212" s="78" t="s">
        <v>992</v>
      </c>
      <c r="C212" s="46">
        <f>ROUND((E203+E204+E205+D223)/20,0.1)*(IF(C209=0,2,IF(C209=1,1.5,IF(C209=2,1,0))))</f>
        <v>780</v>
      </c>
      <c r="D212" s="43" t="s">
        <v>993</v>
      </c>
      <c r="E212" s="8">
        <f>IF(C208=0,C204*10+C203*25,IF(C208=1,C204*15+C203*25,IF(C208=2,C204*20+C203*25,0)))</f>
        <v>20200</v>
      </c>
      <c r="F212" s="462"/>
      <c r="G212" s="259"/>
      <c r="H212" s="259"/>
      <c r="I212" s="259"/>
      <c r="J212" s="260"/>
      <c r="L212" s="78" t="s">
        <v>992</v>
      </c>
      <c r="M212" s="46">
        <f>ROUND((O203+O204+O205+N223)/40,0.1)*(IF(M209=0,2,IF(M209=1,1.5,IF(M209=2,1,0))))</f>
        <v>142.5</v>
      </c>
      <c r="N212" s="43" t="s">
        <v>993</v>
      </c>
      <c r="O212" s="8">
        <f>IF(M208=0,M204*10+M203*25,IF(M208=1,M204*15+M203*25,IF(M208=2,M204*20+M203*25,0)))</f>
        <v>4200</v>
      </c>
      <c r="P212" s="462"/>
      <c r="Q212" s="259"/>
      <c r="R212" s="259"/>
      <c r="S212" s="259"/>
      <c r="T212" s="260"/>
    </row>
    <row r="213" spans="2:20" ht="12" customHeight="1" x14ac:dyDescent="0.15">
      <c r="B213" s="42" t="s">
        <v>290</v>
      </c>
      <c r="C213" s="39" t="str">
        <f>LOOKUP(C214,{0,201,401,601,901,1201,1501;"黑色","绿色","蓝色","紫色","红色","橙色","金色"})</f>
        <v>金色</v>
      </c>
      <c r="D213" s="43" t="s">
        <v>292</v>
      </c>
      <c r="E213" s="10">
        <v>1000000</v>
      </c>
      <c r="F213" s="462"/>
      <c r="G213" s="259"/>
      <c r="H213" s="259"/>
      <c r="I213" s="259"/>
      <c r="J213" s="260"/>
      <c r="L213" s="42" t="s">
        <v>290</v>
      </c>
      <c r="M213" s="70" t="str">
        <f>LOOKUP(M214,{0,201,401,601,901,1201,1501;"黑色","绿色","蓝色","紫色","红色","橙色","金色"})</f>
        <v>金色</v>
      </c>
      <c r="N213" s="43" t="s">
        <v>292</v>
      </c>
      <c r="O213" s="10">
        <v>50000</v>
      </c>
      <c r="P213" s="462"/>
      <c r="Q213" s="259"/>
      <c r="R213" s="259"/>
      <c r="S213" s="259"/>
      <c r="T213" s="260"/>
    </row>
    <row r="214" spans="2:20" ht="12" customHeight="1" x14ac:dyDescent="0.15">
      <c r="B214" s="42" t="s">
        <v>994</v>
      </c>
      <c r="C214" s="46">
        <f>D223++E203+E204+E205+E206</f>
        <v>20600</v>
      </c>
      <c r="D214" s="43" t="s">
        <v>296</v>
      </c>
      <c r="E214" s="10">
        <v>80000</v>
      </c>
      <c r="F214" s="462"/>
      <c r="G214" s="259"/>
      <c r="H214" s="259"/>
      <c r="I214" s="259"/>
      <c r="J214" s="260"/>
      <c r="L214" s="42" t="s">
        <v>994</v>
      </c>
      <c r="M214" s="46">
        <f>N223++O203+O204+O205+O206</f>
        <v>4300</v>
      </c>
      <c r="N214" s="43" t="s">
        <v>296</v>
      </c>
      <c r="O214" s="10">
        <v>8000</v>
      </c>
      <c r="P214" s="462"/>
      <c r="Q214" s="259"/>
      <c r="R214" s="259"/>
      <c r="S214" s="259"/>
      <c r="T214" s="260"/>
    </row>
    <row r="215" spans="2:20" ht="12" customHeight="1" x14ac:dyDescent="0.15">
      <c r="B215" s="42" t="s">
        <v>302</v>
      </c>
      <c r="C215" s="46">
        <f>C214*20</f>
        <v>412000</v>
      </c>
      <c r="D215" s="43" t="s">
        <v>995</v>
      </c>
      <c r="E215" s="46">
        <f>C214</f>
        <v>20600</v>
      </c>
      <c r="F215" s="463"/>
      <c r="G215" s="464"/>
      <c r="H215" s="464"/>
      <c r="I215" s="464"/>
      <c r="J215" s="465"/>
      <c r="L215" s="42" t="s">
        <v>302</v>
      </c>
      <c r="M215" s="46">
        <f>M214*20</f>
        <v>86000</v>
      </c>
      <c r="N215" s="43" t="s">
        <v>995</v>
      </c>
      <c r="O215" s="46">
        <f>M214</f>
        <v>4300</v>
      </c>
      <c r="P215" s="463"/>
      <c r="Q215" s="464"/>
      <c r="R215" s="464"/>
      <c r="S215" s="464"/>
      <c r="T215" s="465"/>
    </row>
    <row r="216" spans="2:20" ht="12" customHeight="1" x14ac:dyDescent="0.15">
      <c r="B216" s="255" t="s">
        <v>1086</v>
      </c>
      <c r="C216" s="466"/>
      <c r="D216" s="466"/>
      <c r="E216" s="466"/>
      <c r="F216" s="468" t="s">
        <v>341</v>
      </c>
      <c r="G216" s="468"/>
      <c r="H216" s="468"/>
      <c r="I216" s="468"/>
      <c r="J216" s="469"/>
      <c r="L216" s="255" t="s">
        <v>1087</v>
      </c>
      <c r="M216" s="466"/>
      <c r="N216" s="466"/>
      <c r="O216" s="466"/>
      <c r="P216" s="468" t="s">
        <v>341</v>
      </c>
      <c r="Q216" s="468"/>
      <c r="R216" s="468"/>
      <c r="S216" s="468"/>
      <c r="T216" s="469"/>
    </row>
    <row r="217" spans="2:20" ht="12" customHeight="1" x14ac:dyDescent="0.15">
      <c r="B217" s="467"/>
      <c r="C217" s="466"/>
      <c r="D217" s="466"/>
      <c r="E217" s="466"/>
      <c r="F217" s="468"/>
      <c r="G217" s="468"/>
      <c r="H217" s="468"/>
      <c r="I217" s="468"/>
      <c r="J217" s="469"/>
      <c r="L217" s="467"/>
      <c r="M217" s="466"/>
      <c r="N217" s="466"/>
      <c r="O217" s="466"/>
      <c r="P217" s="468"/>
      <c r="Q217" s="468"/>
      <c r="R217" s="468"/>
      <c r="S217" s="468"/>
      <c r="T217" s="469"/>
    </row>
    <row r="218" spans="2:20" ht="12" customHeight="1" x14ac:dyDescent="0.15">
      <c r="B218" s="467"/>
      <c r="C218" s="466"/>
      <c r="D218" s="466"/>
      <c r="E218" s="466"/>
      <c r="F218" s="468"/>
      <c r="G218" s="468"/>
      <c r="H218" s="468"/>
      <c r="I218" s="468"/>
      <c r="J218" s="469"/>
      <c r="L218" s="467"/>
      <c r="M218" s="466"/>
      <c r="N218" s="466"/>
      <c r="O218" s="466"/>
      <c r="P218" s="468"/>
      <c r="Q218" s="468"/>
      <c r="R218" s="468"/>
      <c r="S218" s="468"/>
      <c r="T218" s="469"/>
    </row>
    <row r="219" spans="2:20" ht="12" customHeight="1" x14ac:dyDescent="0.15">
      <c r="B219" s="467"/>
      <c r="C219" s="466"/>
      <c r="D219" s="466"/>
      <c r="E219" s="466"/>
      <c r="F219" s="468"/>
      <c r="G219" s="468"/>
      <c r="H219" s="468"/>
      <c r="I219" s="468"/>
      <c r="J219" s="469"/>
      <c r="L219" s="467"/>
      <c r="M219" s="466"/>
      <c r="N219" s="466"/>
      <c r="O219" s="466"/>
      <c r="P219" s="468"/>
      <c r="Q219" s="468"/>
      <c r="R219" s="468"/>
      <c r="S219" s="468"/>
      <c r="T219" s="469"/>
    </row>
    <row r="220" spans="2:20" ht="12" customHeight="1" x14ac:dyDescent="0.15">
      <c r="B220" s="467"/>
      <c r="C220" s="466"/>
      <c r="D220" s="466"/>
      <c r="E220" s="466"/>
      <c r="F220" s="468"/>
      <c r="G220" s="468"/>
      <c r="H220" s="468"/>
      <c r="I220" s="468"/>
      <c r="J220" s="469"/>
      <c r="L220" s="467"/>
      <c r="M220" s="466"/>
      <c r="N220" s="466"/>
      <c r="O220" s="466"/>
      <c r="P220" s="468"/>
      <c r="Q220" s="468"/>
      <c r="R220" s="468"/>
      <c r="S220" s="468"/>
      <c r="T220" s="469"/>
    </row>
    <row r="221" spans="2:20" ht="12" customHeight="1" x14ac:dyDescent="0.15">
      <c r="B221" s="467"/>
      <c r="C221" s="466"/>
      <c r="D221" s="466"/>
      <c r="E221" s="466"/>
      <c r="F221" s="468"/>
      <c r="G221" s="468"/>
      <c r="H221" s="468"/>
      <c r="I221" s="468"/>
      <c r="J221" s="469"/>
      <c r="L221" s="467"/>
      <c r="M221" s="466"/>
      <c r="N221" s="466"/>
      <c r="O221" s="466"/>
      <c r="P221" s="468"/>
      <c r="Q221" s="468"/>
      <c r="R221" s="468"/>
      <c r="S221" s="468"/>
      <c r="T221" s="469"/>
    </row>
    <row r="222" spans="2:20" ht="12" customHeight="1" x14ac:dyDescent="0.15">
      <c r="B222" s="467"/>
      <c r="C222" s="466"/>
      <c r="D222" s="466"/>
      <c r="E222" s="466"/>
      <c r="F222" s="468"/>
      <c r="G222" s="468"/>
      <c r="H222" s="468"/>
      <c r="I222" s="468"/>
      <c r="J222" s="469"/>
      <c r="L222" s="467"/>
      <c r="M222" s="466"/>
      <c r="N222" s="466"/>
      <c r="O222" s="466"/>
      <c r="P222" s="468"/>
      <c r="Q222" s="468"/>
      <c r="R222" s="468"/>
      <c r="S222" s="468"/>
      <c r="T222" s="469"/>
    </row>
    <row r="223" spans="2:20" ht="12" customHeight="1" x14ac:dyDescent="0.15">
      <c r="B223" s="454" t="s">
        <v>301</v>
      </c>
      <c r="C223" s="455"/>
      <c r="D223" s="456">
        <v>5000</v>
      </c>
      <c r="E223" s="456"/>
      <c r="F223" s="468"/>
      <c r="G223" s="468"/>
      <c r="H223" s="468"/>
      <c r="I223" s="468"/>
      <c r="J223" s="469"/>
      <c r="L223" s="454" t="s">
        <v>301</v>
      </c>
      <c r="M223" s="455"/>
      <c r="N223" s="456">
        <v>1200</v>
      </c>
      <c r="O223" s="456"/>
      <c r="P223" s="468"/>
      <c r="Q223" s="468"/>
      <c r="R223" s="468"/>
      <c r="S223" s="468"/>
      <c r="T223" s="469"/>
    </row>
    <row r="224" spans="2:20" ht="12" customHeight="1" x14ac:dyDescent="0.15">
      <c r="B224" s="457" t="s">
        <v>1088</v>
      </c>
      <c r="C224" s="458"/>
      <c r="D224" s="458"/>
      <c r="E224" s="458"/>
      <c r="F224" s="458"/>
      <c r="G224" s="458"/>
      <c r="H224" s="458"/>
      <c r="I224" s="458"/>
      <c r="J224" s="459"/>
      <c r="L224" s="457" t="s">
        <v>1089</v>
      </c>
      <c r="M224" s="458"/>
      <c r="N224" s="458"/>
      <c r="O224" s="458"/>
      <c r="P224" s="458"/>
      <c r="Q224" s="458"/>
      <c r="R224" s="458"/>
      <c r="S224" s="458"/>
      <c r="T224" s="459"/>
    </row>
    <row r="227" spans="2:10" ht="12" customHeight="1" x14ac:dyDescent="0.15">
      <c r="B227" s="55" t="s">
        <v>289</v>
      </c>
      <c r="C227" s="56" t="s">
        <v>184</v>
      </c>
      <c r="D227" s="68" t="s">
        <v>1028</v>
      </c>
      <c r="E227" s="21" t="str">
        <f>E228</f>
        <v>枪</v>
      </c>
      <c r="G227" s="42" t="s">
        <v>289</v>
      </c>
      <c r="H227" s="69" t="s">
        <v>21</v>
      </c>
      <c r="I227" s="43" t="s">
        <v>1028</v>
      </c>
      <c r="J227" s="28" t="str">
        <f>J228</f>
        <v>能量炮</v>
      </c>
    </row>
    <row r="228" spans="2:10" ht="12" customHeight="1" x14ac:dyDescent="0.15">
      <c r="B228" s="42" t="s">
        <v>1031</v>
      </c>
      <c r="C228" s="15" t="s">
        <v>1032</v>
      </c>
      <c r="D228" s="15" t="s">
        <v>1033</v>
      </c>
      <c r="E228" s="23" t="s">
        <v>1090</v>
      </c>
      <c r="G228" s="42" t="s">
        <v>1031</v>
      </c>
      <c r="H228" s="15" t="s">
        <v>1035</v>
      </c>
      <c r="I228" s="15" t="s">
        <v>1091</v>
      </c>
      <c r="J228" s="23" t="s">
        <v>1092</v>
      </c>
    </row>
    <row r="229" spans="2:10" ht="12" customHeight="1" x14ac:dyDescent="0.15">
      <c r="B229" s="42" t="s">
        <v>1040</v>
      </c>
      <c r="C229" s="57" t="str">
        <f>IF(E229/10&lt;1,"",E229/10&amp;"D5")&amp;IF(E230/5&lt;1,"","+"&amp;INT(E230/5))</f>
        <v>50D5+800</v>
      </c>
      <c r="D229" s="43" t="s">
        <v>1041</v>
      </c>
      <c r="E229" s="58">
        <v>500</v>
      </c>
      <c r="G229" s="42" t="s">
        <v>1040</v>
      </c>
      <c r="H229" s="46" t="str">
        <f>IF(J229/10&lt;1,"",J229/10&amp;"D5")</f>
        <v>20D5</v>
      </c>
      <c r="I229" s="43" t="s">
        <v>1041</v>
      </c>
      <c r="J229" s="58">
        <v>200</v>
      </c>
    </row>
    <row r="230" spans="2:10" ht="12" customHeight="1" x14ac:dyDescent="0.15">
      <c r="B230" s="42" t="s">
        <v>290</v>
      </c>
      <c r="C230" s="70" t="str">
        <f>LOOKUP(C231,{0,201,401,601,901,1201,1501;"黑色","绿色","蓝色","紫色","红色","橙色","金色"})</f>
        <v>金色</v>
      </c>
      <c r="D230" s="43" t="s">
        <v>292</v>
      </c>
      <c r="E230" s="59">
        <v>4000</v>
      </c>
      <c r="G230" s="42" t="s">
        <v>1042</v>
      </c>
      <c r="H230" s="46">
        <f>J230/50+1</f>
        <v>1</v>
      </c>
      <c r="I230" s="42" t="s">
        <v>1043</v>
      </c>
      <c r="J230" s="58">
        <v>0</v>
      </c>
    </row>
    <row r="231" spans="2:10" ht="12" customHeight="1" x14ac:dyDescent="0.15">
      <c r="B231" s="42" t="s">
        <v>994</v>
      </c>
      <c r="C231" s="46">
        <f>C239+E229</f>
        <v>1700</v>
      </c>
      <c r="D231" s="43" t="s">
        <v>296</v>
      </c>
      <c r="E231" s="59">
        <v>500</v>
      </c>
      <c r="G231" s="42" t="s">
        <v>1045</v>
      </c>
      <c r="H231" s="46">
        <f>J231*5</f>
        <v>250</v>
      </c>
      <c r="I231" s="43" t="s">
        <v>1046</v>
      </c>
      <c r="J231" s="58">
        <v>50</v>
      </c>
    </row>
    <row r="232" spans="2:10" ht="12" customHeight="1" x14ac:dyDescent="0.15">
      <c r="B232" s="60" t="s">
        <v>302</v>
      </c>
      <c r="C232" s="61">
        <f>C231*20</f>
        <v>34000</v>
      </c>
      <c r="D232" s="62" t="s">
        <v>1044</v>
      </c>
      <c r="E232" s="63">
        <f>C231</f>
        <v>1700</v>
      </c>
      <c r="G232" s="42" t="s">
        <v>290</v>
      </c>
      <c r="H232" s="70" t="str">
        <f>LOOKUP(H233,{0,201,401,601,901,1201,1501;"黑色","绿色","蓝色","紫色","红色","橙色","金色"})</f>
        <v>绿色</v>
      </c>
      <c r="I232" s="43" t="s">
        <v>292</v>
      </c>
      <c r="J232" s="59">
        <v>50</v>
      </c>
    </row>
    <row r="233" spans="2:10" ht="12" customHeight="1" x14ac:dyDescent="0.15">
      <c r="B233" s="261" t="s">
        <v>1093</v>
      </c>
      <c r="C233" s="259"/>
      <c r="D233" s="259" t="s">
        <v>1094</v>
      </c>
      <c r="E233" s="260"/>
      <c r="G233" s="42" t="s">
        <v>994</v>
      </c>
      <c r="H233" s="46">
        <f>J229+J231+H241+J230+IF(I228="全自动枪",100,IF(I228="半自动枪",0,0))</f>
        <v>250</v>
      </c>
      <c r="I233" s="43" t="s">
        <v>296</v>
      </c>
      <c r="J233" s="59">
        <v>2</v>
      </c>
    </row>
    <row r="234" spans="2:10" ht="12" customHeight="1" x14ac:dyDescent="0.15">
      <c r="B234" s="261"/>
      <c r="C234" s="259"/>
      <c r="D234" s="259"/>
      <c r="E234" s="260"/>
      <c r="G234" s="42" t="s">
        <v>302</v>
      </c>
      <c r="H234" s="46">
        <f>H233*20</f>
        <v>5000</v>
      </c>
      <c r="I234" s="43" t="s">
        <v>1044</v>
      </c>
      <c r="J234" s="71">
        <f>H233</f>
        <v>250</v>
      </c>
    </row>
    <row r="235" spans="2:10" ht="12" customHeight="1" x14ac:dyDescent="0.15">
      <c r="B235" s="261"/>
      <c r="C235" s="259"/>
      <c r="D235" s="259"/>
      <c r="E235" s="260"/>
      <c r="G235" s="255" t="s">
        <v>1095</v>
      </c>
      <c r="H235" s="486"/>
      <c r="I235" s="460" t="s">
        <v>1096</v>
      </c>
      <c r="J235" s="266"/>
    </row>
    <row r="236" spans="2:10" ht="12" customHeight="1" x14ac:dyDescent="0.15">
      <c r="B236" s="261"/>
      <c r="C236" s="259"/>
      <c r="D236" s="259"/>
      <c r="E236" s="260"/>
      <c r="G236" s="255"/>
      <c r="H236" s="486"/>
      <c r="I236" s="462"/>
      <c r="J236" s="260"/>
    </row>
    <row r="237" spans="2:10" ht="12" customHeight="1" x14ac:dyDescent="0.15">
      <c r="B237" s="261"/>
      <c r="C237" s="259"/>
      <c r="D237" s="259"/>
      <c r="E237" s="260"/>
      <c r="G237" s="255"/>
      <c r="H237" s="486"/>
      <c r="I237" s="462"/>
      <c r="J237" s="260"/>
    </row>
    <row r="238" spans="2:10" ht="12" customHeight="1" x14ac:dyDescent="0.15">
      <c r="B238" s="480"/>
      <c r="C238" s="464"/>
      <c r="D238" s="259"/>
      <c r="E238" s="260"/>
      <c r="G238" s="255"/>
      <c r="H238" s="486"/>
      <c r="I238" s="462"/>
      <c r="J238" s="260"/>
    </row>
    <row r="239" spans="2:10" ht="12" customHeight="1" x14ac:dyDescent="0.15">
      <c r="B239" s="60" t="s">
        <v>301</v>
      </c>
      <c r="C239" s="65">
        <v>1200</v>
      </c>
      <c r="D239" s="464"/>
      <c r="E239" s="465"/>
      <c r="G239" s="255"/>
      <c r="H239" s="486"/>
      <c r="I239" s="462"/>
      <c r="J239" s="260"/>
    </row>
    <row r="240" spans="2:10" ht="12" customHeight="1" x14ac:dyDescent="0.15">
      <c r="B240" s="481"/>
      <c r="C240" s="482"/>
      <c r="D240" s="482"/>
      <c r="E240" s="483"/>
      <c r="G240" s="255"/>
      <c r="H240" s="486"/>
      <c r="I240" s="462"/>
      <c r="J240" s="260"/>
    </row>
    <row r="241" spans="2:10" ht="12" customHeight="1" x14ac:dyDescent="0.15">
      <c r="B241" s="247"/>
      <c r="C241" s="248"/>
      <c r="D241" s="248"/>
      <c r="E241" s="249"/>
      <c r="G241" s="72" t="s">
        <v>301</v>
      </c>
      <c r="H241" s="73">
        <v>0</v>
      </c>
      <c r="I241" s="462"/>
      <c r="J241" s="260"/>
    </row>
    <row r="242" spans="2:10" ht="12" customHeight="1" x14ac:dyDescent="0.15">
      <c r="B242" s="247"/>
      <c r="C242" s="248"/>
      <c r="D242" s="248"/>
      <c r="E242" s="249"/>
      <c r="G242" s="247" t="s">
        <v>1097</v>
      </c>
      <c r="H242" s="248"/>
      <c r="I242" s="248"/>
      <c r="J242" s="249"/>
    </row>
    <row r="243" spans="2:10" ht="12" customHeight="1" x14ac:dyDescent="0.15">
      <c r="B243" s="247"/>
      <c r="C243" s="248"/>
      <c r="D243" s="248"/>
      <c r="E243" s="249"/>
      <c r="G243" s="247"/>
      <c r="H243" s="248"/>
      <c r="I243" s="248"/>
      <c r="J243" s="249"/>
    </row>
    <row r="244" spans="2:10" ht="12" customHeight="1" x14ac:dyDescent="0.15">
      <c r="B244" s="247"/>
      <c r="C244" s="248"/>
      <c r="D244" s="248"/>
      <c r="E244" s="249"/>
      <c r="G244" s="247"/>
      <c r="H244" s="248"/>
      <c r="I244" s="248"/>
      <c r="J244" s="249"/>
    </row>
    <row r="245" spans="2:10" ht="12" customHeight="1" x14ac:dyDescent="0.15">
      <c r="B245" s="247"/>
      <c r="C245" s="248"/>
      <c r="D245" s="248"/>
      <c r="E245" s="249"/>
      <c r="G245" s="247"/>
      <c r="H245" s="248"/>
      <c r="I245" s="248"/>
      <c r="J245" s="249"/>
    </row>
    <row r="246" spans="2:10" ht="12" customHeight="1" x14ac:dyDescent="0.15">
      <c r="B246" s="247"/>
      <c r="C246" s="248"/>
      <c r="D246" s="248"/>
      <c r="E246" s="249"/>
      <c r="G246" s="247"/>
      <c r="H246" s="248"/>
      <c r="I246" s="248"/>
      <c r="J246" s="249"/>
    </row>
    <row r="247" spans="2:10" ht="12" customHeight="1" x14ac:dyDescent="0.15">
      <c r="B247" s="247"/>
      <c r="C247" s="248"/>
      <c r="D247" s="248"/>
      <c r="E247" s="249"/>
      <c r="G247" s="247"/>
      <c r="H247" s="248"/>
      <c r="I247" s="248"/>
      <c r="J247" s="249"/>
    </row>
    <row r="248" spans="2:10" ht="12" customHeight="1" x14ac:dyDescent="0.15">
      <c r="B248" s="247"/>
      <c r="C248" s="248"/>
      <c r="D248" s="248"/>
      <c r="E248" s="249"/>
      <c r="G248" s="247"/>
      <c r="H248" s="248"/>
      <c r="I248" s="248"/>
      <c r="J248" s="249"/>
    </row>
    <row r="249" spans="2:10" ht="12" customHeight="1" x14ac:dyDescent="0.15">
      <c r="B249" s="247"/>
      <c r="C249" s="248"/>
      <c r="D249" s="248"/>
      <c r="E249" s="249"/>
      <c r="G249" s="247"/>
      <c r="H249" s="248"/>
      <c r="I249" s="248"/>
      <c r="J249" s="249"/>
    </row>
    <row r="250" spans="2:10" ht="12" customHeight="1" x14ac:dyDescent="0.15">
      <c r="B250" s="244" t="s">
        <v>1098</v>
      </c>
      <c r="C250" s="245"/>
      <c r="D250" s="245"/>
      <c r="E250" s="246"/>
      <c r="G250" s="457" t="s">
        <v>1099</v>
      </c>
      <c r="H250" s="473"/>
      <c r="I250" s="473"/>
      <c r="J250" s="474"/>
    </row>
    <row r="253" spans="2:10" ht="12" customHeight="1" x14ac:dyDescent="0.15">
      <c r="B253" s="83" t="s">
        <v>289</v>
      </c>
      <c r="C253" s="484" t="s">
        <v>97</v>
      </c>
      <c r="D253" s="484"/>
      <c r="E253" s="484"/>
      <c r="F253" s="84" t="s">
        <v>958</v>
      </c>
      <c r="G253" s="484" t="s">
        <v>1100</v>
      </c>
      <c r="H253" s="484"/>
      <c r="I253" s="484"/>
      <c r="J253" s="485"/>
    </row>
    <row r="254" spans="2:10" ht="12" customHeight="1" x14ac:dyDescent="0.15">
      <c r="B254" s="85" t="s">
        <v>961</v>
      </c>
      <c r="C254" s="86" t="str">
        <f>LOOKUP(E254,{0,150,300,450,600;"0","2","4","6","8"})</f>
        <v>2</v>
      </c>
      <c r="D254" s="87" t="s">
        <v>962</v>
      </c>
      <c r="E254" s="88">
        <v>150</v>
      </c>
      <c r="F254" s="487" t="s">
        <v>963</v>
      </c>
      <c r="G254" s="487"/>
      <c r="H254" s="487"/>
      <c r="I254" s="487"/>
      <c r="J254" s="488"/>
    </row>
    <row r="255" spans="2:10" ht="12" customHeight="1" x14ac:dyDescent="0.15">
      <c r="B255" s="45" t="s">
        <v>964</v>
      </c>
      <c r="C255" s="89">
        <f>E255/5</f>
        <v>40</v>
      </c>
      <c r="D255" s="90" t="s">
        <v>965</v>
      </c>
      <c r="E255" s="88">
        <v>200</v>
      </c>
      <c r="F255" s="87" t="s">
        <v>966</v>
      </c>
      <c r="G255" s="89" t="str">
        <f>LOOKUP(C259,{0,1,2},{"表现较差","表现一般","表现良好"})</f>
        <v>表现一般</v>
      </c>
      <c r="H255" s="87" t="s">
        <v>967</v>
      </c>
      <c r="I255" s="489" t="str">
        <f>LOOKUP(E259,{0,1,2},{"无法响应指令","可防御","可防御/闪避"})</f>
        <v>可防御</v>
      </c>
      <c r="J255" s="490"/>
    </row>
    <row r="256" spans="2:10" ht="12" customHeight="1" x14ac:dyDescent="0.15">
      <c r="B256" s="45" t="s">
        <v>968</v>
      </c>
      <c r="C256" s="89">
        <f>ROUNDDOWN(E256/5,0.1)</f>
        <v>40</v>
      </c>
      <c r="D256" s="90" t="s">
        <v>969</v>
      </c>
      <c r="E256" s="88">
        <v>200</v>
      </c>
      <c r="F256" s="87" t="s">
        <v>970</v>
      </c>
      <c r="G256" s="91" t="str">
        <f>LOOKUP(E259,{0,1,2},{"较慢","一般","较快"})</f>
        <v>一般</v>
      </c>
      <c r="H256" s="87" t="s">
        <v>971</v>
      </c>
      <c r="I256" s="489" t="str">
        <f>LOOKUP(E258,{0,1,2},{"无防护措施","半封闭式防护","全封闭式防护"})</f>
        <v>半封闭式防护</v>
      </c>
      <c r="J256" s="490"/>
    </row>
    <row r="257" spans="2:10" ht="12" customHeight="1" x14ac:dyDescent="0.15">
      <c r="B257" s="45" t="s">
        <v>972</v>
      </c>
      <c r="C257" s="89">
        <f>E257</f>
        <v>80</v>
      </c>
      <c r="D257" s="90" t="s">
        <v>973</v>
      </c>
      <c r="E257" s="88">
        <v>80</v>
      </c>
      <c r="F257" s="87" t="s">
        <v>974</v>
      </c>
      <c r="G257" s="93" t="s">
        <v>1011</v>
      </c>
      <c r="H257" s="49" t="s">
        <v>976</v>
      </c>
      <c r="I257" s="489" t="str">
        <f>LOOKUP(E260,{0,1,2},{"约10分钟","约1分钟/战斗3回合","“永远准时”"})</f>
        <v>约1分钟/战斗3回合</v>
      </c>
      <c r="J257" s="490"/>
    </row>
    <row r="258" spans="2:10" ht="12" customHeight="1" x14ac:dyDescent="0.15">
      <c r="B258" s="85" t="s">
        <v>978</v>
      </c>
      <c r="C258" s="94">
        <v>0</v>
      </c>
      <c r="D258" s="87" t="s">
        <v>979</v>
      </c>
      <c r="E258" s="94">
        <v>1</v>
      </c>
      <c r="F258" s="87" t="s">
        <v>980</v>
      </c>
      <c r="G258" s="91">
        <f>ROUNDDOWN(1+(E265-80)/100,0.1)</f>
        <v>2</v>
      </c>
      <c r="H258" s="49" t="s">
        <v>981</v>
      </c>
      <c r="I258" s="489">
        <f>E264+E263</f>
        <v>1650</v>
      </c>
      <c r="J258" s="490"/>
    </row>
    <row r="259" spans="2:10" ht="12" customHeight="1" x14ac:dyDescent="0.15">
      <c r="B259" s="85" t="s">
        <v>982</v>
      </c>
      <c r="C259" s="94">
        <v>1</v>
      </c>
      <c r="D259" s="87" t="s">
        <v>983</v>
      </c>
      <c r="E259" s="94">
        <v>1</v>
      </c>
      <c r="F259" s="499" t="s">
        <v>1101</v>
      </c>
      <c r="G259" s="500"/>
      <c r="H259" s="500"/>
      <c r="I259" s="500"/>
      <c r="J259" s="501"/>
    </row>
    <row r="260" spans="2:10" ht="12" customHeight="1" x14ac:dyDescent="0.15">
      <c r="B260" s="85" t="s">
        <v>986</v>
      </c>
      <c r="C260" s="94">
        <v>2</v>
      </c>
      <c r="D260" s="87" t="s">
        <v>987</v>
      </c>
      <c r="E260" s="94">
        <v>1</v>
      </c>
      <c r="F260" s="502"/>
      <c r="G260" s="503"/>
      <c r="H260" s="503"/>
      <c r="I260" s="503"/>
      <c r="J260" s="504"/>
    </row>
    <row r="261" spans="2:10" ht="12" customHeight="1" x14ac:dyDescent="0.15">
      <c r="B261" s="85" t="s">
        <v>988</v>
      </c>
      <c r="C261" s="86">
        <f>IF(E258&lt;1,C254,IF(E258=1,C254+2,IF(E258&gt;1,C254+4,0)))</f>
        <v>4</v>
      </c>
      <c r="D261" s="87" t="s">
        <v>989</v>
      </c>
      <c r="E261" s="86">
        <f>IF(E258&lt;1,0,IF(E258=1,C261*20,C261*40))</f>
        <v>80</v>
      </c>
      <c r="F261" s="502"/>
      <c r="G261" s="503"/>
      <c r="H261" s="503"/>
      <c r="I261" s="503"/>
      <c r="J261" s="504"/>
    </row>
    <row r="262" spans="2:10" ht="12" customHeight="1" x14ac:dyDescent="0.15">
      <c r="B262" s="45" t="s">
        <v>990</v>
      </c>
      <c r="C262" s="89">
        <f>IF(C258=0,C256,IF(C258=1,C256*2,IF(C258=2,C256*3,0)))</f>
        <v>40</v>
      </c>
      <c r="D262" s="49" t="s">
        <v>991</v>
      </c>
      <c r="E262" s="89">
        <f>(C262*3)</f>
        <v>120</v>
      </c>
      <c r="F262" s="502"/>
      <c r="G262" s="503"/>
      <c r="H262" s="503"/>
      <c r="I262" s="503"/>
      <c r="J262" s="504"/>
    </row>
    <row r="263" spans="2:10" ht="12" customHeight="1" x14ac:dyDescent="0.15">
      <c r="B263" s="45" t="s">
        <v>992</v>
      </c>
      <c r="C263" s="89">
        <f>ROUND((E254+E255+E256+D274)/40,0.1)*(IF(C260=0,2,IF(C260=1,1.5,IF(C260=2,1,0))))</f>
        <v>16</v>
      </c>
      <c r="D263" s="87" t="s">
        <v>993</v>
      </c>
      <c r="E263" s="86">
        <f>IF(C259=0,C255*10+C254*25,IF(C259=1,C255*15+C254*25,IF(C259=2,C255*20+C254*25,0)))</f>
        <v>650</v>
      </c>
      <c r="F263" s="502"/>
      <c r="G263" s="503"/>
      <c r="H263" s="503"/>
      <c r="I263" s="503"/>
      <c r="J263" s="504"/>
    </row>
    <row r="264" spans="2:10" ht="12" customHeight="1" x14ac:dyDescent="0.15">
      <c r="B264" s="85" t="s">
        <v>290</v>
      </c>
      <c r="C264" s="89" t="str">
        <f>LOOKUP(C265,{0,201,401,601,901,1201,1501;"黑色","绿色","蓝色","紫色","红色","橙色","金色"})</f>
        <v>紫色</v>
      </c>
      <c r="D264" s="87" t="s">
        <v>292</v>
      </c>
      <c r="E264" s="95">
        <v>1000</v>
      </c>
      <c r="F264" s="502"/>
      <c r="G264" s="503"/>
      <c r="H264" s="503"/>
      <c r="I264" s="503"/>
      <c r="J264" s="504"/>
    </row>
    <row r="265" spans="2:10" ht="12" customHeight="1" x14ac:dyDescent="0.15">
      <c r="B265" s="85" t="s">
        <v>994</v>
      </c>
      <c r="C265" s="89">
        <f>D274++E254+E255+E256+E257</f>
        <v>730</v>
      </c>
      <c r="D265" s="87" t="s">
        <v>296</v>
      </c>
      <c r="E265" s="95">
        <v>180</v>
      </c>
      <c r="F265" s="502"/>
      <c r="G265" s="503"/>
      <c r="H265" s="503"/>
      <c r="I265" s="503"/>
      <c r="J265" s="504"/>
    </row>
    <row r="266" spans="2:10" ht="12" customHeight="1" x14ac:dyDescent="0.15">
      <c r="B266" s="85" t="s">
        <v>302</v>
      </c>
      <c r="C266" s="89">
        <f>C265*20</f>
        <v>14600</v>
      </c>
      <c r="D266" s="87" t="s">
        <v>995</v>
      </c>
      <c r="E266" s="89">
        <f>C265</f>
        <v>730</v>
      </c>
      <c r="F266" s="505"/>
      <c r="G266" s="506"/>
      <c r="H266" s="506"/>
      <c r="I266" s="506"/>
      <c r="J266" s="507"/>
    </row>
    <row r="267" spans="2:10" ht="12" customHeight="1" x14ac:dyDescent="0.15">
      <c r="B267" s="508" t="s">
        <v>1102</v>
      </c>
      <c r="C267" s="509"/>
      <c r="D267" s="509"/>
      <c r="E267" s="509"/>
      <c r="F267" s="510" t="s">
        <v>341</v>
      </c>
      <c r="G267" s="510"/>
      <c r="H267" s="510"/>
      <c r="I267" s="510"/>
      <c r="J267" s="511"/>
    </row>
    <row r="268" spans="2:10" ht="12" customHeight="1" x14ac:dyDescent="0.15">
      <c r="B268" s="508"/>
      <c r="C268" s="509"/>
      <c r="D268" s="509"/>
      <c r="E268" s="509"/>
      <c r="F268" s="510"/>
      <c r="G268" s="510"/>
      <c r="H268" s="510"/>
      <c r="I268" s="510"/>
      <c r="J268" s="511"/>
    </row>
    <row r="269" spans="2:10" ht="12" customHeight="1" x14ac:dyDescent="0.15">
      <c r="B269" s="508"/>
      <c r="C269" s="509"/>
      <c r="D269" s="509"/>
      <c r="E269" s="509"/>
      <c r="F269" s="510"/>
      <c r="G269" s="510"/>
      <c r="H269" s="510"/>
      <c r="I269" s="510"/>
      <c r="J269" s="511"/>
    </row>
    <row r="270" spans="2:10" ht="12" customHeight="1" x14ac:dyDescent="0.15">
      <c r="B270" s="508"/>
      <c r="C270" s="509"/>
      <c r="D270" s="509"/>
      <c r="E270" s="509"/>
      <c r="F270" s="510"/>
      <c r="G270" s="510"/>
      <c r="H270" s="510"/>
      <c r="I270" s="510"/>
      <c r="J270" s="511"/>
    </row>
    <row r="271" spans="2:10" ht="12" customHeight="1" x14ac:dyDescent="0.15">
      <c r="B271" s="508"/>
      <c r="C271" s="509"/>
      <c r="D271" s="509"/>
      <c r="E271" s="509"/>
      <c r="F271" s="510"/>
      <c r="G271" s="510"/>
      <c r="H271" s="510"/>
      <c r="I271" s="510"/>
      <c r="J271" s="511"/>
    </row>
    <row r="272" spans="2:10" ht="12" customHeight="1" x14ac:dyDescent="0.15">
      <c r="B272" s="508"/>
      <c r="C272" s="509"/>
      <c r="D272" s="509"/>
      <c r="E272" s="509"/>
      <c r="F272" s="510"/>
      <c r="G272" s="510"/>
      <c r="H272" s="510"/>
      <c r="I272" s="510"/>
      <c r="J272" s="511"/>
    </row>
    <row r="273" spans="2:15" ht="12" customHeight="1" x14ac:dyDescent="0.15">
      <c r="B273" s="508"/>
      <c r="C273" s="509"/>
      <c r="D273" s="509"/>
      <c r="E273" s="509"/>
      <c r="F273" s="510"/>
      <c r="G273" s="510"/>
      <c r="H273" s="510"/>
      <c r="I273" s="510"/>
      <c r="J273" s="511"/>
    </row>
    <row r="274" spans="2:15" ht="12" customHeight="1" x14ac:dyDescent="0.15">
      <c r="B274" s="491" t="s">
        <v>301</v>
      </c>
      <c r="C274" s="492"/>
      <c r="D274" s="493">
        <v>100</v>
      </c>
      <c r="E274" s="493"/>
      <c r="F274" s="510"/>
      <c r="G274" s="510"/>
      <c r="H274" s="510"/>
      <c r="I274" s="510"/>
      <c r="J274" s="511"/>
    </row>
    <row r="275" spans="2:15" ht="12" customHeight="1" x14ac:dyDescent="0.15">
      <c r="B275" s="494" t="s">
        <v>1099</v>
      </c>
      <c r="C275" s="495"/>
      <c r="D275" s="495"/>
      <c r="E275" s="495"/>
      <c r="F275" s="495"/>
      <c r="G275" s="495"/>
      <c r="H275" s="495"/>
      <c r="I275" s="495"/>
      <c r="J275" s="496"/>
    </row>
    <row r="276" spans="2:15" ht="12" customHeight="1" x14ac:dyDescent="0.15">
      <c r="L276" s="12" t="s">
        <v>289</v>
      </c>
      <c r="M276" s="13" t="s">
        <v>13</v>
      </c>
      <c r="N276" s="14" t="s">
        <v>1028</v>
      </c>
      <c r="O276" s="21" t="str">
        <f>O277</f>
        <v>机械爪</v>
      </c>
    </row>
    <row r="277" spans="2:15" ht="12" customHeight="1" x14ac:dyDescent="0.15">
      <c r="L277" s="5" t="s">
        <v>1031</v>
      </c>
      <c r="M277" s="15" t="s">
        <v>1032</v>
      </c>
      <c r="N277" s="15" t="s">
        <v>1038</v>
      </c>
      <c r="O277" s="23" t="s">
        <v>1103</v>
      </c>
    </row>
    <row r="278" spans="2:15" ht="12" customHeight="1" x14ac:dyDescent="0.15">
      <c r="B278" s="12" t="s">
        <v>289</v>
      </c>
      <c r="C278" s="497" t="s">
        <v>125</v>
      </c>
      <c r="D278" s="497"/>
      <c r="E278" s="497"/>
      <c r="F278" s="14" t="s">
        <v>958</v>
      </c>
      <c r="G278" s="497" t="s">
        <v>1104</v>
      </c>
      <c r="H278" s="497"/>
      <c r="I278" s="497"/>
      <c r="J278" s="498"/>
      <c r="L278" s="5" t="s">
        <v>1040</v>
      </c>
      <c r="M278" s="16" t="str">
        <f>IF(O278/10&lt;1,"",O278/10&amp;"D5")&amp;IF(O279/5&lt;1,"","+"&amp;INT(O279/5))</f>
        <v>5D5+36</v>
      </c>
      <c r="N278" s="7" t="s">
        <v>1041</v>
      </c>
      <c r="O278" s="24">
        <v>50</v>
      </c>
    </row>
    <row r="279" spans="2:15" ht="12" customHeight="1" x14ac:dyDescent="0.15">
      <c r="B279" s="5" t="s">
        <v>961</v>
      </c>
      <c r="C279" s="8" t="str">
        <f>LOOKUP(E279,{0,150,300,450,600;"0","2","4","6","8"})</f>
        <v>2</v>
      </c>
      <c r="D279" s="7" t="s">
        <v>962</v>
      </c>
      <c r="E279" s="9">
        <v>150</v>
      </c>
      <c r="F279" s="450" t="s">
        <v>963</v>
      </c>
      <c r="G279" s="450"/>
      <c r="H279" s="450"/>
      <c r="I279" s="450"/>
      <c r="J279" s="451"/>
      <c r="L279" s="5" t="s">
        <v>290</v>
      </c>
      <c r="M279" s="11" t="str">
        <f>LOOKUP(M280,{0,201,401,601,901,1201,1501;"黑色","绿色","蓝色","紫色","红色","橙色","金色"})</f>
        <v>黑色</v>
      </c>
      <c r="N279" s="7" t="s">
        <v>292</v>
      </c>
      <c r="O279" s="25">
        <v>180</v>
      </c>
    </row>
    <row r="280" spans="2:15" ht="12" customHeight="1" x14ac:dyDescent="0.15">
      <c r="B280" s="33" t="s">
        <v>964</v>
      </c>
      <c r="C280" s="11">
        <f>E280/5</f>
        <v>30</v>
      </c>
      <c r="D280" s="96" t="s">
        <v>965</v>
      </c>
      <c r="E280" s="9">
        <v>150</v>
      </c>
      <c r="F280" s="7" t="s">
        <v>966</v>
      </c>
      <c r="G280" s="11" t="str">
        <f>LOOKUP(C284,{0,1,2},{"表现较差","表现一般","表现良好"})</f>
        <v>表现一般</v>
      </c>
      <c r="H280" s="7" t="s">
        <v>967</v>
      </c>
      <c r="I280" s="452" t="str">
        <f>LOOKUP(E284,{0,1,2},{"无法响应指令","可防御","可防御/闪避"})</f>
        <v>可防御/闪避</v>
      </c>
      <c r="J280" s="453"/>
      <c r="L280" s="5" t="s">
        <v>994</v>
      </c>
      <c r="M280" s="11">
        <f>M288+O278</f>
        <v>150</v>
      </c>
      <c r="N280" s="7" t="s">
        <v>296</v>
      </c>
      <c r="O280" s="25">
        <v>20</v>
      </c>
    </row>
    <row r="281" spans="2:15" ht="12" customHeight="1" x14ac:dyDescent="0.15">
      <c r="B281" s="33" t="s">
        <v>968</v>
      </c>
      <c r="C281" s="11">
        <f>ROUNDDOWN(E281/5,0.1)</f>
        <v>25</v>
      </c>
      <c r="D281" s="96" t="s">
        <v>969</v>
      </c>
      <c r="E281" s="9">
        <v>125</v>
      </c>
      <c r="F281" s="7" t="s">
        <v>970</v>
      </c>
      <c r="G281" s="35" t="str">
        <f>LOOKUP(E284,{0,1,2},{"较慢","一般","较快"})</f>
        <v>较快</v>
      </c>
      <c r="H281" s="7" t="s">
        <v>971</v>
      </c>
      <c r="I281" s="452" t="str">
        <f>LOOKUP(E283,{0,1,2},{"无防护措施","半封闭式防护","全封闭式防护"})</f>
        <v>全封闭式防护</v>
      </c>
      <c r="J281" s="453"/>
      <c r="L281" s="17" t="s">
        <v>302</v>
      </c>
      <c r="M281" s="18">
        <f>M280*20</f>
        <v>3000</v>
      </c>
      <c r="N281" s="19" t="s">
        <v>1044</v>
      </c>
      <c r="O281" s="26">
        <f>M280</f>
        <v>150</v>
      </c>
    </row>
    <row r="282" spans="2:15" ht="12" customHeight="1" x14ac:dyDescent="0.15">
      <c r="B282" s="33" t="s">
        <v>972</v>
      </c>
      <c r="C282" s="11">
        <f>E282</f>
        <v>75</v>
      </c>
      <c r="D282" s="96" t="s">
        <v>973</v>
      </c>
      <c r="E282" s="9">
        <v>75</v>
      </c>
      <c r="F282" s="7" t="s">
        <v>974</v>
      </c>
      <c r="G282" s="41" t="s">
        <v>1003</v>
      </c>
      <c r="H282" s="37" t="s">
        <v>976</v>
      </c>
      <c r="I282" s="452" t="str">
        <f>LOOKUP(E285,{0,1,2},{"约10分钟","约1分钟/战斗3回合","“永远准时”"})</f>
        <v>约10分钟</v>
      </c>
      <c r="J282" s="453"/>
      <c r="L282" s="261" t="s">
        <v>1105</v>
      </c>
      <c r="M282" s="259"/>
      <c r="N282" s="259" t="s">
        <v>1106</v>
      </c>
      <c r="O282" s="260"/>
    </row>
    <row r="283" spans="2:15" ht="12" customHeight="1" x14ac:dyDescent="0.15">
      <c r="B283" s="5" t="s">
        <v>978</v>
      </c>
      <c r="C283" s="38">
        <v>0</v>
      </c>
      <c r="D283" s="7" t="s">
        <v>979</v>
      </c>
      <c r="E283" s="38">
        <v>2</v>
      </c>
      <c r="F283" s="7" t="s">
        <v>980</v>
      </c>
      <c r="G283" s="35">
        <f>ROUNDDOWN(1+(E290-80)/100,0.1)</f>
        <v>1</v>
      </c>
      <c r="H283" s="37" t="s">
        <v>981</v>
      </c>
      <c r="I283" s="452">
        <f>E289+E288</f>
        <v>600</v>
      </c>
      <c r="J283" s="453"/>
      <c r="L283" s="261"/>
      <c r="M283" s="259"/>
      <c r="N283" s="259"/>
      <c r="O283" s="260"/>
    </row>
    <row r="284" spans="2:15" ht="12" customHeight="1" x14ac:dyDescent="0.15">
      <c r="B284" s="5" t="s">
        <v>982</v>
      </c>
      <c r="C284" s="38">
        <v>1</v>
      </c>
      <c r="D284" s="7" t="s">
        <v>983</v>
      </c>
      <c r="E284" s="38">
        <v>2</v>
      </c>
      <c r="F284" s="460" t="s">
        <v>1107</v>
      </c>
      <c r="G284" s="461"/>
      <c r="H284" s="461"/>
      <c r="I284" s="461"/>
      <c r="J284" s="266"/>
      <c r="L284" s="261"/>
      <c r="M284" s="259"/>
      <c r="N284" s="259"/>
      <c r="O284" s="260"/>
    </row>
    <row r="285" spans="2:15" ht="12" customHeight="1" x14ac:dyDescent="0.15">
      <c r="B285" s="5" t="s">
        <v>986</v>
      </c>
      <c r="C285" s="38">
        <v>2</v>
      </c>
      <c r="D285" s="7" t="s">
        <v>987</v>
      </c>
      <c r="E285" s="38">
        <v>0</v>
      </c>
      <c r="F285" s="462"/>
      <c r="G285" s="259"/>
      <c r="H285" s="259"/>
      <c r="I285" s="259"/>
      <c r="J285" s="260"/>
      <c r="L285" s="261"/>
      <c r="M285" s="259"/>
      <c r="N285" s="259"/>
      <c r="O285" s="260"/>
    </row>
    <row r="286" spans="2:15" ht="12" customHeight="1" x14ac:dyDescent="0.15">
      <c r="B286" s="5" t="s">
        <v>988</v>
      </c>
      <c r="C286" s="8">
        <f>IF(E283&lt;1,C279,IF(E283=1,C279+2,IF(E283&gt;1,C279+4,0)))</f>
        <v>6</v>
      </c>
      <c r="D286" s="7" t="s">
        <v>989</v>
      </c>
      <c r="E286" s="8">
        <f>IF(E283&lt;1,0,IF(E283=1,C286*20,C286*40))</f>
        <v>240</v>
      </c>
      <c r="F286" s="462"/>
      <c r="G286" s="259"/>
      <c r="H286" s="259"/>
      <c r="I286" s="259"/>
      <c r="J286" s="260"/>
      <c r="L286" s="261"/>
      <c r="M286" s="259"/>
      <c r="N286" s="259"/>
      <c r="O286" s="260"/>
    </row>
    <row r="287" spans="2:15" ht="12" customHeight="1" x14ac:dyDescent="0.15">
      <c r="B287" s="33" t="s">
        <v>990</v>
      </c>
      <c r="C287" s="11">
        <f>IF(C283=0,C281,IF(C283=1,C281*2,IF(C283=2,C281*3,0)))</f>
        <v>25</v>
      </c>
      <c r="D287" s="37" t="s">
        <v>991</v>
      </c>
      <c r="E287" s="11">
        <f>(C287*3)</f>
        <v>75</v>
      </c>
      <c r="F287" s="462"/>
      <c r="G287" s="259"/>
      <c r="H287" s="259"/>
      <c r="I287" s="259"/>
      <c r="J287" s="260"/>
      <c r="L287" s="480"/>
      <c r="M287" s="464"/>
      <c r="N287" s="259"/>
      <c r="O287" s="260"/>
    </row>
    <row r="288" spans="2:15" ht="12" customHeight="1" x14ac:dyDescent="0.15">
      <c r="B288" s="33" t="s">
        <v>992</v>
      </c>
      <c r="C288" s="11">
        <f>ROUND((E279+E280+E281+D299)/40,0.1)*(IF(C285=0,2,IF(C285=1,1.5,IF(C285=2,1,0))))</f>
        <v>21</v>
      </c>
      <c r="D288" s="7" t="s">
        <v>993</v>
      </c>
      <c r="E288" s="8">
        <f>IF(C284=0,C280*10+C279*25,IF(C284=1,C280*15+C279*25,IF(C284=2,C280*20+C279*25,0)))</f>
        <v>500</v>
      </c>
      <c r="F288" s="462"/>
      <c r="G288" s="259"/>
      <c r="H288" s="259"/>
      <c r="I288" s="259"/>
      <c r="J288" s="260"/>
      <c r="L288" s="17" t="s">
        <v>301</v>
      </c>
      <c r="M288" s="20">
        <v>100</v>
      </c>
      <c r="N288" s="464"/>
      <c r="O288" s="465"/>
    </row>
    <row r="289" spans="2:20" ht="12" customHeight="1" x14ac:dyDescent="0.15">
      <c r="B289" s="5" t="s">
        <v>290</v>
      </c>
      <c r="C289" s="11" t="str">
        <f>LOOKUP(C290,{0,201,401,601,901,1201,1501;"黑色","绿色","蓝色","紫色","红色","橙色","金色"})</f>
        <v>紫色</v>
      </c>
      <c r="D289" s="7" t="s">
        <v>292</v>
      </c>
      <c r="E289" s="10">
        <v>100</v>
      </c>
      <c r="F289" s="462"/>
      <c r="G289" s="259"/>
      <c r="H289" s="259"/>
      <c r="I289" s="259"/>
      <c r="J289" s="260"/>
      <c r="L289" s="481" t="s">
        <v>1108</v>
      </c>
      <c r="M289" s="482"/>
      <c r="N289" s="482"/>
      <c r="O289" s="483"/>
    </row>
    <row r="290" spans="2:20" ht="12" customHeight="1" x14ac:dyDescent="0.15">
      <c r="B290" s="5" t="s">
        <v>994</v>
      </c>
      <c r="C290" s="11">
        <f>D299++E279+E280+E281+E282</f>
        <v>900</v>
      </c>
      <c r="D290" s="7" t="s">
        <v>296</v>
      </c>
      <c r="E290" s="10">
        <v>120</v>
      </c>
      <c r="F290" s="462"/>
      <c r="G290" s="259"/>
      <c r="H290" s="259"/>
      <c r="I290" s="259"/>
      <c r="J290" s="260"/>
      <c r="L290" s="247"/>
      <c r="M290" s="248"/>
      <c r="N290" s="248"/>
      <c r="O290" s="249"/>
    </row>
    <row r="291" spans="2:20" ht="12" customHeight="1" x14ac:dyDescent="0.15">
      <c r="B291" s="5" t="s">
        <v>302</v>
      </c>
      <c r="C291" s="11">
        <f>C290*20</f>
        <v>18000</v>
      </c>
      <c r="D291" s="7" t="s">
        <v>995</v>
      </c>
      <c r="E291" s="11">
        <f>C290</f>
        <v>900</v>
      </c>
      <c r="F291" s="463"/>
      <c r="G291" s="464"/>
      <c r="H291" s="464"/>
      <c r="I291" s="464"/>
      <c r="J291" s="465"/>
      <c r="L291" s="247"/>
      <c r="M291" s="248"/>
      <c r="N291" s="248"/>
      <c r="O291" s="249"/>
    </row>
    <row r="292" spans="2:20" ht="12" customHeight="1" x14ac:dyDescent="0.15">
      <c r="B292" s="255" t="s">
        <v>1109</v>
      </c>
      <c r="C292" s="466"/>
      <c r="D292" s="466"/>
      <c r="E292" s="466"/>
      <c r="F292" s="468" t="s">
        <v>341</v>
      </c>
      <c r="G292" s="468"/>
      <c r="H292" s="468"/>
      <c r="I292" s="468"/>
      <c r="J292" s="469"/>
      <c r="L292" s="247"/>
      <c r="M292" s="248"/>
      <c r="N292" s="248"/>
      <c r="O292" s="249"/>
    </row>
    <row r="293" spans="2:20" ht="12" customHeight="1" x14ac:dyDescent="0.15">
      <c r="B293" s="467"/>
      <c r="C293" s="466"/>
      <c r="D293" s="466"/>
      <c r="E293" s="466"/>
      <c r="F293" s="468"/>
      <c r="G293" s="468"/>
      <c r="H293" s="468"/>
      <c r="I293" s="468"/>
      <c r="J293" s="469"/>
      <c r="L293" s="247"/>
      <c r="M293" s="248"/>
      <c r="N293" s="248"/>
      <c r="O293" s="249"/>
    </row>
    <row r="294" spans="2:20" ht="12" customHeight="1" x14ac:dyDescent="0.15">
      <c r="B294" s="467"/>
      <c r="C294" s="466"/>
      <c r="D294" s="466"/>
      <c r="E294" s="466"/>
      <c r="F294" s="468"/>
      <c r="G294" s="468"/>
      <c r="H294" s="468"/>
      <c r="I294" s="468"/>
      <c r="J294" s="469"/>
      <c r="L294" s="247"/>
      <c r="M294" s="248"/>
      <c r="N294" s="248"/>
      <c r="O294" s="249"/>
    </row>
    <row r="295" spans="2:20" ht="12" customHeight="1" x14ac:dyDescent="0.15">
      <c r="B295" s="467"/>
      <c r="C295" s="466"/>
      <c r="D295" s="466"/>
      <c r="E295" s="466"/>
      <c r="F295" s="468"/>
      <c r="G295" s="468"/>
      <c r="H295" s="468"/>
      <c r="I295" s="468"/>
      <c r="J295" s="469"/>
      <c r="L295" s="247"/>
      <c r="M295" s="248"/>
      <c r="N295" s="248"/>
      <c r="O295" s="249"/>
    </row>
    <row r="296" spans="2:20" ht="12" customHeight="1" x14ac:dyDescent="0.15">
      <c r="B296" s="467"/>
      <c r="C296" s="466"/>
      <c r="D296" s="466"/>
      <c r="E296" s="466"/>
      <c r="F296" s="468"/>
      <c r="G296" s="468"/>
      <c r="H296" s="468"/>
      <c r="I296" s="468"/>
      <c r="J296" s="469"/>
      <c r="L296" s="247"/>
      <c r="M296" s="248"/>
      <c r="N296" s="248"/>
      <c r="O296" s="249"/>
    </row>
    <row r="297" spans="2:20" ht="12" customHeight="1" x14ac:dyDescent="0.15">
      <c r="B297" s="467"/>
      <c r="C297" s="466"/>
      <c r="D297" s="466"/>
      <c r="E297" s="466"/>
      <c r="F297" s="468"/>
      <c r="G297" s="468"/>
      <c r="H297" s="468"/>
      <c r="I297" s="468"/>
      <c r="J297" s="469"/>
      <c r="L297" s="247"/>
      <c r="M297" s="248"/>
      <c r="N297" s="248"/>
      <c r="O297" s="249"/>
    </row>
    <row r="298" spans="2:20" ht="12" customHeight="1" x14ac:dyDescent="0.15">
      <c r="B298" s="467"/>
      <c r="C298" s="466"/>
      <c r="D298" s="466"/>
      <c r="E298" s="466"/>
      <c r="F298" s="468"/>
      <c r="G298" s="468"/>
      <c r="H298" s="468"/>
      <c r="I298" s="468"/>
      <c r="J298" s="469"/>
      <c r="L298" s="247"/>
      <c r="M298" s="248"/>
      <c r="N298" s="248"/>
      <c r="O298" s="249"/>
    </row>
    <row r="299" spans="2:20" ht="12" customHeight="1" x14ac:dyDescent="0.15">
      <c r="B299" s="454" t="s">
        <v>301</v>
      </c>
      <c r="C299" s="455"/>
      <c r="D299" s="456">
        <v>400</v>
      </c>
      <c r="E299" s="456"/>
      <c r="F299" s="468"/>
      <c r="G299" s="468"/>
      <c r="H299" s="468"/>
      <c r="I299" s="468"/>
      <c r="J299" s="469"/>
      <c r="L299" s="244" t="s">
        <v>1110</v>
      </c>
      <c r="M299" s="245"/>
      <c r="N299" s="245"/>
      <c r="O299" s="246"/>
    </row>
    <row r="300" spans="2:20" ht="12" customHeight="1" x14ac:dyDescent="0.15">
      <c r="B300" s="457" t="s">
        <v>1111</v>
      </c>
      <c r="C300" s="458"/>
      <c r="D300" s="458"/>
      <c r="E300" s="458"/>
      <c r="F300" s="458"/>
      <c r="G300" s="458"/>
      <c r="H300" s="458"/>
      <c r="I300" s="458"/>
      <c r="J300" s="459"/>
    </row>
    <row r="302" spans="2:20" ht="12" customHeight="1" x14ac:dyDescent="0.15">
      <c r="L302" s="5" t="s">
        <v>289</v>
      </c>
      <c r="M302" s="6" t="s">
        <v>152</v>
      </c>
      <c r="N302" s="7" t="s">
        <v>1028</v>
      </c>
      <c r="O302" s="28" t="str">
        <f>O303</f>
        <v>[光束炮]</v>
      </c>
      <c r="Q302" s="5" t="s">
        <v>289</v>
      </c>
      <c r="R302" s="6" t="s">
        <v>168</v>
      </c>
      <c r="S302" s="7" t="s">
        <v>1028</v>
      </c>
      <c r="T302" s="28" t="str">
        <f>T303</f>
        <v>[光束炮]</v>
      </c>
    </row>
    <row r="303" spans="2:20" ht="12" customHeight="1" x14ac:dyDescent="0.15">
      <c r="B303" s="12" t="s">
        <v>289</v>
      </c>
      <c r="C303" s="497" t="s">
        <v>192</v>
      </c>
      <c r="D303" s="497"/>
      <c r="E303" s="497"/>
      <c r="F303" s="14" t="s">
        <v>958</v>
      </c>
      <c r="G303" s="497" t="s">
        <v>1112</v>
      </c>
      <c r="H303" s="497"/>
      <c r="I303" s="497"/>
      <c r="J303" s="498"/>
      <c r="L303" s="5" t="s">
        <v>1031</v>
      </c>
      <c r="M303" s="15" t="s">
        <v>1035</v>
      </c>
      <c r="N303" s="15" t="s">
        <v>1113</v>
      </c>
      <c r="O303" s="23" t="s">
        <v>1114</v>
      </c>
      <c r="Q303" s="5" t="s">
        <v>1031</v>
      </c>
      <c r="R303" s="15" t="s">
        <v>1035</v>
      </c>
      <c r="S303" s="15" t="s">
        <v>1113</v>
      </c>
      <c r="T303" s="23" t="s">
        <v>1114</v>
      </c>
    </row>
    <row r="304" spans="2:20" ht="12" customHeight="1" x14ac:dyDescent="0.15">
      <c r="B304" s="5" t="s">
        <v>961</v>
      </c>
      <c r="C304" s="8" t="str">
        <f>LOOKUP(E304,{0,150,300,450,600;"0","2","4","6","8"})</f>
        <v>4</v>
      </c>
      <c r="D304" s="7" t="s">
        <v>962</v>
      </c>
      <c r="E304" s="9">
        <v>300</v>
      </c>
      <c r="F304" s="450" t="s">
        <v>963</v>
      </c>
      <c r="G304" s="450"/>
      <c r="H304" s="450"/>
      <c r="I304" s="450"/>
      <c r="J304" s="451"/>
      <c r="L304" s="5" t="s">
        <v>1040</v>
      </c>
      <c r="M304" s="11" t="str">
        <f>IF(O304/10&lt;1,"",O304/10&amp;"D5")</f>
        <v>50D5</v>
      </c>
      <c r="N304" s="7" t="s">
        <v>1041</v>
      </c>
      <c r="O304" s="24">
        <v>500</v>
      </c>
      <c r="Q304" s="5" t="s">
        <v>1040</v>
      </c>
      <c r="R304" s="11" t="str">
        <f>IF(T304/10&lt;1,"",T304/10&amp;"D5")</f>
        <v>50D5</v>
      </c>
      <c r="S304" s="7" t="s">
        <v>1041</v>
      </c>
      <c r="T304" s="24">
        <v>500</v>
      </c>
    </row>
    <row r="305" spans="2:20" ht="12" customHeight="1" x14ac:dyDescent="0.15">
      <c r="B305" s="33" t="s">
        <v>964</v>
      </c>
      <c r="C305" s="11">
        <f>E305/5</f>
        <v>50</v>
      </c>
      <c r="D305" s="96" t="s">
        <v>965</v>
      </c>
      <c r="E305" s="9">
        <v>250</v>
      </c>
      <c r="F305" s="7" t="s">
        <v>966</v>
      </c>
      <c r="G305" s="11" t="str">
        <f>LOOKUP(C309,{0,1,2},{"表现较差","表现一般","表现良好"})</f>
        <v>表现较差</v>
      </c>
      <c r="H305" s="7" t="s">
        <v>967</v>
      </c>
      <c r="I305" s="452" t="str">
        <f>LOOKUP(E309,{0,1,2},{"无法响应指令","可防御","可防御/闪避"})</f>
        <v>可防御/闪避</v>
      </c>
      <c r="J305" s="453"/>
      <c r="L305" s="5" t="s">
        <v>1042</v>
      </c>
      <c r="M305" s="11">
        <f>O305/50+1</f>
        <v>2</v>
      </c>
      <c r="N305" s="5" t="s">
        <v>1043</v>
      </c>
      <c r="O305" s="24">
        <v>50</v>
      </c>
      <c r="Q305" s="5" t="s">
        <v>1042</v>
      </c>
      <c r="R305" s="11">
        <f>T305/50+1</f>
        <v>4</v>
      </c>
      <c r="S305" s="5" t="s">
        <v>1043</v>
      </c>
      <c r="T305" s="24">
        <v>150</v>
      </c>
    </row>
    <row r="306" spans="2:20" ht="12" customHeight="1" x14ac:dyDescent="0.15">
      <c r="B306" s="33" t="s">
        <v>968</v>
      </c>
      <c r="C306" s="11">
        <f>ROUNDDOWN(E306/5,0.1)</f>
        <v>50</v>
      </c>
      <c r="D306" s="96" t="s">
        <v>969</v>
      </c>
      <c r="E306" s="9">
        <v>250</v>
      </c>
      <c r="F306" s="7" t="s">
        <v>970</v>
      </c>
      <c r="G306" s="35" t="str">
        <f>LOOKUP(E309,{0,1,2},{"较慢","一般","较快"})</f>
        <v>较快</v>
      </c>
      <c r="H306" s="7" t="s">
        <v>971</v>
      </c>
      <c r="I306" s="452" t="str">
        <f>LOOKUP(E308,{0,1,2},{"无防护措施","半封闭式防护","全封闭式防护"})</f>
        <v>无防护措施</v>
      </c>
      <c r="J306" s="453"/>
      <c r="L306" s="5" t="s">
        <v>1045</v>
      </c>
      <c r="M306" s="11">
        <f>O306*5</f>
        <v>300</v>
      </c>
      <c r="N306" s="7" t="s">
        <v>1046</v>
      </c>
      <c r="O306" s="24">
        <v>60</v>
      </c>
      <c r="Q306" s="5" t="s">
        <v>1045</v>
      </c>
      <c r="R306" s="11">
        <f>T306*5</f>
        <v>300</v>
      </c>
      <c r="S306" s="7" t="s">
        <v>1046</v>
      </c>
      <c r="T306" s="24">
        <v>60</v>
      </c>
    </row>
    <row r="307" spans="2:20" ht="12" customHeight="1" x14ac:dyDescent="0.15">
      <c r="B307" s="33" t="s">
        <v>972</v>
      </c>
      <c r="C307" s="11">
        <f>E307</f>
        <v>200</v>
      </c>
      <c r="D307" s="96" t="s">
        <v>973</v>
      </c>
      <c r="E307" s="9">
        <v>200</v>
      </c>
      <c r="F307" s="7" t="s">
        <v>974</v>
      </c>
      <c r="G307" s="41" t="s">
        <v>1011</v>
      </c>
      <c r="H307" s="37" t="s">
        <v>976</v>
      </c>
      <c r="I307" s="452" t="str">
        <f>LOOKUP(E310,{0,1,2},{"约10分钟","约1分钟/战斗3回合","“永远准时”"})</f>
        <v>“永远准时”</v>
      </c>
      <c r="J307" s="453"/>
      <c r="L307" s="5" t="s">
        <v>290</v>
      </c>
      <c r="M307" s="97" t="str">
        <f>LOOKUP(M308,{0,201,401,601,901,1201,1501;"黑色","绿色","蓝色","紫色","红色","橙色","金色"})</f>
        <v>红色</v>
      </c>
      <c r="N307" s="7" t="s">
        <v>292</v>
      </c>
      <c r="O307" s="25">
        <v>3000</v>
      </c>
      <c r="Q307" s="5" t="s">
        <v>290</v>
      </c>
      <c r="R307" s="97" t="str">
        <f>LOOKUP(R308,{0,201,401,601,901,1201,1501;"黑色","绿色","蓝色","紫色","红色","橙色","金色"})</f>
        <v>橙色</v>
      </c>
      <c r="S307" s="7" t="s">
        <v>292</v>
      </c>
      <c r="T307" s="25">
        <v>4000</v>
      </c>
    </row>
    <row r="308" spans="2:20" ht="12" customHeight="1" x14ac:dyDescent="0.15">
      <c r="B308" s="5" t="s">
        <v>978</v>
      </c>
      <c r="C308" s="38">
        <v>0</v>
      </c>
      <c r="D308" s="7" t="s">
        <v>979</v>
      </c>
      <c r="E308" s="38">
        <v>0</v>
      </c>
      <c r="F308" s="7" t="s">
        <v>980</v>
      </c>
      <c r="G308" s="35">
        <f>ROUNDDOWN(1+(E315-80)/100,0.1)</f>
        <v>1</v>
      </c>
      <c r="H308" s="37" t="s">
        <v>981</v>
      </c>
      <c r="I308" s="452">
        <f>E314+E313</f>
        <v>28150</v>
      </c>
      <c r="J308" s="453"/>
      <c r="L308" s="5" t="s">
        <v>994</v>
      </c>
      <c r="M308" s="11">
        <f>O304+O306+M316+O305+IF(N303="全自动枪",100,IF(N303="半自动枪",0,0))</f>
        <v>1110</v>
      </c>
      <c r="N308" s="7" t="s">
        <v>296</v>
      </c>
      <c r="O308" s="25">
        <v>3000</v>
      </c>
      <c r="Q308" s="5" t="s">
        <v>994</v>
      </c>
      <c r="R308" s="11">
        <f>T304+T306+R316+T305+IF(S303="全自动枪",100,IF(S303="半自动枪",0,0))</f>
        <v>1410</v>
      </c>
      <c r="S308" s="7" t="s">
        <v>296</v>
      </c>
      <c r="T308" s="25">
        <v>5000</v>
      </c>
    </row>
    <row r="309" spans="2:20" ht="12" customHeight="1" x14ac:dyDescent="0.15">
      <c r="B309" s="5" t="s">
        <v>982</v>
      </c>
      <c r="C309" s="38">
        <v>0</v>
      </c>
      <c r="D309" s="7" t="s">
        <v>983</v>
      </c>
      <c r="E309" s="38">
        <v>2</v>
      </c>
      <c r="F309" s="460" t="s">
        <v>1115</v>
      </c>
      <c r="G309" s="461"/>
      <c r="H309" s="461"/>
      <c r="I309" s="461"/>
      <c r="J309" s="266"/>
      <c r="L309" s="5" t="s">
        <v>302</v>
      </c>
      <c r="M309" s="11">
        <f>M308*20</f>
        <v>22200</v>
      </c>
      <c r="N309" s="7" t="s">
        <v>1044</v>
      </c>
      <c r="O309" s="29">
        <f>M308</f>
        <v>1110</v>
      </c>
      <c r="Q309" s="5" t="s">
        <v>302</v>
      </c>
      <c r="R309" s="11">
        <f>R308*20</f>
        <v>28200</v>
      </c>
      <c r="S309" s="7" t="s">
        <v>1044</v>
      </c>
      <c r="T309" s="29">
        <f>R308</f>
        <v>1410</v>
      </c>
    </row>
    <row r="310" spans="2:20" ht="12" customHeight="1" x14ac:dyDescent="0.15">
      <c r="B310" s="5" t="s">
        <v>986</v>
      </c>
      <c r="C310" s="38">
        <v>2</v>
      </c>
      <c r="D310" s="7" t="s">
        <v>987</v>
      </c>
      <c r="E310" s="38">
        <v>2</v>
      </c>
      <c r="F310" s="462"/>
      <c r="G310" s="259"/>
      <c r="H310" s="259"/>
      <c r="I310" s="259"/>
      <c r="J310" s="260"/>
      <c r="L310" s="255" t="s">
        <v>1116</v>
      </c>
      <c r="M310" s="486"/>
      <c r="N310" s="460" t="s">
        <v>1117</v>
      </c>
      <c r="O310" s="266"/>
      <c r="Q310" s="255" t="s">
        <v>1118</v>
      </c>
      <c r="R310" s="486"/>
      <c r="S310" s="460" t="s">
        <v>1119</v>
      </c>
      <c r="T310" s="266"/>
    </row>
    <row r="311" spans="2:20" ht="12" customHeight="1" x14ac:dyDescent="0.15">
      <c r="B311" s="5" t="s">
        <v>988</v>
      </c>
      <c r="C311" s="8" t="str">
        <f>IF(E308&lt;1,C304,IF(E308=1,C304+2,IF(E308&gt;1,C304+4,0)))</f>
        <v>4</v>
      </c>
      <c r="D311" s="7" t="s">
        <v>989</v>
      </c>
      <c r="E311" s="8">
        <f>IF(E308&lt;1,0,IF(E308=1,C311*20,C311*40))</f>
        <v>0</v>
      </c>
      <c r="F311" s="462"/>
      <c r="G311" s="259"/>
      <c r="H311" s="259"/>
      <c r="I311" s="259"/>
      <c r="J311" s="260"/>
      <c r="L311" s="255"/>
      <c r="M311" s="486"/>
      <c r="N311" s="462"/>
      <c r="O311" s="260"/>
      <c r="Q311" s="255"/>
      <c r="R311" s="486"/>
      <c r="S311" s="462"/>
      <c r="T311" s="260"/>
    </row>
    <row r="312" spans="2:20" ht="12" customHeight="1" x14ac:dyDescent="0.15">
      <c r="B312" s="33" t="s">
        <v>990</v>
      </c>
      <c r="C312" s="11">
        <f>IF(C308=0,C306,IF(C308=1,C306*2,IF(C308=2,C306*3,0)))</f>
        <v>50</v>
      </c>
      <c r="D312" s="37" t="s">
        <v>991</v>
      </c>
      <c r="E312" s="11">
        <f>(C312*3)</f>
        <v>150</v>
      </c>
      <c r="F312" s="462"/>
      <c r="G312" s="259"/>
      <c r="H312" s="259"/>
      <c r="I312" s="259"/>
      <c r="J312" s="260"/>
      <c r="L312" s="255"/>
      <c r="M312" s="486"/>
      <c r="N312" s="462"/>
      <c r="O312" s="260"/>
      <c r="Q312" s="255"/>
      <c r="R312" s="486"/>
      <c r="S312" s="462"/>
      <c r="T312" s="260"/>
    </row>
    <row r="313" spans="2:20" ht="12" customHeight="1" x14ac:dyDescent="0.15">
      <c r="B313" s="33" t="s">
        <v>992</v>
      </c>
      <c r="C313" s="11">
        <f>ROUND((E304+E305+E306+D324)/40,0.1)*(IF(C310=0,2,IF(C310=1,1.5,IF(C310=2,1,0))))</f>
        <v>46</v>
      </c>
      <c r="D313" s="7" t="s">
        <v>993</v>
      </c>
      <c r="E313" s="8">
        <f>IF(C309=0,C305*10+C304*25,IF(C309=1,C305*15+C304*25,IF(C309=2,C305*20+C304*25,0)))</f>
        <v>600</v>
      </c>
      <c r="F313" s="462"/>
      <c r="G313" s="259"/>
      <c r="H313" s="259"/>
      <c r="I313" s="259"/>
      <c r="J313" s="260"/>
      <c r="L313" s="255"/>
      <c r="M313" s="486"/>
      <c r="N313" s="462"/>
      <c r="O313" s="260"/>
      <c r="Q313" s="255"/>
      <c r="R313" s="486"/>
      <c r="S313" s="462"/>
      <c r="T313" s="260"/>
    </row>
    <row r="314" spans="2:20" ht="12" customHeight="1" x14ac:dyDescent="0.15">
      <c r="B314" s="5" t="s">
        <v>290</v>
      </c>
      <c r="C314" s="11" t="str">
        <f>LOOKUP(C315,{0,201,401,601,901,1201,1501;"黑色","绿色","蓝色","紫色","红色","橙色","金色"})</f>
        <v>金色</v>
      </c>
      <c r="D314" s="7" t="s">
        <v>292</v>
      </c>
      <c r="E314" s="10">
        <v>27550</v>
      </c>
      <c r="F314" s="462"/>
      <c r="G314" s="259"/>
      <c r="H314" s="259"/>
      <c r="I314" s="259"/>
      <c r="J314" s="260"/>
      <c r="L314" s="255"/>
      <c r="M314" s="486"/>
      <c r="N314" s="462"/>
      <c r="O314" s="260"/>
      <c r="Q314" s="255"/>
      <c r="R314" s="486"/>
      <c r="S314" s="462"/>
      <c r="T314" s="260"/>
    </row>
    <row r="315" spans="2:20" ht="12" customHeight="1" x14ac:dyDescent="0.15">
      <c r="B315" s="5" t="s">
        <v>994</v>
      </c>
      <c r="C315" s="11">
        <f>D324++E304+E305+E306+E307</f>
        <v>2050</v>
      </c>
      <c r="D315" s="7" t="s">
        <v>296</v>
      </c>
      <c r="E315" s="10">
        <v>160</v>
      </c>
      <c r="F315" s="462"/>
      <c r="G315" s="259"/>
      <c r="H315" s="259"/>
      <c r="I315" s="259"/>
      <c r="J315" s="260"/>
      <c r="L315" s="255"/>
      <c r="M315" s="486"/>
      <c r="N315" s="462"/>
      <c r="O315" s="260"/>
      <c r="Q315" s="255"/>
      <c r="R315" s="486"/>
      <c r="S315" s="462"/>
      <c r="T315" s="260"/>
    </row>
    <row r="316" spans="2:20" ht="12" customHeight="1" x14ac:dyDescent="0.15">
      <c r="B316" s="5" t="s">
        <v>302</v>
      </c>
      <c r="C316" s="11">
        <f>C315*20</f>
        <v>41000</v>
      </c>
      <c r="D316" s="7" t="s">
        <v>995</v>
      </c>
      <c r="E316" s="11">
        <f>C315</f>
        <v>2050</v>
      </c>
      <c r="F316" s="463"/>
      <c r="G316" s="464"/>
      <c r="H316" s="464"/>
      <c r="I316" s="464"/>
      <c r="J316" s="465"/>
      <c r="L316" s="30" t="s">
        <v>301</v>
      </c>
      <c r="M316" s="31">
        <v>500</v>
      </c>
      <c r="N316" s="462"/>
      <c r="O316" s="260"/>
      <c r="Q316" s="30" t="s">
        <v>301</v>
      </c>
      <c r="R316" s="31">
        <v>700</v>
      </c>
      <c r="S316" s="462"/>
      <c r="T316" s="260"/>
    </row>
    <row r="317" spans="2:20" ht="12" customHeight="1" x14ac:dyDescent="0.15">
      <c r="B317" s="255" t="s">
        <v>1120</v>
      </c>
      <c r="C317" s="466"/>
      <c r="D317" s="466"/>
      <c r="E317" s="466"/>
      <c r="F317" s="468" t="s">
        <v>341</v>
      </c>
      <c r="G317" s="468"/>
      <c r="H317" s="468"/>
      <c r="I317" s="468"/>
      <c r="J317" s="469"/>
      <c r="L317" s="247" t="s">
        <v>341</v>
      </c>
      <c r="M317" s="248"/>
      <c r="N317" s="248"/>
      <c r="O317" s="249"/>
      <c r="Q317" s="247" t="s">
        <v>341</v>
      </c>
      <c r="R317" s="248"/>
      <c r="S317" s="248"/>
      <c r="T317" s="249"/>
    </row>
    <row r="318" spans="2:20" ht="12" customHeight="1" x14ac:dyDescent="0.15">
      <c r="B318" s="467"/>
      <c r="C318" s="466"/>
      <c r="D318" s="466"/>
      <c r="E318" s="466"/>
      <c r="F318" s="468"/>
      <c r="G318" s="468"/>
      <c r="H318" s="468"/>
      <c r="I318" s="468"/>
      <c r="J318" s="469"/>
      <c r="L318" s="247"/>
      <c r="M318" s="248"/>
      <c r="N318" s="248"/>
      <c r="O318" s="249"/>
      <c r="Q318" s="247"/>
      <c r="R318" s="248"/>
      <c r="S318" s="248"/>
      <c r="T318" s="249"/>
    </row>
    <row r="319" spans="2:20" ht="12" customHeight="1" x14ac:dyDescent="0.15">
      <c r="B319" s="467"/>
      <c r="C319" s="466"/>
      <c r="D319" s="466"/>
      <c r="E319" s="466"/>
      <c r="F319" s="468"/>
      <c r="G319" s="468"/>
      <c r="H319" s="468"/>
      <c r="I319" s="468"/>
      <c r="J319" s="469"/>
      <c r="L319" s="247"/>
      <c r="M319" s="248"/>
      <c r="N319" s="248"/>
      <c r="O319" s="249"/>
      <c r="Q319" s="247"/>
      <c r="R319" s="248"/>
      <c r="S319" s="248"/>
      <c r="T319" s="249"/>
    </row>
    <row r="320" spans="2:20" ht="12" customHeight="1" x14ac:dyDescent="0.15">
      <c r="B320" s="467"/>
      <c r="C320" s="466"/>
      <c r="D320" s="466"/>
      <c r="E320" s="466"/>
      <c r="F320" s="468"/>
      <c r="G320" s="468"/>
      <c r="H320" s="468"/>
      <c r="I320" s="468"/>
      <c r="J320" s="469"/>
      <c r="L320" s="247"/>
      <c r="M320" s="248"/>
      <c r="N320" s="248"/>
      <c r="O320" s="249"/>
      <c r="Q320" s="247"/>
      <c r="R320" s="248"/>
      <c r="S320" s="248"/>
      <c r="T320" s="249"/>
    </row>
    <row r="321" spans="2:20" ht="12" customHeight="1" x14ac:dyDescent="0.15">
      <c r="B321" s="467"/>
      <c r="C321" s="466"/>
      <c r="D321" s="466"/>
      <c r="E321" s="466"/>
      <c r="F321" s="468"/>
      <c r="G321" s="468"/>
      <c r="H321" s="468"/>
      <c r="I321" s="468"/>
      <c r="J321" s="469"/>
      <c r="L321" s="247"/>
      <c r="M321" s="248"/>
      <c r="N321" s="248"/>
      <c r="O321" s="249"/>
      <c r="Q321" s="247"/>
      <c r="R321" s="248"/>
      <c r="S321" s="248"/>
      <c r="T321" s="249"/>
    </row>
    <row r="322" spans="2:20" ht="12" customHeight="1" x14ac:dyDescent="0.15">
      <c r="B322" s="467"/>
      <c r="C322" s="466"/>
      <c r="D322" s="466"/>
      <c r="E322" s="466"/>
      <c r="F322" s="468"/>
      <c r="G322" s="468"/>
      <c r="H322" s="468"/>
      <c r="I322" s="468"/>
      <c r="J322" s="469"/>
      <c r="L322" s="247"/>
      <c r="M322" s="248"/>
      <c r="N322" s="248"/>
      <c r="O322" s="249"/>
      <c r="Q322" s="247"/>
      <c r="R322" s="248"/>
      <c r="S322" s="248"/>
      <c r="T322" s="249"/>
    </row>
    <row r="323" spans="2:20" ht="12" customHeight="1" x14ac:dyDescent="0.15">
      <c r="B323" s="467"/>
      <c r="C323" s="466"/>
      <c r="D323" s="466"/>
      <c r="E323" s="466"/>
      <c r="F323" s="468"/>
      <c r="G323" s="468"/>
      <c r="H323" s="468"/>
      <c r="I323" s="468"/>
      <c r="J323" s="469"/>
      <c r="L323" s="247"/>
      <c r="M323" s="248"/>
      <c r="N323" s="248"/>
      <c r="O323" s="249"/>
      <c r="Q323" s="247"/>
      <c r="R323" s="248"/>
      <c r="S323" s="248"/>
      <c r="T323" s="249"/>
    </row>
    <row r="324" spans="2:20" ht="12" customHeight="1" x14ac:dyDescent="0.15">
      <c r="B324" s="454" t="s">
        <v>301</v>
      </c>
      <c r="C324" s="455"/>
      <c r="D324" s="456">
        <v>1050</v>
      </c>
      <c r="E324" s="456"/>
      <c r="F324" s="468"/>
      <c r="G324" s="468"/>
      <c r="H324" s="468"/>
      <c r="I324" s="468"/>
      <c r="J324" s="469"/>
      <c r="L324" s="247"/>
      <c r="M324" s="248"/>
      <c r="N324" s="248"/>
      <c r="O324" s="249"/>
      <c r="Q324" s="247"/>
      <c r="R324" s="248"/>
      <c r="S324" s="248"/>
      <c r="T324" s="249"/>
    </row>
    <row r="325" spans="2:20" ht="12" customHeight="1" x14ac:dyDescent="0.15">
      <c r="B325" s="457" t="s">
        <v>1121</v>
      </c>
      <c r="C325" s="458"/>
      <c r="D325" s="458"/>
      <c r="E325" s="458"/>
      <c r="F325" s="458"/>
      <c r="G325" s="458"/>
      <c r="H325" s="458"/>
      <c r="I325" s="458"/>
      <c r="J325" s="459"/>
      <c r="L325" s="457" t="s">
        <v>1122</v>
      </c>
      <c r="M325" s="473"/>
      <c r="N325" s="473"/>
      <c r="O325" s="474"/>
      <c r="Q325" s="457" t="s">
        <v>1123</v>
      </c>
      <c r="R325" s="473"/>
      <c r="S325" s="473"/>
      <c r="T325" s="474"/>
    </row>
    <row r="327" spans="2:20" ht="12" customHeight="1" x14ac:dyDescent="0.15">
      <c r="B327" s="12" t="s">
        <v>289</v>
      </c>
      <c r="C327" s="13" t="s">
        <v>129</v>
      </c>
      <c r="D327" s="14" t="s">
        <v>1028</v>
      </c>
      <c r="E327" s="21" t="str">
        <f>E328</f>
        <v>[光束剑]</v>
      </c>
      <c r="G327" s="5" t="s">
        <v>289</v>
      </c>
      <c r="H327" s="6" t="s">
        <v>141</v>
      </c>
      <c r="I327" s="7" t="s">
        <v>1028</v>
      </c>
      <c r="J327" s="28" t="str">
        <f>J328</f>
        <v>[光束步枪]</v>
      </c>
      <c r="L327" s="5" t="s">
        <v>289</v>
      </c>
      <c r="M327" s="6" t="s">
        <v>176</v>
      </c>
      <c r="N327" s="7" t="s">
        <v>1028</v>
      </c>
      <c r="O327" s="28" t="str">
        <f>O328</f>
        <v>[光束炮]</v>
      </c>
      <c r="Q327" s="2" t="s">
        <v>289</v>
      </c>
      <c r="R327" s="22" t="s">
        <v>156</v>
      </c>
      <c r="S327" s="3" t="s">
        <v>1026</v>
      </c>
      <c r="T327" s="32" t="s">
        <v>1124</v>
      </c>
    </row>
    <row r="328" spans="2:20" ht="12" customHeight="1" x14ac:dyDescent="0.15">
      <c r="B328" s="5" t="s">
        <v>1031</v>
      </c>
      <c r="C328" s="15" t="s">
        <v>1125</v>
      </c>
      <c r="D328" s="15" t="s">
        <v>1126</v>
      </c>
      <c r="E328" s="23" t="s">
        <v>1127</v>
      </c>
      <c r="G328" s="5" t="s">
        <v>1031</v>
      </c>
      <c r="H328" s="15" t="s">
        <v>1035</v>
      </c>
      <c r="I328" s="15" t="s">
        <v>1128</v>
      </c>
      <c r="J328" s="23" t="s">
        <v>1129</v>
      </c>
      <c r="L328" s="5" t="s">
        <v>1031</v>
      </c>
      <c r="M328" s="15" t="s">
        <v>1035</v>
      </c>
      <c r="N328" s="15" t="s">
        <v>1091</v>
      </c>
      <c r="O328" s="23" t="s">
        <v>1114</v>
      </c>
      <c r="Q328" s="5" t="s">
        <v>1029</v>
      </c>
      <c r="R328" s="16" t="str">
        <f>IF(T328/15&lt;1,"",T328/15&amp;"D5")&amp;IF(T329/5&lt;1,"","+"&amp;INT(T329/5))</f>
        <v>30D5+600</v>
      </c>
      <c r="S328" s="7" t="s">
        <v>1030</v>
      </c>
      <c r="T328" s="24">
        <v>450</v>
      </c>
    </row>
    <row r="329" spans="2:20" ht="12" customHeight="1" x14ac:dyDescent="0.15">
      <c r="B329" s="5" t="s">
        <v>1040</v>
      </c>
      <c r="C329" s="16" t="str">
        <f>IF(E329/10&lt;1,"",E329/10&amp;"D5")&amp;IF(E330/5&lt;1,"","+"&amp;INT(E330/5))</f>
        <v>50D5+300</v>
      </c>
      <c r="D329" s="7" t="s">
        <v>1041</v>
      </c>
      <c r="E329" s="24">
        <v>500</v>
      </c>
      <c r="G329" s="5" t="s">
        <v>1040</v>
      </c>
      <c r="H329" s="11" t="str">
        <f>IF(J329/10&lt;1,"",J329/10&amp;"D5")</f>
        <v>50D5</v>
      </c>
      <c r="I329" s="7" t="s">
        <v>1041</v>
      </c>
      <c r="J329" s="24">
        <v>500</v>
      </c>
      <c r="L329" s="5" t="s">
        <v>1040</v>
      </c>
      <c r="M329" s="11" t="str">
        <f>IF(O329/10&lt;1,"",O329/10&amp;"D5")</f>
        <v>50D5</v>
      </c>
      <c r="N329" s="7" t="s">
        <v>1041</v>
      </c>
      <c r="O329" s="24">
        <v>500</v>
      </c>
      <c r="Q329" s="5" t="s">
        <v>290</v>
      </c>
      <c r="R329" s="97" t="str">
        <f>LOOKUP(R330,{0,201,401,601,901,1201,1501;"黑色","绿色","蓝色","紫色","红色","橙色","金色"})</f>
        <v>红色</v>
      </c>
      <c r="S329" s="7" t="s">
        <v>292</v>
      </c>
      <c r="T329" s="25">
        <v>3000</v>
      </c>
    </row>
    <row r="330" spans="2:20" ht="12" customHeight="1" x14ac:dyDescent="0.15">
      <c r="B330" s="5" t="s">
        <v>290</v>
      </c>
      <c r="C330" s="97" t="str">
        <f>LOOKUP(C331,{0,201,401,601,901,1201,1501;"黑色","绿色","蓝色","紫色","红色","橙色","金色"})</f>
        <v>紫色</v>
      </c>
      <c r="D330" s="7" t="s">
        <v>292</v>
      </c>
      <c r="E330" s="25">
        <v>1500</v>
      </c>
      <c r="G330" s="5" t="s">
        <v>1042</v>
      </c>
      <c r="H330" s="11">
        <f>J330/50+1</f>
        <v>4</v>
      </c>
      <c r="I330" s="5" t="s">
        <v>1043</v>
      </c>
      <c r="J330" s="24">
        <v>150</v>
      </c>
      <c r="L330" s="5" t="s">
        <v>1042</v>
      </c>
      <c r="M330" s="11">
        <f>O330/50+1</f>
        <v>1</v>
      </c>
      <c r="N330" s="5" t="s">
        <v>1043</v>
      </c>
      <c r="O330" s="24"/>
      <c r="Q330" s="5" t="s">
        <v>994</v>
      </c>
      <c r="R330" s="11">
        <f>R338+T328</f>
        <v>1150</v>
      </c>
      <c r="S330" s="7" t="s">
        <v>296</v>
      </c>
      <c r="T330" s="25">
        <v>2000</v>
      </c>
    </row>
    <row r="331" spans="2:20" ht="12" customHeight="1" x14ac:dyDescent="0.15">
      <c r="B331" s="5" t="s">
        <v>994</v>
      </c>
      <c r="C331" s="11">
        <f>C339+E329</f>
        <v>900</v>
      </c>
      <c r="D331" s="7" t="s">
        <v>296</v>
      </c>
      <c r="E331" s="25">
        <v>1500</v>
      </c>
      <c r="G331" s="5" t="s">
        <v>1045</v>
      </c>
      <c r="H331" s="11">
        <f>J331*5</f>
        <v>200</v>
      </c>
      <c r="I331" s="7" t="s">
        <v>1046</v>
      </c>
      <c r="J331" s="24">
        <v>40</v>
      </c>
      <c r="L331" s="5" t="s">
        <v>1045</v>
      </c>
      <c r="M331" s="11">
        <f>O331*5</f>
        <v>500</v>
      </c>
      <c r="N331" s="7" t="s">
        <v>1046</v>
      </c>
      <c r="O331" s="24">
        <v>100</v>
      </c>
      <c r="Q331" s="17" t="s">
        <v>302</v>
      </c>
      <c r="R331" s="18">
        <f>R330*20</f>
        <v>23000</v>
      </c>
      <c r="S331" s="19" t="s">
        <v>1044</v>
      </c>
      <c r="T331" s="26">
        <f>R330</f>
        <v>1150</v>
      </c>
    </row>
    <row r="332" spans="2:20" ht="12" customHeight="1" x14ac:dyDescent="0.15">
      <c r="B332" s="17" t="s">
        <v>302</v>
      </c>
      <c r="C332" s="18">
        <f>C331*20</f>
        <v>18000</v>
      </c>
      <c r="D332" s="19" t="s">
        <v>1044</v>
      </c>
      <c r="E332" s="26">
        <f>C331</f>
        <v>900</v>
      </c>
      <c r="G332" s="5" t="s">
        <v>290</v>
      </c>
      <c r="H332" s="97" t="str">
        <f>LOOKUP(H333,{0,201,401,601,901,1201,1501;"黑色","绿色","蓝色","紫色","红色","橙色","金色"})</f>
        <v>红色</v>
      </c>
      <c r="I332" s="7" t="s">
        <v>292</v>
      </c>
      <c r="J332" s="25">
        <v>2000</v>
      </c>
      <c r="L332" s="5" t="s">
        <v>290</v>
      </c>
      <c r="M332" s="97" t="str">
        <f>LOOKUP(M333,{0,201,401,601,901,1201,1501;"黑色","绿色","蓝色","紫色","红色","橙色","金色"})</f>
        <v>橙色</v>
      </c>
      <c r="N332" s="7" t="s">
        <v>292</v>
      </c>
      <c r="O332" s="25">
        <v>5500</v>
      </c>
      <c r="Q332" s="261" t="s">
        <v>1130</v>
      </c>
      <c r="R332" s="260"/>
      <c r="S332" s="261" t="s">
        <v>1131</v>
      </c>
      <c r="T332" s="260"/>
    </row>
    <row r="333" spans="2:20" ht="12" customHeight="1" x14ac:dyDescent="0.15">
      <c r="B333" s="261" t="s">
        <v>1132</v>
      </c>
      <c r="C333" s="262"/>
      <c r="D333" s="259" t="s">
        <v>1133</v>
      </c>
      <c r="E333" s="260"/>
      <c r="G333" s="5" t="s">
        <v>994</v>
      </c>
      <c r="H333" s="11">
        <f>J329+J331+H341+J330+IF(I328="全自动枪",100,IF(I328="半自动枪",0,0))</f>
        <v>1090</v>
      </c>
      <c r="I333" s="7" t="s">
        <v>296</v>
      </c>
      <c r="J333" s="25">
        <v>2000</v>
      </c>
      <c r="L333" s="5" t="s">
        <v>994</v>
      </c>
      <c r="M333" s="11">
        <f>O329+O331+M341+O330+IF(N328="全自动枪",100,IF(N328="半自动枪",0,0))</f>
        <v>1500</v>
      </c>
      <c r="N333" s="7" t="s">
        <v>296</v>
      </c>
      <c r="O333" s="25">
        <v>5500</v>
      </c>
      <c r="Q333" s="261"/>
      <c r="R333" s="260"/>
      <c r="S333" s="261"/>
      <c r="T333" s="260"/>
    </row>
    <row r="334" spans="2:20" ht="12" customHeight="1" x14ac:dyDescent="0.15">
      <c r="B334" s="261"/>
      <c r="C334" s="262"/>
      <c r="D334" s="259"/>
      <c r="E334" s="260"/>
      <c r="G334" s="5" t="s">
        <v>302</v>
      </c>
      <c r="H334" s="11">
        <f>H333*20</f>
        <v>21800</v>
      </c>
      <c r="I334" s="7" t="s">
        <v>1044</v>
      </c>
      <c r="J334" s="29">
        <f>H333</f>
        <v>1090</v>
      </c>
      <c r="L334" s="5" t="s">
        <v>302</v>
      </c>
      <c r="M334" s="11">
        <f>M333*20</f>
        <v>30000</v>
      </c>
      <c r="N334" s="7" t="s">
        <v>1044</v>
      </c>
      <c r="O334" s="29">
        <f>M333</f>
        <v>1500</v>
      </c>
      <c r="Q334" s="261"/>
      <c r="R334" s="260"/>
      <c r="S334" s="261"/>
      <c r="T334" s="260"/>
    </row>
    <row r="335" spans="2:20" ht="12" customHeight="1" x14ac:dyDescent="0.15">
      <c r="B335" s="261"/>
      <c r="C335" s="262"/>
      <c r="D335" s="259"/>
      <c r="E335" s="260"/>
      <c r="G335" s="255" t="s">
        <v>1134</v>
      </c>
      <c r="H335" s="486"/>
      <c r="I335" s="460" t="s">
        <v>1135</v>
      </c>
      <c r="J335" s="266"/>
      <c r="L335" s="255" t="s">
        <v>1136</v>
      </c>
      <c r="M335" s="486"/>
      <c r="N335" s="460" t="s">
        <v>1137</v>
      </c>
      <c r="O335" s="266"/>
      <c r="Q335" s="261"/>
      <c r="R335" s="260"/>
      <c r="S335" s="261"/>
      <c r="T335" s="260"/>
    </row>
    <row r="336" spans="2:20" ht="12" customHeight="1" x14ac:dyDescent="0.15">
      <c r="B336" s="261"/>
      <c r="C336" s="262"/>
      <c r="D336" s="259"/>
      <c r="E336" s="260"/>
      <c r="G336" s="255"/>
      <c r="H336" s="486"/>
      <c r="I336" s="462"/>
      <c r="J336" s="260"/>
      <c r="L336" s="255"/>
      <c r="M336" s="486"/>
      <c r="N336" s="462"/>
      <c r="O336" s="260"/>
      <c r="Q336" s="261"/>
      <c r="R336" s="260"/>
      <c r="S336" s="261"/>
      <c r="T336" s="260"/>
    </row>
    <row r="337" spans="2:20" ht="12" customHeight="1" x14ac:dyDescent="0.15">
      <c r="B337" s="261"/>
      <c r="C337" s="262"/>
      <c r="D337" s="259"/>
      <c r="E337" s="260"/>
      <c r="G337" s="255"/>
      <c r="H337" s="486"/>
      <c r="I337" s="462"/>
      <c r="J337" s="260"/>
      <c r="L337" s="255"/>
      <c r="M337" s="486"/>
      <c r="N337" s="462"/>
      <c r="O337" s="260"/>
      <c r="Q337" s="480"/>
      <c r="R337" s="465"/>
      <c r="S337" s="261"/>
      <c r="T337" s="260"/>
    </row>
    <row r="338" spans="2:20" ht="12" customHeight="1" x14ac:dyDescent="0.15">
      <c r="B338" s="480"/>
      <c r="C338" s="464"/>
      <c r="D338" s="259"/>
      <c r="E338" s="260"/>
      <c r="G338" s="255"/>
      <c r="H338" s="486"/>
      <c r="I338" s="462"/>
      <c r="J338" s="260"/>
      <c r="L338" s="255"/>
      <c r="M338" s="486"/>
      <c r="N338" s="462"/>
      <c r="O338" s="260"/>
      <c r="Q338" s="17" t="s">
        <v>301</v>
      </c>
      <c r="R338" s="27">
        <v>700</v>
      </c>
      <c r="S338" s="267"/>
      <c r="T338" s="268"/>
    </row>
    <row r="339" spans="2:20" ht="12" customHeight="1" x14ac:dyDescent="0.15">
      <c r="B339" s="17" t="s">
        <v>301</v>
      </c>
      <c r="C339" s="20">
        <v>400</v>
      </c>
      <c r="D339" s="464"/>
      <c r="E339" s="465"/>
      <c r="G339" s="255"/>
      <c r="H339" s="486"/>
      <c r="I339" s="462"/>
      <c r="J339" s="260"/>
      <c r="L339" s="255"/>
      <c r="M339" s="486"/>
      <c r="N339" s="462"/>
      <c r="O339" s="260"/>
      <c r="Q339" s="481" t="s">
        <v>341</v>
      </c>
      <c r="R339" s="482"/>
      <c r="S339" s="482"/>
      <c r="T339" s="483"/>
    </row>
    <row r="340" spans="2:20" ht="12" customHeight="1" x14ac:dyDescent="0.15">
      <c r="B340" s="481" t="s">
        <v>341</v>
      </c>
      <c r="C340" s="482"/>
      <c r="D340" s="482"/>
      <c r="E340" s="483"/>
      <c r="G340" s="255"/>
      <c r="H340" s="486"/>
      <c r="I340" s="462"/>
      <c r="J340" s="260"/>
      <c r="L340" s="255"/>
      <c r="M340" s="486"/>
      <c r="N340" s="462"/>
      <c r="O340" s="260"/>
      <c r="Q340" s="247"/>
      <c r="R340" s="248"/>
      <c r="S340" s="248"/>
      <c r="T340" s="249"/>
    </row>
    <row r="341" spans="2:20" ht="12" customHeight="1" x14ac:dyDescent="0.15">
      <c r="B341" s="247"/>
      <c r="C341" s="248"/>
      <c r="D341" s="248"/>
      <c r="E341" s="249"/>
      <c r="G341" s="30" t="s">
        <v>301</v>
      </c>
      <c r="H341" s="31">
        <v>400</v>
      </c>
      <c r="I341" s="462"/>
      <c r="J341" s="260"/>
      <c r="L341" s="30" t="s">
        <v>301</v>
      </c>
      <c r="M341" s="31">
        <v>900</v>
      </c>
      <c r="N341" s="462"/>
      <c r="O341" s="260"/>
      <c r="Q341" s="247"/>
      <c r="R341" s="248"/>
      <c r="S341" s="248"/>
      <c r="T341" s="249"/>
    </row>
    <row r="342" spans="2:20" ht="12" customHeight="1" x14ac:dyDescent="0.15">
      <c r="B342" s="247"/>
      <c r="C342" s="248"/>
      <c r="D342" s="248"/>
      <c r="E342" s="249"/>
      <c r="G342" s="247" t="s">
        <v>341</v>
      </c>
      <c r="H342" s="248"/>
      <c r="I342" s="248"/>
      <c r="J342" s="249"/>
      <c r="L342" s="247" t="s">
        <v>341</v>
      </c>
      <c r="M342" s="248"/>
      <c r="N342" s="248"/>
      <c r="O342" s="249"/>
      <c r="Q342" s="247"/>
      <c r="R342" s="248"/>
      <c r="S342" s="248"/>
      <c r="T342" s="249"/>
    </row>
    <row r="343" spans="2:20" ht="12" customHeight="1" x14ac:dyDescent="0.15">
      <c r="B343" s="247"/>
      <c r="C343" s="248"/>
      <c r="D343" s="248"/>
      <c r="E343" s="249"/>
      <c r="G343" s="247"/>
      <c r="H343" s="248"/>
      <c r="I343" s="248"/>
      <c r="J343" s="249"/>
      <c r="L343" s="247"/>
      <c r="M343" s="248"/>
      <c r="N343" s="248"/>
      <c r="O343" s="249"/>
      <c r="Q343" s="247"/>
      <c r="R343" s="248"/>
      <c r="S343" s="248"/>
      <c r="T343" s="249"/>
    </row>
    <row r="344" spans="2:20" ht="12" customHeight="1" x14ac:dyDescent="0.15">
      <c r="B344" s="247"/>
      <c r="C344" s="248"/>
      <c r="D344" s="248"/>
      <c r="E344" s="249"/>
      <c r="G344" s="247"/>
      <c r="H344" s="248"/>
      <c r="I344" s="248"/>
      <c r="J344" s="249"/>
      <c r="L344" s="247"/>
      <c r="M344" s="248"/>
      <c r="N344" s="248"/>
      <c r="O344" s="249"/>
      <c r="Q344" s="247"/>
      <c r="R344" s="248"/>
      <c r="S344" s="248"/>
      <c r="T344" s="249"/>
    </row>
    <row r="345" spans="2:20" ht="12" customHeight="1" x14ac:dyDescent="0.15">
      <c r="B345" s="247"/>
      <c r="C345" s="248"/>
      <c r="D345" s="248"/>
      <c r="E345" s="249"/>
      <c r="G345" s="247"/>
      <c r="H345" s="248"/>
      <c r="I345" s="248"/>
      <c r="J345" s="249"/>
      <c r="L345" s="247"/>
      <c r="M345" s="248"/>
      <c r="N345" s="248"/>
      <c r="O345" s="249"/>
      <c r="Q345" s="247"/>
      <c r="R345" s="248"/>
      <c r="S345" s="248"/>
      <c r="T345" s="249"/>
    </row>
    <row r="346" spans="2:20" ht="12" customHeight="1" x14ac:dyDescent="0.15">
      <c r="B346" s="247"/>
      <c r="C346" s="248"/>
      <c r="D346" s="248"/>
      <c r="E346" s="249"/>
      <c r="G346" s="247"/>
      <c r="H346" s="248"/>
      <c r="I346" s="248"/>
      <c r="J346" s="249"/>
      <c r="L346" s="247"/>
      <c r="M346" s="248"/>
      <c r="N346" s="248"/>
      <c r="O346" s="249"/>
      <c r="Q346" s="247"/>
      <c r="R346" s="248"/>
      <c r="S346" s="248"/>
      <c r="T346" s="249"/>
    </row>
    <row r="347" spans="2:20" ht="12" customHeight="1" x14ac:dyDescent="0.15">
      <c r="B347" s="247"/>
      <c r="C347" s="248"/>
      <c r="D347" s="248"/>
      <c r="E347" s="249"/>
      <c r="G347" s="247"/>
      <c r="H347" s="248"/>
      <c r="I347" s="248"/>
      <c r="J347" s="249"/>
      <c r="L347" s="247"/>
      <c r="M347" s="248"/>
      <c r="N347" s="248"/>
      <c r="O347" s="249"/>
      <c r="Q347" s="247"/>
      <c r="R347" s="248"/>
      <c r="S347" s="248"/>
      <c r="T347" s="249"/>
    </row>
    <row r="348" spans="2:20" ht="12" customHeight="1" x14ac:dyDescent="0.15">
      <c r="B348" s="247"/>
      <c r="C348" s="248"/>
      <c r="D348" s="248"/>
      <c r="E348" s="249"/>
      <c r="G348" s="247"/>
      <c r="H348" s="248"/>
      <c r="I348" s="248"/>
      <c r="J348" s="249"/>
      <c r="L348" s="247"/>
      <c r="M348" s="248"/>
      <c r="N348" s="248"/>
      <c r="O348" s="249"/>
      <c r="Q348" s="247"/>
      <c r="R348" s="248"/>
      <c r="S348" s="248"/>
      <c r="T348" s="249"/>
    </row>
    <row r="349" spans="2:20" ht="12" customHeight="1" x14ac:dyDescent="0.15">
      <c r="B349" s="247"/>
      <c r="C349" s="248"/>
      <c r="D349" s="248"/>
      <c r="E349" s="249"/>
      <c r="G349" s="247"/>
      <c r="H349" s="248"/>
      <c r="I349" s="248"/>
      <c r="J349" s="249"/>
      <c r="L349" s="247"/>
      <c r="M349" s="248"/>
      <c r="N349" s="248"/>
      <c r="O349" s="249"/>
      <c r="Q349" s="247"/>
      <c r="R349" s="248"/>
      <c r="S349" s="248"/>
      <c r="T349" s="249"/>
    </row>
    <row r="350" spans="2:20" ht="12" customHeight="1" x14ac:dyDescent="0.15">
      <c r="B350" s="244" t="s">
        <v>1123</v>
      </c>
      <c r="C350" s="245"/>
      <c r="D350" s="245"/>
      <c r="E350" s="246"/>
      <c r="G350" s="457" t="s">
        <v>1123</v>
      </c>
      <c r="H350" s="473"/>
      <c r="I350" s="473"/>
      <c r="J350" s="474"/>
      <c r="L350" s="457" t="s">
        <v>1123</v>
      </c>
      <c r="M350" s="473"/>
      <c r="N350" s="473"/>
      <c r="O350" s="474"/>
      <c r="Q350" s="244" t="s">
        <v>1123</v>
      </c>
      <c r="R350" s="245"/>
      <c r="S350" s="245"/>
      <c r="T350" s="246"/>
    </row>
    <row r="352" spans="2:20" ht="12" customHeight="1" x14ac:dyDescent="0.15">
      <c r="B352" s="12" t="s">
        <v>289</v>
      </c>
      <c r="C352" s="13" t="s">
        <v>103</v>
      </c>
      <c r="D352" s="14" t="s">
        <v>1028</v>
      </c>
      <c r="E352" s="21" t="str">
        <f>E353</f>
        <v>[实体剑]</v>
      </c>
      <c r="G352" s="2" t="s">
        <v>289</v>
      </c>
      <c r="H352" s="22" t="s">
        <v>137</v>
      </c>
      <c r="I352" s="3" t="s">
        <v>1026</v>
      </c>
      <c r="J352" s="32" t="s">
        <v>1124</v>
      </c>
      <c r="L352" s="98" t="s">
        <v>289</v>
      </c>
      <c r="M352" s="99" t="s">
        <v>180</v>
      </c>
      <c r="N352" s="2" t="s">
        <v>290</v>
      </c>
      <c r="O352" s="97" t="str">
        <f>LOOKUP(M360,{0,201,401,601,901,1201,1501;"黑色","绿色","蓝色","紫色","红色","橙色","金色"})</f>
        <v>橙色</v>
      </c>
    </row>
    <row r="353" spans="2:15" ht="12" customHeight="1" x14ac:dyDescent="0.15">
      <c r="B353" s="5" t="s">
        <v>1031</v>
      </c>
      <c r="C353" s="15" t="s">
        <v>1032</v>
      </c>
      <c r="D353" s="15" t="s">
        <v>1126</v>
      </c>
      <c r="E353" s="23" t="s">
        <v>1138</v>
      </c>
      <c r="G353" s="5" t="s">
        <v>1029</v>
      </c>
      <c r="H353" s="16" t="str">
        <f>IF(J353/15&lt;1,"",J353/15&amp;"D5")&amp;IF(J354/5&lt;1,"","+"&amp;INT(J354/5))</f>
        <v>30D5+1200</v>
      </c>
      <c r="I353" s="7" t="s">
        <v>1030</v>
      </c>
      <c r="J353" s="24">
        <v>450</v>
      </c>
      <c r="L353" s="253" t="s">
        <v>1139</v>
      </c>
      <c r="M353" s="254"/>
      <c r="N353" s="100" t="s">
        <v>292</v>
      </c>
      <c r="O353" s="25">
        <v>10000</v>
      </c>
    </row>
    <row r="354" spans="2:15" ht="12" customHeight="1" x14ac:dyDescent="0.15">
      <c r="B354" s="5" t="s">
        <v>1040</v>
      </c>
      <c r="C354" s="16" t="str">
        <f>IF(E354/10&lt;1,"",E354/10&amp;"D5")&amp;IF(E355/5&lt;1,"","+"&amp;INT(E355/5))</f>
        <v>40D5+800</v>
      </c>
      <c r="D354" s="7" t="s">
        <v>1041</v>
      </c>
      <c r="E354" s="24">
        <v>400</v>
      </c>
      <c r="G354" s="5" t="s">
        <v>290</v>
      </c>
      <c r="H354" s="97" t="str">
        <f>LOOKUP(H355,{0,201,401,601,901,1201,1501;"黑色","绿色","蓝色","紫色","红色","橙色","金色"})</f>
        <v>红色</v>
      </c>
      <c r="I354" s="7" t="s">
        <v>292</v>
      </c>
      <c r="J354" s="25">
        <v>6000</v>
      </c>
      <c r="L354" s="255"/>
      <c r="M354" s="256"/>
      <c r="N354" s="100" t="s">
        <v>296</v>
      </c>
      <c r="O354" s="25">
        <v>10000</v>
      </c>
    </row>
    <row r="355" spans="2:15" ht="12" customHeight="1" x14ac:dyDescent="0.15">
      <c r="B355" s="5" t="s">
        <v>290</v>
      </c>
      <c r="C355" s="97" t="str">
        <f>LOOKUP(C356,{0,201,401,601,901,1201,1501;"黑色","绿色","蓝色","紫色","红色","橙色","金色"})</f>
        <v>紫色</v>
      </c>
      <c r="D355" s="7" t="s">
        <v>292</v>
      </c>
      <c r="E355" s="25">
        <v>4000</v>
      </c>
      <c r="G355" s="5" t="s">
        <v>994</v>
      </c>
      <c r="H355" s="11">
        <f>H363+J353</f>
        <v>1050</v>
      </c>
      <c r="I355" s="7" t="s">
        <v>296</v>
      </c>
      <c r="J355" s="25">
        <v>6000</v>
      </c>
      <c r="L355" s="255"/>
      <c r="M355" s="256"/>
      <c r="N355" s="262" t="s">
        <v>1140</v>
      </c>
      <c r="O355" s="260"/>
    </row>
    <row r="356" spans="2:15" ht="12" customHeight="1" x14ac:dyDescent="0.15">
      <c r="B356" s="5" t="s">
        <v>994</v>
      </c>
      <c r="C356" s="11">
        <f>C364+E354</f>
        <v>800</v>
      </c>
      <c r="D356" s="7" t="s">
        <v>296</v>
      </c>
      <c r="E356" s="25">
        <v>4000</v>
      </c>
      <c r="G356" s="17" t="s">
        <v>302</v>
      </c>
      <c r="H356" s="18">
        <f>H355*20</f>
        <v>21000</v>
      </c>
      <c r="I356" s="19" t="s">
        <v>1044</v>
      </c>
      <c r="J356" s="26">
        <f>H355</f>
        <v>1050</v>
      </c>
      <c r="L356" s="255"/>
      <c r="M356" s="256"/>
      <c r="N356" s="262"/>
      <c r="O356" s="260"/>
    </row>
    <row r="357" spans="2:15" ht="12" customHeight="1" x14ac:dyDescent="0.15">
      <c r="B357" s="17" t="s">
        <v>302</v>
      </c>
      <c r="C357" s="18">
        <f>C356*20</f>
        <v>16000</v>
      </c>
      <c r="D357" s="19" t="s">
        <v>1044</v>
      </c>
      <c r="E357" s="26">
        <f>C356</f>
        <v>800</v>
      </c>
      <c r="G357" s="261" t="s">
        <v>1141</v>
      </c>
      <c r="H357" s="260"/>
      <c r="I357" s="261" t="s">
        <v>1142</v>
      </c>
      <c r="J357" s="260"/>
      <c r="L357" s="255"/>
      <c r="M357" s="256"/>
      <c r="N357" s="262"/>
      <c r="O357" s="260"/>
    </row>
    <row r="358" spans="2:15" ht="12" customHeight="1" x14ac:dyDescent="0.15">
      <c r="B358" s="261" t="s">
        <v>1143</v>
      </c>
      <c r="C358" s="262"/>
      <c r="D358" s="259" t="s">
        <v>1144</v>
      </c>
      <c r="E358" s="260"/>
      <c r="G358" s="261"/>
      <c r="H358" s="260"/>
      <c r="I358" s="261"/>
      <c r="J358" s="260"/>
      <c r="L358" s="255"/>
      <c r="M358" s="256"/>
      <c r="N358" s="262"/>
      <c r="O358" s="260"/>
    </row>
    <row r="359" spans="2:15" ht="12" customHeight="1" x14ac:dyDescent="0.15">
      <c r="B359" s="261"/>
      <c r="C359" s="262"/>
      <c r="D359" s="259"/>
      <c r="E359" s="260"/>
      <c r="G359" s="261"/>
      <c r="H359" s="260"/>
      <c r="I359" s="261"/>
      <c r="J359" s="260"/>
      <c r="L359" s="257"/>
      <c r="M359" s="258"/>
      <c r="N359" s="262"/>
      <c r="O359" s="260"/>
    </row>
    <row r="360" spans="2:15" ht="12" customHeight="1" x14ac:dyDescent="0.15">
      <c r="B360" s="261"/>
      <c r="C360" s="262"/>
      <c r="D360" s="259"/>
      <c r="E360" s="260"/>
      <c r="G360" s="261"/>
      <c r="H360" s="260"/>
      <c r="I360" s="261"/>
      <c r="J360" s="260"/>
      <c r="L360" s="98" t="s">
        <v>301</v>
      </c>
      <c r="M360" s="101">
        <v>1500</v>
      </c>
      <c r="N360" s="261"/>
      <c r="O360" s="260"/>
    </row>
    <row r="361" spans="2:15" ht="12" customHeight="1" x14ac:dyDescent="0.15">
      <c r="B361" s="261"/>
      <c r="C361" s="262"/>
      <c r="D361" s="259"/>
      <c r="E361" s="260"/>
      <c r="G361" s="261"/>
      <c r="H361" s="260"/>
      <c r="I361" s="261"/>
      <c r="J361" s="260"/>
      <c r="L361" s="12" t="s">
        <v>302</v>
      </c>
      <c r="M361" s="241">
        <f>M360*20</f>
        <v>30000</v>
      </c>
      <c r="N361" s="242"/>
      <c r="O361" s="243"/>
    </row>
    <row r="362" spans="2:15" ht="12" customHeight="1" x14ac:dyDescent="0.15">
      <c r="B362" s="261"/>
      <c r="C362" s="262"/>
      <c r="D362" s="259"/>
      <c r="E362" s="260"/>
      <c r="G362" s="480"/>
      <c r="H362" s="465"/>
      <c r="I362" s="261"/>
      <c r="J362" s="260"/>
      <c r="L362" s="247" t="s">
        <v>1145</v>
      </c>
      <c r="M362" s="248"/>
      <c r="N362" s="248"/>
      <c r="O362" s="249"/>
    </row>
    <row r="363" spans="2:15" ht="12" customHeight="1" x14ac:dyDescent="0.15">
      <c r="B363" s="480"/>
      <c r="C363" s="464"/>
      <c r="D363" s="259"/>
      <c r="E363" s="260"/>
      <c r="G363" s="17" t="s">
        <v>301</v>
      </c>
      <c r="H363" s="27">
        <v>600</v>
      </c>
      <c r="I363" s="267"/>
      <c r="J363" s="268"/>
      <c r="L363" s="247"/>
      <c r="M363" s="248"/>
      <c r="N363" s="248"/>
      <c r="O363" s="249"/>
    </row>
    <row r="364" spans="2:15" ht="12" customHeight="1" x14ac:dyDescent="0.15">
      <c r="B364" s="17" t="s">
        <v>301</v>
      </c>
      <c r="C364" s="20">
        <v>400</v>
      </c>
      <c r="D364" s="464"/>
      <c r="E364" s="465"/>
      <c r="G364" s="481" t="s">
        <v>341</v>
      </c>
      <c r="H364" s="482"/>
      <c r="I364" s="482"/>
      <c r="J364" s="483"/>
      <c r="L364" s="247"/>
      <c r="M364" s="248"/>
      <c r="N364" s="248"/>
      <c r="O364" s="249"/>
    </row>
    <row r="365" spans="2:15" ht="12" customHeight="1" x14ac:dyDescent="0.15">
      <c r="B365" s="481" t="s">
        <v>341</v>
      </c>
      <c r="C365" s="482"/>
      <c r="D365" s="482"/>
      <c r="E365" s="483"/>
      <c r="G365" s="247"/>
      <c r="H365" s="248"/>
      <c r="I365" s="248"/>
      <c r="J365" s="249"/>
      <c r="L365" s="247"/>
      <c r="M365" s="248"/>
      <c r="N365" s="248"/>
      <c r="O365" s="249"/>
    </row>
    <row r="366" spans="2:15" ht="12" customHeight="1" x14ac:dyDescent="0.15">
      <c r="B366" s="247"/>
      <c r="C366" s="248"/>
      <c r="D366" s="248"/>
      <c r="E366" s="249"/>
      <c r="G366" s="247"/>
      <c r="H366" s="248"/>
      <c r="I366" s="248"/>
      <c r="J366" s="249"/>
      <c r="L366" s="247"/>
      <c r="M366" s="248"/>
      <c r="N366" s="248"/>
      <c r="O366" s="249"/>
    </row>
    <row r="367" spans="2:15" ht="12" customHeight="1" x14ac:dyDescent="0.15">
      <c r="B367" s="247"/>
      <c r="C367" s="248"/>
      <c r="D367" s="248"/>
      <c r="E367" s="249"/>
      <c r="G367" s="247"/>
      <c r="H367" s="248"/>
      <c r="I367" s="248"/>
      <c r="J367" s="249"/>
      <c r="L367" s="247"/>
      <c r="M367" s="248"/>
      <c r="N367" s="248"/>
      <c r="O367" s="249"/>
    </row>
    <row r="368" spans="2:15" ht="12" customHeight="1" x14ac:dyDescent="0.15">
      <c r="B368" s="247"/>
      <c r="C368" s="248"/>
      <c r="D368" s="248"/>
      <c r="E368" s="249"/>
      <c r="G368" s="247"/>
      <c r="H368" s="248"/>
      <c r="I368" s="248"/>
      <c r="J368" s="249"/>
      <c r="L368" s="247"/>
      <c r="M368" s="248"/>
      <c r="N368" s="248"/>
      <c r="O368" s="249"/>
    </row>
    <row r="369" spans="2:20" ht="12" customHeight="1" x14ac:dyDescent="0.15">
      <c r="B369" s="247"/>
      <c r="C369" s="248"/>
      <c r="D369" s="248"/>
      <c r="E369" s="249"/>
      <c r="G369" s="247"/>
      <c r="H369" s="248"/>
      <c r="I369" s="248"/>
      <c r="J369" s="249"/>
      <c r="L369" s="247"/>
      <c r="M369" s="248"/>
      <c r="N369" s="248"/>
      <c r="O369" s="249"/>
    </row>
    <row r="370" spans="2:20" ht="12" customHeight="1" x14ac:dyDescent="0.15">
      <c r="B370" s="247"/>
      <c r="C370" s="248"/>
      <c r="D370" s="248"/>
      <c r="E370" s="249"/>
      <c r="G370" s="247"/>
      <c r="H370" s="248"/>
      <c r="I370" s="248"/>
      <c r="J370" s="249"/>
      <c r="L370" s="247"/>
      <c r="M370" s="248"/>
      <c r="N370" s="248"/>
      <c r="O370" s="249"/>
    </row>
    <row r="371" spans="2:20" ht="12" customHeight="1" x14ac:dyDescent="0.15">
      <c r="B371" s="247"/>
      <c r="C371" s="248"/>
      <c r="D371" s="248"/>
      <c r="E371" s="249"/>
      <c r="G371" s="247"/>
      <c r="H371" s="248"/>
      <c r="I371" s="248"/>
      <c r="J371" s="249"/>
      <c r="L371" s="247"/>
      <c r="M371" s="248"/>
      <c r="N371" s="248"/>
      <c r="O371" s="249"/>
    </row>
    <row r="372" spans="2:20" ht="12" customHeight="1" x14ac:dyDescent="0.15">
      <c r="B372" s="247"/>
      <c r="C372" s="248"/>
      <c r="D372" s="248"/>
      <c r="E372" s="249"/>
      <c r="G372" s="247"/>
      <c r="H372" s="248"/>
      <c r="I372" s="248"/>
      <c r="J372" s="249"/>
      <c r="L372" s="247"/>
      <c r="M372" s="248"/>
      <c r="N372" s="248"/>
      <c r="O372" s="249"/>
    </row>
    <row r="373" spans="2:20" ht="12" customHeight="1" x14ac:dyDescent="0.15">
      <c r="B373" s="247"/>
      <c r="C373" s="248"/>
      <c r="D373" s="248"/>
      <c r="E373" s="249"/>
      <c r="G373" s="247"/>
      <c r="H373" s="248"/>
      <c r="I373" s="248"/>
      <c r="J373" s="249"/>
      <c r="L373" s="247"/>
      <c r="M373" s="248"/>
      <c r="N373" s="248"/>
      <c r="O373" s="249"/>
    </row>
    <row r="374" spans="2:20" ht="12" customHeight="1" x14ac:dyDescent="0.15">
      <c r="B374" s="247"/>
      <c r="C374" s="248"/>
      <c r="D374" s="248"/>
      <c r="E374" s="249"/>
      <c r="G374" s="247"/>
      <c r="H374" s="248"/>
      <c r="I374" s="248"/>
      <c r="J374" s="249"/>
      <c r="L374" s="250"/>
      <c r="M374" s="251"/>
      <c r="N374" s="251"/>
      <c r="O374" s="252"/>
    </row>
    <row r="375" spans="2:20" ht="12" customHeight="1" x14ac:dyDescent="0.15">
      <c r="B375" s="244" t="s">
        <v>1123</v>
      </c>
      <c r="C375" s="245"/>
      <c r="D375" s="245"/>
      <c r="E375" s="246"/>
      <c r="G375" s="244" t="s">
        <v>1123</v>
      </c>
      <c r="H375" s="245"/>
      <c r="I375" s="245"/>
      <c r="J375" s="246"/>
      <c r="L375" s="244" t="s">
        <v>1123</v>
      </c>
      <c r="M375" s="263"/>
      <c r="N375" s="263"/>
      <c r="O375" s="264"/>
    </row>
    <row r="378" spans="2:20" ht="12" customHeight="1" x14ac:dyDescent="0.15">
      <c r="L378" s="5" t="s">
        <v>289</v>
      </c>
      <c r="M378" s="6" t="s">
        <v>79</v>
      </c>
      <c r="N378" s="7" t="s">
        <v>1028</v>
      </c>
      <c r="O378" s="28" t="str">
        <f>O379</f>
        <v>[光束步枪]</v>
      </c>
      <c r="Q378" s="12" t="s">
        <v>289</v>
      </c>
      <c r="R378" s="13" t="s">
        <v>73</v>
      </c>
      <c r="S378" s="14" t="s">
        <v>1028</v>
      </c>
      <c r="T378" s="21" t="str">
        <f>T379</f>
        <v>[光束剑]</v>
      </c>
    </row>
    <row r="379" spans="2:20" ht="12" customHeight="1" x14ac:dyDescent="0.15">
      <c r="B379" s="5" t="s">
        <v>289</v>
      </c>
      <c r="C379" s="448" t="s">
        <v>149</v>
      </c>
      <c r="D379" s="448"/>
      <c r="E379" s="448"/>
      <c r="F379" s="7" t="s">
        <v>958</v>
      </c>
      <c r="G379" s="448" t="s">
        <v>1146</v>
      </c>
      <c r="H379" s="448"/>
      <c r="I379" s="448"/>
      <c r="J379" s="449"/>
      <c r="L379" s="5" t="s">
        <v>1031</v>
      </c>
      <c r="M379" s="15" t="s">
        <v>1035</v>
      </c>
      <c r="N379" s="15" t="s">
        <v>1128</v>
      </c>
      <c r="O379" s="23" t="s">
        <v>1129</v>
      </c>
      <c r="Q379" s="5" t="s">
        <v>1031</v>
      </c>
      <c r="R379" s="15" t="s">
        <v>1125</v>
      </c>
      <c r="S379" s="15" t="s">
        <v>1126</v>
      </c>
      <c r="T379" s="23" t="s">
        <v>1127</v>
      </c>
    </row>
    <row r="380" spans="2:20" ht="12" customHeight="1" x14ac:dyDescent="0.15">
      <c r="B380" s="5" t="s">
        <v>961</v>
      </c>
      <c r="C380" s="8" t="str">
        <f>LOOKUP(E380,{0,150,300,450,600;"0","2","4","6","8"})</f>
        <v>2</v>
      </c>
      <c r="D380" s="7" t="s">
        <v>962</v>
      </c>
      <c r="E380" s="9">
        <v>150</v>
      </c>
      <c r="F380" s="450" t="s">
        <v>963</v>
      </c>
      <c r="G380" s="450"/>
      <c r="H380" s="450"/>
      <c r="I380" s="450"/>
      <c r="J380" s="451"/>
      <c r="L380" s="5" t="s">
        <v>1040</v>
      </c>
      <c r="M380" s="11" t="str">
        <f>IF(O380/10&lt;1,"",O380/10&amp;"D5")</f>
        <v>40D5</v>
      </c>
      <c r="N380" s="7" t="s">
        <v>1041</v>
      </c>
      <c r="O380" s="24">
        <v>400</v>
      </c>
      <c r="Q380" s="5" t="s">
        <v>1040</v>
      </c>
      <c r="R380" s="16" t="str">
        <f>IF(T380/10&lt;1,"",T380/10&amp;"D5")&amp;IF(T381/5&lt;1,"","+"&amp;INT(T381/5))</f>
        <v>35D5+300</v>
      </c>
      <c r="S380" s="7" t="s">
        <v>1041</v>
      </c>
      <c r="T380" s="24">
        <v>350</v>
      </c>
    </row>
    <row r="381" spans="2:20" ht="12" customHeight="1" x14ac:dyDescent="0.15">
      <c r="B381" s="33" t="s">
        <v>964</v>
      </c>
      <c r="C381" s="11">
        <f>E381/5</f>
        <v>30</v>
      </c>
      <c r="D381" s="96" t="s">
        <v>965</v>
      </c>
      <c r="E381" s="9">
        <v>150</v>
      </c>
      <c r="F381" s="7" t="s">
        <v>966</v>
      </c>
      <c r="G381" s="11" t="str">
        <f>LOOKUP(C385,{0,1,2},{"表现较差","表现一般","表现良好"})</f>
        <v>表现较差</v>
      </c>
      <c r="H381" s="7" t="s">
        <v>967</v>
      </c>
      <c r="I381" s="452" t="str">
        <f>LOOKUP(E385,{0,1,2},{"无法响应指令","可防御","可防御/闪避"})</f>
        <v>可防御/闪避</v>
      </c>
      <c r="J381" s="453"/>
      <c r="L381" s="5" t="s">
        <v>1042</v>
      </c>
      <c r="M381" s="11">
        <f>O381/50+1</f>
        <v>4</v>
      </c>
      <c r="N381" s="5" t="s">
        <v>1043</v>
      </c>
      <c r="O381" s="24">
        <v>150</v>
      </c>
      <c r="Q381" s="5" t="s">
        <v>290</v>
      </c>
      <c r="R381" s="97" t="str">
        <f>LOOKUP(R382,{0,201,401,601,901,1201,1501;"黑色","绿色","蓝色","紫色","红色","橙色","金色"})</f>
        <v>蓝色</v>
      </c>
      <c r="S381" s="7" t="s">
        <v>292</v>
      </c>
      <c r="T381" s="25">
        <v>1500</v>
      </c>
    </row>
    <row r="382" spans="2:20" ht="12" customHeight="1" x14ac:dyDescent="0.15">
      <c r="B382" s="33" t="s">
        <v>968</v>
      </c>
      <c r="C382" s="11">
        <f>ROUNDDOWN(E382/5,0.1)</f>
        <v>30</v>
      </c>
      <c r="D382" s="96" t="s">
        <v>969</v>
      </c>
      <c r="E382" s="9">
        <v>150</v>
      </c>
      <c r="F382" s="7" t="s">
        <v>970</v>
      </c>
      <c r="G382" s="35" t="str">
        <f>LOOKUP(E385,{0,1,2},{"较慢","一般","较快"})</f>
        <v>较快</v>
      </c>
      <c r="H382" s="7" t="s">
        <v>971</v>
      </c>
      <c r="I382" s="452" t="str">
        <f>LOOKUP(E384,{0,1,2},{"无防护措施","半封闭式防护","全封闭式防护"})</f>
        <v>无防护措施</v>
      </c>
      <c r="J382" s="453"/>
      <c r="L382" s="5" t="s">
        <v>1045</v>
      </c>
      <c r="M382" s="11">
        <f>O382*5</f>
        <v>100</v>
      </c>
      <c r="N382" s="7" t="s">
        <v>1046</v>
      </c>
      <c r="O382" s="24">
        <v>20</v>
      </c>
      <c r="Q382" s="5" t="s">
        <v>994</v>
      </c>
      <c r="R382" s="11">
        <f>R390+T380</f>
        <v>450</v>
      </c>
      <c r="S382" s="7" t="s">
        <v>296</v>
      </c>
      <c r="T382" s="25">
        <v>1500</v>
      </c>
    </row>
    <row r="383" spans="2:20" ht="12" customHeight="1" x14ac:dyDescent="0.15">
      <c r="B383" s="33" t="s">
        <v>972</v>
      </c>
      <c r="C383" s="11">
        <f>E383</f>
        <v>150</v>
      </c>
      <c r="D383" s="96" t="s">
        <v>973</v>
      </c>
      <c r="E383" s="9">
        <v>150</v>
      </c>
      <c r="F383" s="7" t="s">
        <v>974</v>
      </c>
      <c r="G383" s="36" t="s">
        <v>1011</v>
      </c>
      <c r="H383" s="37" t="s">
        <v>976</v>
      </c>
      <c r="I383" s="452" t="str">
        <f>LOOKUP(E386,{0,1,2},{"约10分钟","约1分钟/战斗3回合","“永远准时”"})</f>
        <v>“永远准时”</v>
      </c>
      <c r="J383" s="453"/>
      <c r="L383" s="5" t="s">
        <v>290</v>
      </c>
      <c r="M383" s="97" t="str">
        <f>LOOKUP(M384,{0,201,401,601,901,1201,1501;"黑色","绿色","蓝色","紫色","红色","橙色","金色"})</f>
        <v>紫色</v>
      </c>
      <c r="N383" s="7" t="s">
        <v>292</v>
      </c>
      <c r="O383" s="25">
        <v>1500</v>
      </c>
      <c r="Q383" s="17" t="s">
        <v>302</v>
      </c>
      <c r="R383" s="18">
        <f>R382*20</f>
        <v>9000</v>
      </c>
      <c r="S383" s="19" t="s">
        <v>1044</v>
      </c>
      <c r="T383" s="26">
        <f>R382</f>
        <v>450</v>
      </c>
    </row>
    <row r="384" spans="2:20" ht="12" customHeight="1" x14ac:dyDescent="0.15">
      <c r="B384" s="5" t="s">
        <v>978</v>
      </c>
      <c r="C384" s="38">
        <v>0</v>
      </c>
      <c r="D384" s="7" t="s">
        <v>979</v>
      </c>
      <c r="E384" s="38">
        <v>0</v>
      </c>
      <c r="F384" s="7" t="s">
        <v>980</v>
      </c>
      <c r="G384" s="35">
        <f>ROUNDDOWN(1+(E391-80)/100,0.1)</f>
        <v>1</v>
      </c>
      <c r="H384" s="37" t="s">
        <v>981</v>
      </c>
      <c r="I384" s="452">
        <f>E390+C381</f>
        <v>26730</v>
      </c>
      <c r="J384" s="453"/>
      <c r="L384" s="5" t="s">
        <v>994</v>
      </c>
      <c r="M384" s="11">
        <f>O380+O382+M392+O381+IF(N379="全自动枪",100,IF(N379="半自动枪",0,0))</f>
        <v>670</v>
      </c>
      <c r="N384" s="7" t="s">
        <v>296</v>
      </c>
      <c r="O384" s="25">
        <v>2000</v>
      </c>
      <c r="Q384" s="261" t="s">
        <v>1147</v>
      </c>
      <c r="R384" s="262"/>
      <c r="S384" s="259" t="s">
        <v>1148</v>
      </c>
      <c r="T384" s="260"/>
    </row>
    <row r="385" spans="2:20" ht="12" customHeight="1" x14ac:dyDescent="0.15">
      <c r="B385" s="5" t="s">
        <v>982</v>
      </c>
      <c r="C385" s="38">
        <v>0</v>
      </c>
      <c r="D385" s="7" t="s">
        <v>983</v>
      </c>
      <c r="E385" s="38">
        <v>2</v>
      </c>
      <c r="F385" s="460" t="s">
        <v>1149</v>
      </c>
      <c r="G385" s="461"/>
      <c r="H385" s="461"/>
      <c r="I385" s="461"/>
      <c r="J385" s="266"/>
      <c r="L385" s="5" t="s">
        <v>302</v>
      </c>
      <c r="M385" s="11">
        <f>M384*20</f>
        <v>13400</v>
      </c>
      <c r="N385" s="7" t="s">
        <v>1044</v>
      </c>
      <c r="O385" s="29">
        <f>M384</f>
        <v>670</v>
      </c>
      <c r="Q385" s="261"/>
      <c r="R385" s="262"/>
      <c r="S385" s="259"/>
      <c r="T385" s="260"/>
    </row>
    <row r="386" spans="2:20" ht="12" customHeight="1" x14ac:dyDescent="0.15">
      <c r="B386" s="5" t="s">
        <v>986</v>
      </c>
      <c r="C386" s="38">
        <v>2</v>
      </c>
      <c r="D386" s="7" t="s">
        <v>987</v>
      </c>
      <c r="E386" s="38">
        <v>2</v>
      </c>
      <c r="F386" s="462"/>
      <c r="G386" s="259"/>
      <c r="H386" s="259"/>
      <c r="I386" s="259"/>
      <c r="J386" s="260"/>
      <c r="L386" s="255" t="s">
        <v>1150</v>
      </c>
      <c r="M386" s="486"/>
      <c r="N386" s="460" t="s">
        <v>1151</v>
      </c>
      <c r="O386" s="266"/>
      <c r="Q386" s="261"/>
      <c r="R386" s="262"/>
      <c r="S386" s="259"/>
      <c r="T386" s="260"/>
    </row>
    <row r="387" spans="2:20" ht="12" customHeight="1" x14ac:dyDescent="0.15">
      <c r="B387" s="5" t="s">
        <v>988</v>
      </c>
      <c r="C387" s="8" t="str">
        <f>IF(E384&lt;1,C380,IF(E384=1,C380+2,IF(E384&gt;1,C380+4,0)))</f>
        <v>2</v>
      </c>
      <c r="D387" s="7" t="s">
        <v>989</v>
      </c>
      <c r="E387" s="8">
        <f>IF(E384&lt;1,0,IF(E384=1,C387*20,C387*40))</f>
        <v>0</v>
      </c>
      <c r="F387" s="462"/>
      <c r="G387" s="259"/>
      <c r="H387" s="259"/>
      <c r="I387" s="259"/>
      <c r="J387" s="260"/>
      <c r="L387" s="255"/>
      <c r="M387" s="486"/>
      <c r="N387" s="462"/>
      <c r="O387" s="260"/>
      <c r="Q387" s="261"/>
      <c r="R387" s="262"/>
      <c r="S387" s="259"/>
      <c r="T387" s="260"/>
    </row>
    <row r="388" spans="2:20" ht="12" customHeight="1" x14ac:dyDescent="0.15">
      <c r="B388" s="33" t="s">
        <v>990</v>
      </c>
      <c r="C388" s="11">
        <f>IF(C384=0,C382,IF(C384=1,C382*2,IF(C384=2,C382*3,0)))</f>
        <v>30</v>
      </c>
      <c r="D388" s="37" t="s">
        <v>991</v>
      </c>
      <c r="E388" s="11">
        <f>(C388*3)</f>
        <v>90</v>
      </c>
      <c r="F388" s="462"/>
      <c r="G388" s="259"/>
      <c r="H388" s="259"/>
      <c r="I388" s="259"/>
      <c r="J388" s="260"/>
      <c r="L388" s="255"/>
      <c r="M388" s="486"/>
      <c r="N388" s="462"/>
      <c r="O388" s="260"/>
      <c r="Q388" s="261"/>
      <c r="R388" s="262"/>
      <c r="S388" s="259"/>
      <c r="T388" s="260"/>
    </row>
    <row r="389" spans="2:20" ht="12" customHeight="1" x14ac:dyDescent="0.15">
      <c r="B389" s="33" t="s">
        <v>992</v>
      </c>
      <c r="C389" s="11">
        <f>ROUND((E380+E381+E382+D400)/20,0.1)*(IF(C386=0,2,IF(C386=1,1.5,IF(C386=2,1,0))))</f>
        <v>48</v>
      </c>
      <c r="D389" s="7" t="s">
        <v>993</v>
      </c>
      <c r="E389" s="8">
        <f>IF(C385=0,C381*10+C380*25,IF(C385=1,C381*15+C380*25,IF(C385=2,C381*20+C380*25,0)))</f>
        <v>350</v>
      </c>
      <c r="F389" s="462"/>
      <c r="G389" s="259"/>
      <c r="H389" s="259"/>
      <c r="I389" s="259"/>
      <c r="J389" s="260"/>
      <c r="L389" s="255"/>
      <c r="M389" s="486"/>
      <c r="N389" s="462"/>
      <c r="O389" s="260"/>
      <c r="Q389" s="480"/>
      <c r="R389" s="464"/>
      <c r="S389" s="259"/>
      <c r="T389" s="260"/>
    </row>
    <row r="390" spans="2:20" ht="12" customHeight="1" x14ac:dyDescent="0.15">
      <c r="B390" s="5" t="s">
        <v>290</v>
      </c>
      <c r="C390" s="102" t="str">
        <f>LOOKUP(C391,{0,201,401,601,901,1201,1501;"黑色","绿色","蓝色","紫色","红色","橙色","超额耗点"})</f>
        <v>红色</v>
      </c>
      <c r="D390" s="7" t="s">
        <v>292</v>
      </c>
      <c r="E390" s="10">
        <v>26700</v>
      </c>
      <c r="F390" s="462"/>
      <c r="G390" s="259"/>
      <c r="H390" s="259"/>
      <c r="I390" s="259"/>
      <c r="J390" s="260"/>
      <c r="L390" s="255"/>
      <c r="M390" s="486"/>
      <c r="N390" s="462"/>
      <c r="O390" s="260"/>
      <c r="Q390" s="17" t="s">
        <v>301</v>
      </c>
      <c r="R390" s="20">
        <v>100</v>
      </c>
      <c r="S390" s="464"/>
      <c r="T390" s="465"/>
    </row>
    <row r="391" spans="2:20" ht="12" customHeight="1" x14ac:dyDescent="0.15">
      <c r="B391" s="5" t="s">
        <v>994</v>
      </c>
      <c r="C391" s="11">
        <f>D400++E380+E381+E382+E383</f>
        <v>1100</v>
      </c>
      <c r="D391" s="7" t="s">
        <v>296</v>
      </c>
      <c r="E391" s="10">
        <v>120</v>
      </c>
      <c r="F391" s="462"/>
      <c r="G391" s="259"/>
      <c r="H391" s="259"/>
      <c r="I391" s="259"/>
      <c r="J391" s="260"/>
      <c r="L391" s="255"/>
      <c r="M391" s="486"/>
      <c r="N391" s="462"/>
      <c r="O391" s="260"/>
      <c r="Q391" s="481" t="s">
        <v>341</v>
      </c>
      <c r="R391" s="482"/>
      <c r="S391" s="482"/>
      <c r="T391" s="483"/>
    </row>
    <row r="392" spans="2:20" ht="12" customHeight="1" x14ac:dyDescent="0.15">
      <c r="B392" s="5" t="s">
        <v>302</v>
      </c>
      <c r="C392" s="11">
        <f>C391*20</f>
        <v>22000</v>
      </c>
      <c r="D392" s="7" t="s">
        <v>995</v>
      </c>
      <c r="E392" s="11">
        <f>C391</f>
        <v>1100</v>
      </c>
      <c r="F392" s="463"/>
      <c r="G392" s="464"/>
      <c r="H392" s="464"/>
      <c r="I392" s="464"/>
      <c r="J392" s="465"/>
      <c r="L392" s="30" t="s">
        <v>301</v>
      </c>
      <c r="M392" s="31">
        <v>100</v>
      </c>
      <c r="N392" s="462"/>
      <c r="O392" s="260"/>
      <c r="Q392" s="247"/>
      <c r="R392" s="248"/>
      <c r="S392" s="248"/>
      <c r="T392" s="249"/>
    </row>
    <row r="393" spans="2:20" ht="12" customHeight="1" x14ac:dyDescent="0.15">
      <c r="B393" s="255" t="s">
        <v>1152</v>
      </c>
      <c r="C393" s="466"/>
      <c r="D393" s="466"/>
      <c r="E393" s="466"/>
      <c r="F393" s="468" t="s">
        <v>341</v>
      </c>
      <c r="G393" s="468"/>
      <c r="H393" s="468"/>
      <c r="I393" s="468"/>
      <c r="J393" s="469"/>
      <c r="L393" s="247" t="s">
        <v>341</v>
      </c>
      <c r="M393" s="248"/>
      <c r="N393" s="248"/>
      <c r="O393" s="249"/>
      <c r="Q393" s="247"/>
      <c r="R393" s="248"/>
      <c r="S393" s="248"/>
      <c r="T393" s="249"/>
    </row>
    <row r="394" spans="2:20" ht="12" customHeight="1" x14ac:dyDescent="0.15">
      <c r="B394" s="467"/>
      <c r="C394" s="466"/>
      <c r="D394" s="466"/>
      <c r="E394" s="466"/>
      <c r="F394" s="468"/>
      <c r="G394" s="468"/>
      <c r="H394" s="468"/>
      <c r="I394" s="468"/>
      <c r="J394" s="469"/>
      <c r="L394" s="247"/>
      <c r="M394" s="248"/>
      <c r="N394" s="248"/>
      <c r="O394" s="249"/>
      <c r="Q394" s="247"/>
      <c r="R394" s="248"/>
      <c r="S394" s="248"/>
      <c r="T394" s="249"/>
    </row>
    <row r="395" spans="2:20" ht="12" customHeight="1" x14ac:dyDescent="0.15">
      <c r="B395" s="467"/>
      <c r="C395" s="466"/>
      <c r="D395" s="466"/>
      <c r="E395" s="466"/>
      <c r="F395" s="468"/>
      <c r="G395" s="468"/>
      <c r="H395" s="468"/>
      <c r="I395" s="468"/>
      <c r="J395" s="469"/>
      <c r="L395" s="247"/>
      <c r="M395" s="248"/>
      <c r="N395" s="248"/>
      <c r="O395" s="249"/>
      <c r="Q395" s="247"/>
      <c r="R395" s="248"/>
      <c r="S395" s="248"/>
      <c r="T395" s="249"/>
    </row>
    <row r="396" spans="2:20" ht="12" customHeight="1" x14ac:dyDescent="0.15">
      <c r="B396" s="467"/>
      <c r="C396" s="466"/>
      <c r="D396" s="466"/>
      <c r="E396" s="466"/>
      <c r="F396" s="468"/>
      <c r="G396" s="468"/>
      <c r="H396" s="468"/>
      <c r="I396" s="468"/>
      <c r="J396" s="469"/>
      <c r="L396" s="247"/>
      <c r="M396" s="248"/>
      <c r="N396" s="248"/>
      <c r="O396" s="249"/>
      <c r="Q396" s="247"/>
      <c r="R396" s="248"/>
      <c r="S396" s="248"/>
      <c r="T396" s="249"/>
    </row>
    <row r="397" spans="2:20" ht="12" customHeight="1" x14ac:dyDescent="0.15">
      <c r="B397" s="467"/>
      <c r="C397" s="466"/>
      <c r="D397" s="466"/>
      <c r="E397" s="466"/>
      <c r="F397" s="468"/>
      <c r="G397" s="468"/>
      <c r="H397" s="468"/>
      <c r="I397" s="468"/>
      <c r="J397" s="469"/>
      <c r="L397" s="247"/>
      <c r="M397" s="248"/>
      <c r="N397" s="248"/>
      <c r="O397" s="249"/>
      <c r="Q397" s="247"/>
      <c r="R397" s="248"/>
      <c r="S397" s="248"/>
      <c r="T397" s="249"/>
    </row>
    <row r="398" spans="2:20" ht="12" customHeight="1" x14ac:dyDescent="0.15">
      <c r="B398" s="467"/>
      <c r="C398" s="466"/>
      <c r="D398" s="466"/>
      <c r="E398" s="466"/>
      <c r="F398" s="468"/>
      <c r="G398" s="468"/>
      <c r="H398" s="468"/>
      <c r="I398" s="468"/>
      <c r="J398" s="469"/>
      <c r="L398" s="247"/>
      <c r="M398" s="248"/>
      <c r="N398" s="248"/>
      <c r="O398" s="249"/>
      <c r="Q398" s="247"/>
      <c r="R398" s="248"/>
      <c r="S398" s="248"/>
      <c r="T398" s="249"/>
    </row>
    <row r="399" spans="2:20" ht="12" customHeight="1" x14ac:dyDescent="0.15">
      <c r="B399" s="467"/>
      <c r="C399" s="466"/>
      <c r="D399" s="466"/>
      <c r="E399" s="466"/>
      <c r="F399" s="468"/>
      <c r="G399" s="468"/>
      <c r="H399" s="468"/>
      <c r="I399" s="468"/>
      <c r="J399" s="469"/>
      <c r="L399" s="247"/>
      <c r="M399" s="248"/>
      <c r="N399" s="248"/>
      <c r="O399" s="249"/>
      <c r="Q399" s="247"/>
      <c r="R399" s="248"/>
      <c r="S399" s="248"/>
      <c r="T399" s="249"/>
    </row>
    <row r="400" spans="2:20" ht="12" customHeight="1" x14ac:dyDescent="0.15">
      <c r="B400" s="454" t="s">
        <v>301</v>
      </c>
      <c r="C400" s="455"/>
      <c r="D400" s="456">
        <v>500</v>
      </c>
      <c r="E400" s="456"/>
      <c r="F400" s="468"/>
      <c r="G400" s="468"/>
      <c r="H400" s="468"/>
      <c r="I400" s="468"/>
      <c r="J400" s="469"/>
      <c r="L400" s="247"/>
      <c r="M400" s="248"/>
      <c r="N400" s="248"/>
      <c r="O400" s="249"/>
      <c r="Q400" s="247"/>
      <c r="R400" s="248"/>
      <c r="S400" s="248"/>
      <c r="T400" s="249"/>
    </row>
    <row r="401" spans="2:20" ht="12" customHeight="1" x14ac:dyDescent="0.15">
      <c r="B401" s="457" t="s">
        <v>1123</v>
      </c>
      <c r="C401" s="458"/>
      <c r="D401" s="458"/>
      <c r="E401" s="458"/>
      <c r="F401" s="458"/>
      <c r="G401" s="458"/>
      <c r="H401" s="458"/>
      <c r="I401" s="458"/>
      <c r="J401" s="459"/>
      <c r="L401" s="457" t="s">
        <v>1123</v>
      </c>
      <c r="M401" s="473"/>
      <c r="N401" s="473"/>
      <c r="O401" s="474"/>
      <c r="Q401" s="244" t="s">
        <v>1123</v>
      </c>
      <c r="R401" s="245"/>
      <c r="S401" s="245"/>
      <c r="T401" s="246"/>
    </row>
    <row r="403" spans="2:20" ht="12" customHeight="1" x14ac:dyDescent="0.15">
      <c r="B403" s="2" t="s">
        <v>289</v>
      </c>
      <c r="C403" s="22" t="s">
        <v>91</v>
      </c>
      <c r="D403" s="3" t="s">
        <v>1026</v>
      </c>
      <c r="E403" s="103" t="s">
        <v>1153</v>
      </c>
    </row>
    <row r="404" spans="2:20" ht="12" customHeight="1" x14ac:dyDescent="0.15">
      <c r="B404" s="5" t="s">
        <v>1029</v>
      </c>
      <c r="C404" s="16" t="str">
        <f>IF(E404/15&lt;1,"",E404/15&amp;"D5")&amp;IF(E405/5&lt;1,"","+"&amp;INT(E405/5))</f>
        <v>20D5+1000</v>
      </c>
      <c r="D404" s="7" t="s">
        <v>1030</v>
      </c>
      <c r="E404" s="24">
        <v>300</v>
      </c>
    </row>
    <row r="405" spans="2:20" ht="12" customHeight="1" x14ac:dyDescent="0.15">
      <c r="B405" s="5" t="s">
        <v>290</v>
      </c>
      <c r="C405" s="97" t="str">
        <f>LOOKUP(C406,{0,201,401,601,901,1201,1501;"黑色","绿色","蓝色","紫色","红色","橙色","金色"})</f>
        <v>紫色</v>
      </c>
      <c r="D405" s="7" t="s">
        <v>292</v>
      </c>
      <c r="E405" s="25">
        <v>5000</v>
      </c>
    </row>
    <row r="406" spans="2:20" ht="12" customHeight="1" x14ac:dyDescent="0.15">
      <c r="B406" s="5" t="s">
        <v>994</v>
      </c>
      <c r="C406" s="11">
        <f>C414+E404</f>
        <v>700</v>
      </c>
      <c r="D406" s="7" t="s">
        <v>296</v>
      </c>
      <c r="E406" s="25">
        <v>5000</v>
      </c>
    </row>
    <row r="407" spans="2:20" ht="12" customHeight="1" x14ac:dyDescent="0.15">
      <c r="B407" s="17" t="s">
        <v>302</v>
      </c>
      <c r="C407" s="18">
        <f>C406*20</f>
        <v>14000</v>
      </c>
      <c r="D407" s="19" t="s">
        <v>1044</v>
      </c>
      <c r="E407" s="26">
        <f>C406</f>
        <v>700</v>
      </c>
    </row>
    <row r="408" spans="2:20" ht="12" customHeight="1" x14ac:dyDescent="0.15">
      <c r="B408" s="261" t="s">
        <v>1154</v>
      </c>
      <c r="C408" s="260"/>
      <c r="D408" s="261" t="s">
        <v>1155</v>
      </c>
      <c r="E408" s="260"/>
    </row>
    <row r="409" spans="2:20" ht="12" customHeight="1" x14ac:dyDescent="0.15">
      <c r="B409" s="261"/>
      <c r="C409" s="260"/>
      <c r="D409" s="261"/>
      <c r="E409" s="260"/>
    </row>
    <row r="410" spans="2:20" ht="12" customHeight="1" x14ac:dyDescent="0.15">
      <c r="B410" s="261"/>
      <c r="C410" s="260"/>
      <c r="D410" s="261"/>
      <c r="E410" s="260"/>
    </row>
    <row r="411" spans="2:20" ht="12" customHeight="1" x14ac:dyDescent="0.15">
      <c r="B411" s="261"/>
      <c r="C411" s="260"/>
      <c r="D411" s="261"/>
      <c r="E411" s="260"/>
    </row>
    <row r="412" spans="2:20" ht="12" customHeight="1" x14ac:dyDescent="0.15">
      <c r="B412" s="261"/>
      <c r="C412" s="260"/>
      <c r="D412" s="261"/>
      <c r="E412" s="260"/>
    </row>
    <row r="413" spans="2:20" ht="12" customHeight="1" x14ac:dyDescent="0.15">
      <c r="B413" s="480"/>
      <c r="C413" s="465"/>
      <c r="D413" s="261"/>
      <c r="E413" s="260"/>
    </row>
    <row r="414" spans="2:20" ht="12" customHeight="1" x14ac:dyDescent="0.15">
      <c r="B414" s="17" t="s">
        <v>301</v>
      </c>
      <c r="C414" s="27">
        <v>400</v>
      </c>
      <c r="D414" s="267"/>
      <c r="E414" s="268"/>
    </row>
    <row r="415" spans="2:20" ht="12" customHeight="1" x14ac:dyDescent="0.15">
      <c r="B415" s="481" t="s">
        <v>341</v>
      </c>
      <c r="C415" s="482"/>
      <c r="D415" s="482"/>
      <c r="E415" s="483"/>
    </row>
    <row r="416" spans="2:20" ht="12" customHeight="1" x14ac:dyDescent="0.15">
      <c r="B416" s="247"/>
      <c r="C416" s="248"/>
      <c r="D416" s="248"/>
      <c r="E416" s="249"/>
    </row>
    <row r="417" spans="2:15" ht="12" customHeight="1" x14ac:dyDescent="0.15">
      <c r="B417" s="247"/>
      <c r="C417" s="248"/>
      <c r="D417" s="248"/>
      <c r="E417" s="249"/>
    </row>
    <row r="418" spans="2:15" ht="12" customHeight="1" x14ac:dyDescent="0.15">
      <c r="B418" s="247"/>
      <c r="C418" s="248"/>
      <c r="D418" s="248"/>
      <c r="E418" s="249"/>
    </row>
    <row r="419" spans="2:15" ht="12" customHeight="1" x14ac:dyDescent="0.15">
      <c r="B419" s="247"/>
      <c r="C419" s="248"/>
      <c r="D419" s="248"/>
      <c r="E419" s="249"/>
    </row>
    <row r="420" spans="2:15" ht="12" customHeight="1" x14ac:dyDescent="0.15">
      <c r="B420" s="247"/>
      <c r="C420" s="248"/>
      <c r="D420" s="248"/>
      <c r="E420" s="249"/>
    </row>
    <row r="421" spans="2:15" ht="12" customHeight="1" x14ac:dyDescent="0.15">
      <c r="B421" s="247"/>
      <c r="C421" s="248"/>
      <c r="D421" s="248"/>
      <c r="E421" s="249"/>
    </row>
    <row r="422" spans="2:15" ht="12" customHeight="1" x14ac:dyDescent="0.15">
      <c r="B422" s="247"/>
      <c r="C422" s="248"/>
      <c r="D422" s="248"/>
      <c r="E422" s="249"/>
    </row>
    <row r="423" spans="2:15" ht="12" customHeight="1" x14ac:dyDescent="0.15">
      <c r="B423" s="247"/>
      <c r="C423" s="248"/>
      <c r="D423" s="248"/>
      <c r="E423" s="249"/>
    </row>
    <row r="424" spans="2:15" ht="12" customHeight="1" x14ac:dyDescent="0.15">
      <c r="B424" s="247"/>
      <c r="C424" s="248"/>
      <c r="D424" s="248"/>
      <c r="E424" s="249"/>
    </row>
    <row r="425" spans="2:15" ht="12" customHeight="1" x14ac:dyDescent="0.15">
      <c r="B425" s="247"/>
      <c r="C425" s="248"/>
      <c r="D425" s="248"/>
      <c r="E425" s="249"/>
    </row>
    <row r="426" spans="2:15" ht="12" customHeight="1" x14ac:dyDescent="0.15">
      <c r="B426" s="244" t="s">
        <v>1123</v>
      </c>
      <c r="C426" s="245"/>
      <c r="D426" s="245"/>
      <c r="E426" s="246"/>
    </row>
    <row r="428" spans="2:15" ht="12" customHeight="1" x14ac:dyDescent="0.15">
      <c r="L428" s="5" t="s">
        <v>289</v>
      </c>
      <c r="M428" s="6" t="s">
        <v>109</v>
      </c>
      <c r="N428" s="7" t="s">
        <v>1028</v>
      </c>
      <c r="O428" s="28" t="str">
        <f>O429</f>
        <v>电浆炮</v>
      </c>
    </row>
    <row r="429" spans="2:15" ht="12" customHeight="1" x14ac:dyDescent="0.15">
      <c r="B429" s="12" t="s">
        <v>289</v>
      </c>
      <c r="C429" s="497" t="s">
        <v>133</v>
      </c>
      <c r="D429" s="497"/>
      <c r="E429" s="497"/>
      <c r="F429" s="14" t="s">
        <v>958</v>
      </c>
      <c r="G429" s="497" t="s">
        <v>1156</v>
      </c>
      <c r="H429" s="497"/>
      <c r="I429" s="497"/>
      <c r="J429" s="498"/>
      <c r="L429" s="5" t="s">
        <v>1031</v>
      </c>
      <c r="M429" s="15" t="s">
        <v>1035</v>
      </c>
      <c r="N429" s="15" t="s">
        <v>1113</v>
      </c>
      <c r="O429" s="23" t="s">
        <v>1157</v>
      </c>
    </row>
    <row r="430" spans="2:15" ht="12" customHeight="1" x14ac:dyDescent="0.15">
      <c r="B430" s="5" t="s">
        <v>961</v>
      </c>
      <c r="C430" s="8" t="str">
        <f>LOOKUP(E430,{0,150,300,450,600;"0","2","4","6","8"})</f>
        <v>2</v>
      </c>
      <c r="D430" s="7" t="s">
        <v>962</v>
      </c>
      <c r="E430" s="9">
        <v>150</v>
      </c>
      <c r="F430" s="450" t="s">
        <v>963</v>
      </c>
      <c r="G430" s="450"/>
      <c r="H430" s="450"/>
      <c r="I430" s="450"/>
      <c r="J430" s="451"/>
      <c r="L430" s="5" t="s">
        <v>1040</v>
      </c>
      <c r="M430" s="11" t="str">
        <f>IF(O430/10&lt;1,"",O430/10&amp;"D5")</f>
        <v>30D5</v>
      </c>
      <c r="N430" s="7" t="s">
        <v>1041</v>
      </c>
      <c r="O430" s="24">
        <v>300</v>
      </c>
    </row>
    <row r="431" spans="2:15" ht="12" customHeight="1" x14ac:dyDescent="0.15">
      <c r="B431" s="33" t="s">
        <v>964</v>
      </c>
      <c r="C431" s="11">
        <f>E431/5</f>
        <v>40</v>
      </c>
      <c r="D431" s="96" t="s">
        <v>965</v>
      </c>
      <c r="E431" s="9">
        <v>200</v>
      </c>
      <c r="F431" s="7" t="s">
        <v>966</v>
      </c>
      <c r="G431" s="11" t="str">
        <f>LOOKUP(C435,{0,1,2},{"表现较差","表现一般","表现良好"})</f>
        <v>表现一般</v>
      </c>
      <c r="H431" s="7" t="s">
        <v>967</v>
      </c>
      <c r="I431" s="452" t="str">
        <f>LOOKUP(E435,{0,1,2},{"无法响应指令","可防御","可防御/闪避"})</f>
        <v>可防御</v>
      </c>
      <c r="J431" s="453"/>
      <c r="L431" s="5" t="s">
        <v>1042</v>
      </c>
      <c r="M431" s="11">
        <f>O431/50+1</f>
        <v>3</v>
      </c>
      <c r="N431" s="5" t="s">
        <v>1043</v>
      </c>
      <c r="O431" s="24">
        <v>100</v>
      </c>
    </row>
    <row r="432" spans="2:15" ht="12" customHeight="1" x14ac:dyDescent="0.15">
      <c r="B432" s="33" t="s">
        <v>968</v>
      </c>
      <c r="C432" s="11">
        <f>ROUNDDOWN(E432/5,0.1)</f>
        <v>10</v>
      </c>
      <c r="D432" s="96" t="s">
        <v>969</v>
      </c>
      <c r="E432" s="9">
        <v>50</v>
      </c>
      <c r="F432" s="7" t="s">
        <v>970</v>
      </c>
      <c r="G432" s="35" t="str">
        <f>LOOKUP(E435,{0,1,2},{"较慢","一般","较快"})</f>
        <v>一般</v>
      </c>
      <c r="H432" s="7" t="s">
        <v>971</v>
      </c>
      <c r="I432" s="452" t="str">
        <f>LOOKUP(E434,{0,1,2},{"无防护措施","半封闭式防护","全封闭式防护"})</f>
        <v>半封闭式防护</v>
      </c>
      <c r="J432" s="453"/>
      <c r="L432" s="5" t="s">
        <v>1045</v>
      </c>
      <c r="M432" s="11">
        <f>O432*5</f>
        <v>250</v>
      </c>
      <c r="N432" s="7" t="s">
        <v>1046</v>
      </c>
      <c r="O432" s="24">
        <v>50</v>
      </c>
    </row>
    <row r="433" spans="2:15" ht="12" customHeight="1" x14ac:dyDescent="0.15">
      <c r="B433" s="33" t="s">
        <v>972</v>
      </c>
      <c r="C433" s="11">
        <f>E433</f>
        <v>100</v>
      </c>
      <c r="D433" s="96" t="s">
        <v>973</v>
      </c>
      <c r="E433" s="9">
        <v>100</v>
      </c>
      <c r="F433" s="7" t="s">
        <v>974</v>
      </c>
      <c r="G433" s="41" t="s">
        <v>975</v>
      </c>
      <c r="H433" s="37" t="s">
        <v>976</v>
      </c>
      <c r="I433" s="452" t="str">
        <f>LOOKUP(E436,{0,1,2},{"约10分钟","约1分钟/战斗3回合","“永远准时”"})</f>
        <v>约10分钟</v>
      </c>
      <c r="J433" s="453"/>
      <c r="L433" s="5" t="s">
        <v>290</v>
      </c>
      <c r="M433" s="97" t="str">
        <f>LOOKUP(M434,{0,201,401,601,901,1201,1501;"黑色","绿色","蓝色","紫色","红色","橙色","金色"})</f>
        <v>紫色</v>
      </c>
      <c r="N433" s="7" t="s">
        <v>292</v>
      </c>
      <c r="O433" s="25">
        <v>50</v>
      </c>
    </row>
    <row r="434" spans="2:15" ht="12" customHeight="1" x14ac:dyDescent="0.15">
      <c r="B434" s="5" t="s">
        <v>978</v>
      </c>
      <c r="C434" s="38">
        <v>1</v>
      </c>
      <c r="D434" s="7" t="s">
        <v>979</v>
      </c>
      <c r="E434" s="38">
        <v>1</v>
      </c>
      <c r="F434" s="7" t="s">
        <v>980</v>
      </c>
      <c r="G434" s="35">
        <f>ROUNDDOWN(1+(E441-80)/100,0.1)</f>
        <v>4</v>
      </c>
      <c r="H434" s="37" t="s">
        <v>981</v>
      </c>
      <c r="I434" s="452">
        <f>E440+E439</f>
        <v>2050</v>
      </c>
      <c r="J434" s="453"/>
      <c r="L434" s="5" t="s">
        <v>994</v>
      </c>
      <c r="M434" s="11">
        <f>O430+O432+M442+O431+IF(N429="全自动枪",100,IF(N429="半自动枪",0,0))</f>
        <v>850</v>
      </c>
      <c r="N434" s="7" t="s">
        <v>296</v>
      </c>
      <c r="O434" s="25">
        <v>50</v>
      </c>
    </row>
    <row r="435" spans="2:15" ht="12" customHeight="1" x14ac:dyDescent="0.15">
      <c r="B435" s="5" t="s">
        <v>982</v>
      </c>
      <c r="C435" s="38">
        <v>1</v>
      </c>
      <c r="D435" s="7" t="s">
        <v>983</v>
      </c>
      <c r="E435" s="38">
        <v>1</v>
      </c>
      <c r="F435" s="460" t="s">
        <v>1158</v>
      </c>
      <c r="G435" s="461"/>
      <c r="H435" s="461"/>
      <c r="I435" s="461"/>
      <c r="J435" s="266"/>
      <c r="L435" s="5" t="s">
        <v>302</v>
      </c>
      <c r="M435" s="11">
        <f>M434*20</f>
        <v>17000</v>
      </c>
      <c r="N435" s="7" t="s">
        <v>1044</v>
      </c>
      <c r="O435" s="29">
        <f>M434</f>
        <v>850</v>
      </c>
    </row>
    <row r="436" spans="2:15" ht="12" customHeight="1" x14ac:dyDescent="0.15">
      <c r="B436" s="5" t="s">
        <v>986</v>
      </c>
      <c r="C436" s="38">
        <v>2</v>
      </c>
      <c r="D436" s="7" t="s">
        <v>987</v>
      </c>
      <c r="E436" s="38">
        <v>0</v>
      </c>
      <c r="F436" s="462"/>
      <c r="G436" s="259"/>
      <c r="H436" s="259"/>
      <c r="I436" s="259"/>
      <c r="J436" s="260"/>
      <c r="L436" s="255" t="s">
        <v>1159</v>
      </c>
      <c r="M436" s="486"/>
      <c r="N436" s="460" t="s">
        <v>1160</v>
      </c>
      <c r="O436" s="266"/>
    </row>
    <row r="437" spans="2:15" ht="12" customHeight="1" x14ac:dyDescent="0.15">
      <c r="B437" s="5" t="s">
        <v>988</v>
      </c>
      <c r="C437" s="8">
        <f>IF(E434&lt;1,C430,IF(E434=1,C430+2,IF(E434&gt;1,C430+4,0)))</f>
        <v>4</v>
      </c>
      <c r="D437" s="7" t="s">
        <v>989</v>
      </c>
      <c r="E437" s="8">
        <f>IF(E434&lt;1,0,IF(E434=1,C437*20,C437*40))</f>
        <v>80</v>
      </c>
      <c r="F437" s="462"/>
      <c r="G437" s="259"/>
      <c r="H437" s="259"/>
      <c r="I437" s="259"/>
      <c r="J437" s="260"/>
      <c r="L437" s="255"/>
      <c r="M437" s="486"/>
      <c r="N437" s="462"/>
      <c r="O437" s="260"/>
    </row>
    <row r="438" spans="2:15" ht="12" customHeight="1" x14ac:dyDescent="0.15">
      <c r="B438" s="33" t="s">
        <v>990</v>
      </c>
      <c r="C438" s="11">
        <f>IF(C434=0,C432,IF(C434=1,C432*2,IF(C434=2,C432*3,0)))</f>
        <v>20</v>
      </c>
      <c r="D438" s="37" t="s">
        <v>991</v>
      </c>
      <c r="E438" s="11">
        <f>(C438*3)</f>
        <v>60</v>
      </c>
      <c r="F438" s="462"/>
      <c r="G438" s="259"/>
      <c r="H438" s="259"/>
      <c r="I438" s="259"/>
      <c r="J438" s="260"/>
      <c r="L438" s="255"/>
      <c r="M438" s="486"/>
      <c r="N438" s="462"/>
      <c r="O438" s="260"/>
    </row>
    <row r="439" spans="2:15" ht="12" customHeight="1" x14ac:dyDescent="0.15">
      <c r="B439" s="33" t="s">
        <v>992</v>
      </c>
      <c r="C439" s="11">
        <f>ROUND((E430+E431+E432+D450)/40,0.1)*(IF(C436=0,2,IF(C436=1,1.5,IF(C436=2,1,0))))</f>
        <v>20</v>
      </c>
      <c r="D439" s="7" t="s">
        <v>993</v>
      </c>
      <c r="E439" s="8">
        <f>IF(C435=0,C431*10+C430*25,IF(C435=1,C431*15+C430*25,IF(C435=2,C431*20+C430*25,0)))</f>
        <v>650</v>
      </c>
      <c r="F439" s="462"/>
      <c r="G439" s="259"/>
      <c r="H439" s="259"/>
      <c r="I439" s="259"/>
      <c r="J439" s="260"/>
      <c r="L439" s="255"/>
      <c r="M439" s="486"/>
      <c r="N439" s="462"/>
      <c r="O439" s="260"/>
    </row>
    <row r="440" spans="2:15" ht="12" customHeight="1" x14ac:dyDescent="0.15">
      <c r="B440" s="5" t="s">
        <v>290</v>
      </c>
      <c r="C440" s="11" t="str">
        <f>LOOKUP(C441,{0,201,401,601,901,1201,1501;"黑色","绿色","蓝色","紫色","红色","橙色","金色"})</f>
        <v>紫色</v>
      </c>
      <c r="D440" s="7" t="s">
        <v>292</v>
      </c>
      <c r="E440" s="10">
        <v>1400</v>
      </c>
      <c r="F440" s="462"/>
      <c r="G440" s="259"/>
      <c r="H440" s="259"/>
      <c r="I440" s="259"/>
      <c r="J440" s="260"/>
      <c r="L440" s="255"/>
      <c r="M440" s="486"/>
      <c r="N440" s="462"/>
      <c r="O440" s="260"/>
    </row>
    <row r="441" spans="2:15" ht="12" customHeight="1" x14ac:dyDescent="0.15">
      <c r="B441" s="5" t="s">
        <v>994</v>
      </c>
      <c r="C441" s="11">
        <f>D450++E430+E431+E432+E433</f>
        <v>900</v>
      </c>
      <c r="D441" s="7" t="s">
        <v>296</v>
      </c>
      <c r="E441" s="10">
        <v>400</v>
      </c>
      <c r="F441" s="462"/>
      <c r="G441" s="259"/>
      <c r="H441" s="259"/>
      <c r="I441" s="259"/>
      <c r="J441" s="260"/>
      <c r="L441" s="255"/>
      <c r="M441" s="486"/>
      <c r="N441" s="462"/>
      <c r="O441" s="260"/>
    </row>
    <row r="442" spans="2:15" ht="12" customHeight="1" x14ac:dyDescent="0.15">
      <c r="B442" s="5" t="s">
        <v>302</v>
      </c>
      <c r="C442" s="11">
        <f>C441*20</f>
        <v>18000</v>
      </c>
      <c r="D442" s="7" t="s">
        <v>995</v>
      </c>
      <c r="E442" s="11">
        <f>C441</f>
        <v>900</v>
      </c>
      <c r="F442" s="463"/>
      <c r="G442" s="464"/>
      <c r="H442" s="464"/>
      <c r="I442" s="464"/>
      <c r="J442" s="465"/>
      <c r="L442" s="30" t="s">
        <v>301</v>
      </c>
      <c r="M442" s="31">
        <v>400</v>
      </c>
      <c r="N442" s="462"/>
      <c r="O442" s="260"/>
    </row>
    <row r="443" spans="2:15" ht="12" customHeight="1" x14ac:dyDescent="0.15">
      <c r="B443" s="255" t="s">
        <v>1161</v>
      </c>
      <c r="C443" s="466"/>
      <c r="D443" s="466"/>
      <c r="E443" s="466"/>
      <c r="F443" s="468" t="s">
        <v>341</v>
      </c>
      <c r="G443" s="468"/>
      <c r="H443" s="468"/>
      <c r="I443" s="468"/>
      <c r="J443" s="469"/>
      <c r="L443" s="247" t="s">
        <v>341</v>
      </c>
      <c r="M443" s="248"/>
      <c r="N443" s="248"/>
      <c r="O443" s="249"/>
    </row>
    <row r="444" spans="2:15" ht="12" customHeight="1" x14ac:dyDescent="0.15">
      <c r="B444" s="467"/>
      <c r="C444" s="466"/>
      <c r="D444" s="466"/>
      <c r="E444" s="466"/>
      <c r="F444" s="468"/>
      <c r="G444" s="468"/>
      <c r="H444" s="468"/>
      <c r="I444" s="468"/>
      <c r="J444" s="469"/>
      <c r="L444" s="247"/>
      <c r="M444" s="248"/>
      <c r="N444" s="248"/>
      <c r="O444" s="249"/>
    </row>
    <row r="445" spans="2:15" ht="12" customHeight="1" x14ac:dyDescent="0.15">
      <c r="B445" s="467"/>
      <c r="C445" s="466"/>
      <c r="D445" s="466"/>
      <c r="E445" s="466"/>
      <c r="F445" s="468"/>
      <c r="G445" s="468"/>
      <c r="H445" s="468"/>
      <c r="I445" s="468"/>
      <c r="J445" s="469"/>
      <c r="L445" s="247"/>
      <c r="M445" s="248"/>
      <c r="N445" s="248"/>
      <c r="O445" s="249"/>
    </row>
    <row r="446" spans="2:15" ht="12" customHeight="1" x14ac:dyDescent="0.15">
      <c r="B446" s="467"/>
      <c r="C446" s="466"/>
      <c r="D446" s="466"/>
      <c r="E446" s="466"/>
      <c r="F446" s="468"/>
      <c r="G446" s="468"/>
      <c r="H446" s="468"/>
      <c r="I446" s="468"/>
      <c r="J446" s="469"/>
      <c r="L446" s="247"/>
      <c r="M446" s="248"/>
      <c r="N446" s="248"/>
      <c r="O446" s="249"/>
    </row>
    <row r="447" spans="2:15" ht="12" customHeight="1" x14ac:dyDescent="0.15">
      <c r="B447" s="467"/>
      <c r="C447" s="466"/>
      <c r="D447" s="466"/>
      <c r="E447" s="466"/>
      <c r="F447" s="468"/>
      <c r="G447" s="468"/>
      <c r="H447" s="468"/>
      <c r="I447" s="468"/>
      <c r="J447" s="469"/>
      <c r="L447" s="247"/>
      <c r="M447" s="248"/>
      <c r="N447" s="248"/>
      <c r="O447" s="249"/>
    </row>
    <row r="448" spans="2:15" ht="12" customHeight="1" x14ac:dyDescent="0.15">
      <c r="B448" s="467"/>
      <c r="C448" s="466"/>
      <c r="D448" s="466"/>
      <c r="E448" s="466"/>
      <c r="F448" s="468"/>
      <c r="G448" s="468"/>
      <c r="H448" s="468"/>
      <c r="I448" s="468"/>
      <c r="J448" s="469"/>
      <c r="L448" s="247"/>
      <c r="M448" s="248"/>
      <c r="N448" s="248"/>
      <c r="O448" s="249"/>
    </row>
    <row r="449" spans="2:20" ht="12" customHeight="1" x14ac:dyDescent="0.15">
      <c r="B449" s="467"/>
      <c r="C449" s="466"/>
      <c r="D449" s="466"/>
      <c r="E449" s="466"/>
      <c r="F449" s="468"/>
      <c r="G449" s="468"/>
      <c r="H449" s="468"/>
      <c r="I449" s="468"/>
      <c r="J449" s="469"/>
      <c r="L449" s="247"/>
      <c r="M449" s="248"/>
      <c r="N449" s="248"/>
      <c r="O449" s="249"/>
    </row>
    <row r="450" spans="2:20" ht="12" customHeight="1" x14ac:dyDescent="0.15">
      <c r="B450" s="454" t="s">
        <v>301</v>
      </c>
      <c r="C450" s="455"/>
      <c r="D450" s="456">
        <v>400</v>
      </c>
      <c r="E450" s="456"/>
      <c r="F450" s="468"/>
      <c r="G450" s="468"/>
      <c r="H450" s="468"/>
      <c r="I450" s="468"/>
      <c r="J450" s="469"/>
      <c r="L450" s="247"/>
      <c r="M450" s="248"/>
      <c r="N450" s="248"/>
      <c r="O450" s="249"/>
    </row>
    <row r="451" spans="2:20" ht="12" customHeight="1" x14ac:dyDescent="0.15">
      <c r="B451" s="457" t="s">
        <v>1162</v>
      </c>
      <c r="C451" s="458"/>
      <c r="D451" s="458"/>
      <c r="E451" s="458"/>
      <c r="F451" s="458"/>
      <c r="G451" s="458"/>
      <c r="H451" s="458"/>
      <c r="I451" s="458"/>
      <c r="J451" s="459"/>
      <c r="L451" s="457" t="s">
        <v>1162</v>
      </c>
      <c r="M451" s="473"/>
      <c r="N451" s="473"/>
      <c r="O451" s="474"/>
    </row>
    <row r="454" spans="2:20" ht="12" customHeight="1" x14ac:dyDescent="0.15">
      <c r="B454" s="12" t="s">
        <v>289</v>
      </c>
      <c r="C454" s="497" t="s">
        <v>232</v>
      </c>
      <c r="D454" s="497"/>
      <c r="E454" s="497"/>
      <c r="F454" s="14" t="s">
        <v>958</v>
      </c>
      <c r="G454" s="497" t="s">
        <v>1163</v>
      </c>
      <c r="H454" s="497"/>
      <c r="I454" s="497"/>
      <c r="J454" s="498"/>
      <c r="L454" s="2" t="s">
        <v>289</v>
      </c>
      <c r="M454" s="22" t="s">
        <v>115</v>
      </c>
      <c r="N454" s="3" t="s">
        <v>1026</v>
      </c>
      <c r="O454" s="32" t="s">
        <v>1027</v>
      </c>
      <c r="Q454" s="5" t="s">
        <v>289</v>
      </c>
      <c r="R454" s="6" t="s">
        <v>212</v>
      </c>
      <c r="S454" s="7" t="s">
        <v>1028</v>
      </c>
      <c r="T454" s="28" t="str">
        <f>T455</f>
        <v>激光武器</v>
      </c>
    </row>
    <row r="455" spans="2:20" ht="12" customHeight="1" x14ac:dyDescent="0.15">
      <c r="B455" s="5" t="s">
        <v>961</v>
      </c>
      <c r="C455" s="8" t="str">
        <f>LOOKUP(E455,{0,150,300,450,600;"0","2","4","6","8"})</f>
        <v>8</v>
      </c>
      <c r="D455" s="7" t="s">
        <v>962</v>
      </c>
      <c r="E455" s="9">
        <v>600</v>
      </c>
      <c r="F455" s="450" t="s">
        <v>963</v>
      </c>
      <c r="G455" s="450"/>
      <c r="H455" s="450"/>
      <c r="I455" s="450"/>
      <c r="J455" s="451"/>
      <c r="L455" s="5" t="s">
        <v>1029</v>
      </c>
      <c r="M455" s="16" t="str">
        <f>IF(O455/15&lt;1,"",O455/15&amp;"D5")&amp;IF(O456/5&lt;1,"","+"&amp;INT(O456/5))</f>
        <v>30D5+2000</v>
      </c>
      <c r="N455" s="7" t="s">
        <v>1030</v>
      </c>
      <c r="O455" s="24">
        <v>450</v>
      </c>
      <c r="Q455" s="5" t="s">
        <v>1031</v>
      </c>
      <c r="R455" s="15" t="s">
        <v>1035</v>
      </c>
      <c r="S455" s="15" t="s">
        <v>1128</v>
      </c>
      <c r="T455" s="23" t="s">
        <v>1164</v>
      </c>
    </row>
    <row r="456" spans="2:20" ht="12" customHeight="1" x14ac:dyDescent="0.15">
      <c r="B456" s="33" t="s">
        <v>964</v>
      </c>
      <c r="C456" s="11">
        <f>E456/5</f>
        <v>3000</v>
      </c>
      <c r="D456" s="104" t="s">
        <v>965</v>
      </c>
      <c r="E456" s="9">
        <v>15000</v>
      </c>
      <c r="F456" s="7" t="s">
        <v>966</v>
      </c>
      <c r="G456" s="11" t="str">
        <f>LOOKUP(C460,{0,1,2},{"表现较差","表现一般","表现良好"})</f>
        <v>表现良好</v>
      </c>
      <c r="H456" s="7" t="s">
        <v>967</v>
      </c>
      <c r="I456" s="452" t="str">
        <f>LOOKUP(E460,{0,1,2},{"无法响应指令","可防御","可防御/闪避"})</f>
        <v>可防御</v>
      </c>
      <c r="J456" s="453"/>
      <c r="L456" s="5" t="s">
        <v>290</v>
      </c>
      <c r="M456" s="97" t="str">
        <f>LOOKUP(M457,{0,201,401,601,901,1201,1501;"黑色","绿色","蓝色","紫色","红色","橙色","金色"})</f>
        <v>紫色</v>
      </c>
      <c r="N456" s="7" t="s">
        <v>292</v>
      </c>
      <c r="O456" s="25">
        <v>10000</v>
      </c>
      <c r="Q456" s="5" t="s">
        <v>1040</v>
      </c>
      <c r="R456" s="11" t="str">
        <f>IF(T456/10&lt;1,"",T456/10&amp;"D5")</f>
        <v>50D5</v>
      </c>
      <c r="S456" s="7" t="s">
        <v>1041</v>
      </c>
      <c r="T456" s="24">
        <v>500</v>
      </c>
    </row>
    <row r="457" spans="2:20" ht="12" customHeight="1" x14ac:dyDescent="0.15">
      <c r="B457" s="33" t="s">
        <v>968</v>
      </c>
      <c r="C457" s="11">
        <f>ROUNDDOWN(E457/5,0.1)</f>
        <v>1200</v>
      </c>
      <c r="D457" s="104" t="s">
        <v>969</v>
      </c>
      <c r="E457" s="9">
        <v>6000</v>
      </c>
      <c r="F457" s="7" t="s">
        <v>970</v>
      </c>
      <c r="G457" s="35" t="str">
        <f>LOOKUP(E460,{0,1,2},{"较慢","一般","较快"})</f>
        <v>一般</v>
      </c>
      <c r="H457" s="7" t="s">
        <v>971</v>
      </c>
      <c r="I457" s="452" t="str">
        <f>LOOKUP(E459,{0,1,2},{"无防护措施","半封闭式防护","全封闭式防护"})</f>
        <v>全封闭式防护</v>
      </c>
      <c r="J457" s="453"/>
      <c r="L457" s="5" t="s">
        <v>994</v>
      </c>
      <c r="M457" s="11">
        <f>M465+O455</f>
        <v>850</v>
      </c>
      <c r="N457" s="7" t="s">
        <v>296</v>
      </c>
      <c r="O457" s="25">
        <v>0</v>
      </c>
      <c r="Q457" s="5" t="s">
        <v>1042</v>
      </c>
      <c r="R457" s="11">
        <f>T457/50+1</f>
        <v>1</v>
      </c>
      <c r="S457" s="5" t="s">
        <v>1043</v>
      </c>
      <c r="T457" s="24">
        <v>0</v>
      </c>
    </row>
    <row r="458" spans="2:20" ht="12" customHeight="1" x14ac:dyDescent="0.15">
      <c r="B458" s="33" t="s">
        <v>972</v>
      </c>
      <c r="C458" s="11">
        <f>E458</f>
        <v>20000</v>
      </c>
      <c r="D458" s="104" t="s">
        <v>973</v>
      </c>
      <c r="E458" s="9">
        <v>20000</v>
      </c>
      <c r="F458" s="7" t="s">
        <v>974</v>
      </c>
      <c r="G458" s="41" t="s">
        <v>1011</v>
      </c>
      <c r="H458" s="37" t="s">
        <v>976</v>
      </c>
      <c r="I458" s="452" t="str">
        <f>LOOKUP(E461,{0,1,2},{"约10分钟","约1分钟/战斗3回合","“永远准时”"})</f>
        <v>约10分钟</v>
      </c>
      <c r="J458" s="453"/>
      <c r="L458" s="17" t="s">
        <v>302</v>
      </c>
      <c r="M458" s="18">
        <f>M457*20</f>
        <v>17000</v>
      </c>
      <c r="N458" s="19" t="s">
        <v>1044</v>
      </c>
      <c r="O458" s="26">
        <f>M457</f>
        <v>850</v>
      </c>
      <c r="Q458" s="5" t="s">
        <v>1045</v>
      </c>
      <c r="R458" s="11">
        <f>T458*5</f>
        <v>25000</v>
      </c>
      <c r="S458" s="7" t="s">
        <v>1046</v>
      </c>
      <c r="T458" s="24">
        <v>5000</v>
      </c>
    </row>
    <row r="459" spans="2:20" ht="12" customHeight="1" x14ac:dyDescent="0.15">
      <c r="B459" s="5" t="s">
        <v>978</v>
      </c>
      <c r="C459" s="38">
        <v>1</v>
      </c>
      <c r="D459" s="7" t="s">
        <v>979</v>
      </c>
      <c r="E459" s="38">
        <v>2</v>
      </c>
      <c r="F459" s="7" t="s">
        <v>980</v>
      </c>
      <c r="G459" s="35">
        <f>ROUNDDOWN(1+(E466-80)/100,0.1)</f>
        <v>1600</v>
      </c>
      <c r="H459" s="37" t="s">
        <v>981</v>
      </c>
      <c r="I459" s="452">
        <f>E465+E464</f>
        <v>1060200</v>
      </c>
      <c r="J459" s="453"/>
      <c r="L459" s="261" t="s">
        <v>1165</v>
      </c>
      <c r="M459" s="260"/>
      <c r="N459" s="261" t="s">
        <v>1166</v>
      </c>
      <c r="O459" s="260"/>
      <c r="Q459" s="5" t="s">
        <v>290</v>
      </c>
      <c r="R459" s="97" t="str">
        <f>LOOKUP(R460,{0,201,401,601,901,1201,1501;"黑色","绿色","蓝色","紫色","红色","橙色","金色"})</f>
        <v>金色</v>
      </c>
      <c r="S459" s="7" t="s">
        <v>292</v>
      </c>
      <c r="T459" s="25">
        <v>10000</v>
      </c>
    </row>
    <row r="460" spans="2:20" ht="12" customHeight="1" x14ac:dyDescent="0.15">
      <c r="B460" s="5" t="s">
        <v>982</v>
      </c>
      <c r="C460" s="38">
        <v>2</v>
      </c>
      <c r="D460" s="7" t="s">
        <v>983</v>
      </c>
      <c r="E460" s="38">
        <v>1</v>
      </c>
      <c r="F460" s="460" t="s">
        <v>1167</v>
      </c>
      <c r="G460" s="461"/>
      <c r="H460" s="461"/>
      <c r="I460" s="461"/>
      <c r="J460" s="266"/>
      <c r="L460" s="261"/>
      <c r="M460" s="260"/>
      <c r="N460" s="261"/>
      <c r="O460" s="260"/>
      <c r="Q460" s="5" t="s">
        <v>994</v>
      </c>
      <c r="R460" s="11">
        <f>T456+T458+R468+T457+IF(S455="全自动枪",100,IF(S455="半自动枪",0,0))</f>
        <v>5300</v>
      </c>
      <c r="S460" s="7" t="s">
        <v>296</v>
      </c>
      <c r="T460" s="25">
        <v>500</v>
      </c>
    </row>
    <row r="461" spans="2:20" ht="12" customHeight="1" x14ac:dyDescent="0.15">
      <c r="B461" s="5" t="s">
        <v>986</v>
      </c>
      <c r="C461" s="38">
        <v>2</v>
      </c>
      <c r="D461" s="7" t="s">
        <v>987</v>
      </c>
      <c r="E461" s="38">
        <v>0</v>
      </c>
      <c r="F461" s="462"/>
      <c r="G461" s="259"/>
      <c r="H461" s="259"/>
      <c r="I461" s="259"/>
      <c r="J461" s="260"/>
      <c r="L461" s="261"/>
      <c r="M461" s="260"/>
      <c r="N461" s="261"/>
      <c r="O461" s="260"/>
      <c r="Q461" s="5" t="s">
        <v>302</v>
      </c>
      <c r="R461" s="11">
        <f>R460*20</f>
        <v>106000</v>
      </c>
      <c r="S461" s="7" t="s">
        <v>1044</v>
      </c>
      <c r="T461" s="29">
        <f>R460</f>
        <v>5300</v>
      </c>
    </row>
    <row r="462" spans="2:20" ht="12" customHeight="1" x14ac:dyDescent="0.15">
      <c r="B462" s="5" t="s">
        <v>988</v>
      </c>
      <c r="C462" s="8">
        <f>IF(E459&lt;1,C455,IF(E459=1,C455+2,IF(E459&gt;1,C455+4,0)))</f>
        <v>12</v>
      </c>
      <c r="D462" s="7" t="s">
        <v>989</v>
      </c>
      <c r="E462" s="8">
        <f>IF(E459&lt;1,0,IF(E459=1,C462*20,C462*40))</f>
        <v>480</v>
      </c>
      <c r="F462" s="462"/>
      <c r="G462" s="259"/>
      <c r="H462" s="259"/>
      <c r="I462" s="259"/>
      <c r="J462" s="260"/>
      <c r="L462" s="261"/>
      <c r="M462" s="260"/>
      <c r="N462" s="261"/>
      <c r="O462" s="260"/>
      <c r="Q462" s="255" t="s">
        <v>1168</v>
      </c>
      <c r="R462" s="486"/>
      <c r="S462" s="460" t="s">
        <v>1169</v>
      </c>
      <c r="T462" s="266"/>
    </row>
    <row r="463" spans="2:20" ht="12" customHeight="1" x14ac:dyDescent="0.15">
      <c r="B463" s="33" t="s">
        <v>990</v>
      </c>
      <c r="C463" s="11">
        <f>IF(C459=0,C457,IF(C459=1,C457*2,IF(C459=2,C457*3,0)))</f>
        <v>2400</v>
      </c>
      <c r="D463" s="37" t="s">
        <v>991</v>
      </c>
      <c r="E463" s="11">
        <f>(C463*3)</f>
        <v>7200</v>
      </c>
      <c r="F463" s="462"/>
      <c r="G463" s="259"/>
      <c r="H463" s="259"/>
      <c r="I463" s="259"/>
      <c r="J463" s="260"/>
      <c r="L463" s="261"/>
      <c r="M463" s="260"/>
      <c r="N463" s="261"/>
      <c r="O463" s="260"/>
      <c r="Q463" s="255"/>
      <c r="R463" s="486"/>
      <c r="S463" s="462"/>
      <c r="T463" s="260"/>
    </row>
    <row r="464" spans="2:20" ht="12" customHeight="1" x14ac:dyDescent="0.15">
      <c r="B464" s="33" t="s">
        <v>992</v>
      </c>
      <c r="C464" s="11">
        <f>ROUND((E455+E456+E457+D475)/40,0.1)*(IF(C461=0,2,IF(C461=1,1.5,IF(C461=2,1,0))))</f>
        <v>930</v>
      </c>
      <c r="D464" s="7" t="s">
        <v>993</v>
      </c>
      <c r="E464" s="8">
        <f>IF(C460=0,C456*10+C455*25,IF(C460=1,C456*15+C455*25,IF(C460=2,C456*20+C455*25,0)))</f>
        <v>60200</v>
      </c>
      <c r="F464" s="462"/>
      <c r="G464" s="259"/>
      <c r="H464" s="259"/>
      <c r="I464" s="259"/>
      <c r="J464" s="260"/>
      <c r="L464" s="480"/>
      <c r="M464" s="465"/>
      <c r="N464" s="261"/>
      <c r="O464" s="260"/>
      <c r="Q464" s="255"/>
      <c r="R464" s="486"/>
      <c r="S464" s="462"/>
      <c r="T464" s="260"/>
    </row>
    <row r="465" spans="2:20" ht="12" customHeight="1" x14ac:dyDescent="0.15">
      <c r="B465" s="5" t="s">
        <v>290</v>
      </c>
      <c r="C465" s="97" t="str">
        <f>LOOKUP(C466,{0,201,401,601,901,1201,1501;"黑色","绿色","蓝色","紫色","红色","橙色","金色"})</f>
        <v>金色</v>
      </c>
      <c r="D465" s="7" t="s">
        <v>292</v>
      </c>
      <c r="E465" s="10">
        <v>1000000</v>
      </c>
      <c r="F465" s="462"/>
      <c r="G465" s="259"/>
      <c r="H465" s="259"/>
      <c r="I465" s="259"/>
      <c r="J465" s="260"/>
      <c r="L465" s="17" t="s">
        <v>301</v>
      </c>
      <c r="M465" s="27">
        <v>400</v>
      </c>
      <c r="N465" s="267"/>
      <c r="O465" s="268"/>
      <c r="Q465" s="255"/>
      <c r="R465" s="486"/>
      <c r="S465" s="462"/>
      <c r="T465" s="260"/>
    </row>
    <row r="466" spans="2:20" ht="12" customHeight="1" x14ac:dyDescent="0.15">
      <c r="B466" s="5" t="s">
        <v>994</v>
      </c>
      <c r="C466" s="11">
        <f>D475++E455+E456+E457+E458</f>
        <v>57200</v>
      </c>
      <c r="D466" s="7" t="s">
        <v>296</v>
      </c>
      <c r="E466" s="10">
        <v>160000</v>
      </c>
      <c r="F466" s="462"/>
      <c r="G466" s="259"/>
      <c r="H466" s="259"/>
      <c r="I466" s="259"/>
      <c r="J466" s="260"/>
      <c r="L466" s="481" t="s">
        <v>341</v>
      </c>
      <c r="M466" s="482"/>
      <c r="N466" s="482"/>
      <c r="O466" s="483"/>
      <c r="Q466" s="255"/>
      <c r="R466" s="486"/>
      <c r="S466" s="462"/>
      <c r="T466" s="260"/>
    </row>
    <row r="467" spans="2:20" ht="12" customHeight="1" x14ac:dyDescent="0.15">
      <c r="B467" s="5" t="s">
        <v>302</v>
      </c>
      <c r="C467" s="11">
        <f>C466*20</f>
        <v>1144000</v>
      </c>
      <c r="D467" s="7" t="s">
        <v>995</v>
      </c>
      <c r="E467" s="11">
        <f>C466</f>
        <v>57200</v>
      </c>
      <c r="F467" s="463"/>
      <c r="G467" s="464"/>
      <c r="H467" s="464"/>
      <c r="I467" s="464"/>
      <c r="J467" s="465"/>
      <c r="L467" s="247"/>
      <c r="M467" s="248"/>
      <c r="N467" s="248"/>
      <c r="O467" s="249"/>
      <c r="Q467" s="255"/>
      <c r="R467" s="486"/>
      <c r="S467" s="462"/>
      <c r="T467" s="260"/>
    </row>
    <row r="468" spans="2:20" ht="12" customHeight="1" x14ac:dyDescent="0.15">
      <c r="B468" s="255" t="s">
        <v>1170</v>
      </c>
      <c r="C468" s="466"/>
      <c r="D468" s="466"/>
      <c r="E468" s="466"/>
      <c r="F468" s="468" t="s">
        <v>341</v>
      </c>
      <c r="G468" s="468"/>
      <c r="H468" s="468"/>
      <c r="I468" s="468"/>
      <c r="J468" s="469"/>
      <c r="L468" s="247"/>
      <c r="M468" s="248"/>
      <c r="N468" s="248"/>
      <c r="O468" s="249"/>
      <c r="Q468" s="30" t="s">
        <v>301</v>
      </c>
      <c r="R468" s="31">
        <v>-200</v>
      </c>
      <c r="S468" s="462"/>
      <c r="T468" s="260"/>
    </row>
    <row r="469" spans="2:20" ht="12" customHeight="1" x14ac:dyDescent="0.15">
      <c r="B469" s="467"/>
      <c r="C469" s="466"/>
      <c r="D469" s="466"/>
      <c r="E469" s="466"/>
      <c r="F469" s="468"/>
      <c r="G469" s="468"/>
      <c r="H469" s="468"/>
      <c r="I469" s="468"/>
      <c r="J469" s="469"/>
      <c r="L469" s="247"/>
      <c r="M469" s="248"/>
      <c r="N469" s="248"/>
      <c r="O469" s="249"/>
      <c r="Q469" s="247" t="s">
        <v>341</v>
      </c>
      <c r="R469" s="248"/>
      <c r="S469" s="248"/>
      <c r="T469" s="249"/>
    </row>
    <row r="470" spans="2:20" ht="12" customHeight="1" x14ac:dyDescent="0.15">
      <c r="B470" s="467"/>
      <c r="C470" s="466"/>
      <c r="D470" s="466"/>
      <c r="E470" s="466"/>
      <c r="F470" s="468"/>
      <c r="G470" s="468"/>
      <c r="H470" s="468"/>
      <c r="I470" s="468"/>
      <c r="J470" s="469"/>
      <c r="L470" s="247"/>
      <c r="M470" s="248"/>
      <c r="N470" s="248"/>
      <c r="O470" s="249"/>
      <c r="Q470" s="247"/>
      <c r="R470" s="248"/>
      <c r="S470" s="248"/>
      <c r="T470" s="249"/>
    </row>
    <row r="471" spans="2:20" ht="12" customHeight="1" x14ac:dyDescent="0.15">
      <c r="B471" s="467"/>
      <c r="C471" s="466"/>
      <c r="D471" s="466"/>
      <c r="E471" s="466"/>
      <c r="F471" s="468"/>
      <c r="G471" s="468"/>
      <c r="H471" s="468"/>
      <c r="I471" s="468"/>
      <c r="J471" s="469"/>
      <c r="L471" s="247"/>
      <c r="M471" s="248"/>
      <c r="N471" s="248"/>
      <c r="O471" s="249"/>
      <c r="Q471" s="247"/>
      <c r="R471" s="248"/>
      <c r="S471" s="248"/>
      <c r="T471" s="249"/>
    </row>
    <row r="472" spans="2:20" ht="12" customHeight="1" x14ac:dyDescent="0.15">
      <c r="B472" s="467"/>
      <c r="C472" s="466"/>
      <c r="D472" s="466"/>
      <c r="E472" s="466"/>
      <c r="F472" s="468"/>
      <c r="G472" s="468"/>
      <c r="H472" s="468"/>
      <c r="I472" s="468"/>
      <c r="J472" s="469"/>
      <c r="L472" s="247"/>
      <c r="M472" s="248"/>
      <c r="N472" s="248"/>
      <c r="O472" s="249"/>
      <c r="Q472" s="247"/>
      <c r="R472" s="248"/>
      <c r="S472" s="248"/>
      <c r="T472" s="249"/>
    </row>
    <row r="473" spans="2:20" ht="12" customHeight="1" x14ac:dyDescent="0.15">
      <c r="B473" s="467"/>
      <c r="C473" s="466"/>
      <c r="D473" s="466"/>
      <c r="E473" s="466"/>
      <c r="F473" s="468"/>
      <c r="G473" s="468"/>
      <c r="H473" s="468"/>
      <c r="I473" s="468"/>
      <c r="J473" s="469"/>
      <c r="L473" s="247"/>
      <c r="M473" s="248"/>
      <c r="N473" s="248"/>
      <c r="O473" s="249"/>
      <c r="Q473" s="247"/>
      <c r="R473" s="248"/>
      <c r="S473" s="248"/>
      <c r="T473" s="249"/>
    </row>
    <row r="474" spans="2:20" ht="12" customHeight="1" x14ac:dyDescent="0.15">
      <c r="B474" s="467"/>
      <c r="C474" s="466"/>
      <c r="D474" s="466"/>
      <c r="E474" s="466"/>
      <c r="F474" s="468"/>
      <c r="G474" s="468"/>
      <c r="H474" s="468"/>
      <c r="I474" s="468"/>
      <c r="J474" s="469"/>
      <c r="L474" s="247"/>
      <c r="M474" s="248"/>
      <c r="N474" s="248"/>
      <c r="O474" s="249"/>
      <c r="Q474" s="247"/>
      <c r="R474" s="248"/>
      <c r="S474" s="248"/>
      <c r="T474" s="249"/>
    </row>
    <row r="475" spans="2:20" ht="12" customHeight="1" x14ac:dyDescent="0.15">
      <c r="B475" s="454" t="s">
        <v>301</v>
      </c>
      <c r="C475" s="455"/>
      <c r="D475" s="456">
        <v>15600</v>
      </c>
      <c r="E475" s="456"/>
      <c r="F475" s="468"/>
      <c r="G475" s="468"/>
      <c r="H475" s="468"/>
      <c r="I475" s="468"/>
      <c r="J475" s="469"/>
      <c r="L475" s="247"/>
      <c r="M475" s="248"/>
      <c r="N475" s="248"/>
      <c r="O475" s="249"/>
      <c r="Q475" s="247"/>
      <c r="R475" s="248"/>
      <c r="S475" s="248"/>
      <c r="T475" s="249"/>
    </row>
    <row r="476" spans="2:20" ht="12" customHeight="1" x14ac:dyDescent="0.15">
      <c r="B476" s="457" t="s">
        <v>1171</v>
      </c>
      <c r="C476" s="458"/>
      <c r="D476" s="458"/>
      <c r="E476" s="458"/>
      <c r="F476" s="458"/>
      <c r="G476" s="458"/>
      <c r="H476" s="458"/>
      <c r="I476" s="458"/>
      <c r="J476" s="459"/>
      <c r="L476" s="247"/>
      <c r="M476" s="248"/>
      <c r="N476" s="248"/>
      <c r="O476" s="249"/>
      <c r="Q476" s="247"/>
      <c r="R476" s="248"/>
      <c r="S476" s="248"/>
      <c r="T476" s="249"/>
    </row>
    <row r="478" spans="2:20" ht="12" customHeight="1" x14ac:dyDescent="0.15">
      <c r="B478" s="12" t="s">
        <v>289</v>
      </c>
      <c r="C478" s="497" t="s">
        <v>164</v>
      </c>
      <c r="D478" s="497"/>
      <c r="E478" s="497"/>
      <c r="F478" s="14" t="s">
        <v>958</v>
      </c>
      <c r="G478" s="497" t="s">
        <v>1172</v>
      </c>
      <c r="H478" s="497"/>
      <c r="I478" s="497"/>
      <c r="J478" s="498"/>
    </row>
    <row r="479" spans="2:20" ht="12" customHeight="1" x14ac:dyDescent="0.15">
      <c r="B479" s="5" t="s">
        <v>961</v>
      </c>
      <c r="C479" s="8" t="str">
        <f>LOOKUP(E479,{0,150,300,450,600;"0","2","4","6","8"})</f>
        <v>4</v>
      </c>
      <c r="D479" s="7" t="s">
        <v>962</v>
      </c>
      <c r="E479" s="9">
        <v>300</v>
      </c>
      <c r="F479" s="450" t="s">
        <v>963</v>
      </c>
      <c r="G479" s="450"/>
      <c r="H479" s="450"/>
      <c r="I479" s="450"/>
      <c r="J479" s="451"/>
    </row>
    <row r="480" spans="2:20" ht="12" customHeight="1" x14ac:dyDescent="0.15">
      <c r="B480" s="33" t="s">
        <v>964</v>
      </c>
      <c r="C480" s="11">
        <f>E480/5</f>
        <v>40</v>
      </c>
      <c r="D480" s="104" t="s">
        <v>965</v>
      </c>
      <c r="E480" s="9">
        <v>200</v>
      </c>
      <c r="F480" s="7" t="s">
        <v>966</v>
      </c>
      <c r="G480" s="11" t="str">
        <f>LOOKUP(C484,{0,1,2},{"表现较差","表现一般","表现良好"})</f>
        <v>表现较差</v>
      </c>
      <c r="H480" s="7" t="s">
        <v>967</v>
      </c>
      <c r="I480" s="452" t="str">
        <f>LOOKUP(E484,{0,1,2},{"无法响应指令","可防御","可防御/闪避"})</f>
        <v>可防御/闪避</v>
      </c>
      <c r="J480" s="453"/>
    </row>
    <row r="481" spans="2:10" ht="12" customHeight="1" x14ac:dyDescent="0.15">
      <c r="B481" s="33" t="s">
        <v>968</v>
      </c>
      <c r="C481" s="11">
        <f>ROUNDDOWN(E481/5,0.1)</f>
        <v>40</v>
      </c>
      <c r="D481" s="104" t="s">
        <v>969</v>
      </c>
      <c r="E481" s="9">
        <v>200</v>
      </c>
      <c r="F481" s="7" t="s">
        <v>970</v>
      </c>
      <c r="G481" s="35" t="str">
        <f>LOOKUP(E484,{0,1,2},{"较慢","一般","较快"})</f>
        <v>较快</v>
      </c>
      <c r="H481" s="7" t="s">
        <v>971</v>
      </c>
      <c r="I481" s="452" t="str">
        <f>LOOKUP(E483,{0,1,2},{"无防护措施","半封闭式防护","全封闭式防护"})</f>
        <v>半封闭式防护</v>
      </c>
      <c r="J481" s="453"/>
    </row>
    <row r="482" spans="2:10" ht="12" customHeight="1" x14ac:dyDescent="0.15">
      <c r="B482" s="33" t="s">
        <v>972</v>
      </c>
      <c r="C482" s="11">
        <f>E482</f>
        <v>100</v>
      </c>
      <c r="D482" s="104" t="s">
        <v>973</v>
      </c>
      <c r="E482" s="9">
        <v>100</v>
      </c>
      <c r="F482" s="7" t="s">
        <v>974</v>
      </c>
      <c r="G482" s="41" t="s">
        <v>1173</v>
      </c>
      <c r="H482" s="37" t="s">
        <v>976</v>
      </c>
      <c r="I482" s="452" t="str">
        <f>LOOKUP(E485,{0,1,2},{"约10分钟","约1分钟/战斗3回合","“永远准时”"})</f>
        <v>约10分钟</v>
      </c>
      <c r="J482" s="453"/>
    </row>
    <row r="483" spans="2:10" ht="12" customHeight="1" x14ac:dyDescent="0.15">
      <c r="B483" s="5" t="s">
        <v>978</v>
      </c>
      <c r="C483" s="38">
        <v>2</v>
      </c>
      <c r="D483" s="7" t="s">
        <v>979</v>
      </c>
      <c r="E483" s="38">
        <v>1</v>
      </c>
      <c r="F483" s="7" t="s">
        <v>980</v>
      </c>
      <c r="G483" s="35">
        <f>ROUNDDOWN(1+(E490-80)/100,0.1)</f>
        <v>1</v>
      </c>
      <c r="H483" s="37" t="s">
        <v>981</v>
      </c>
      <c r="I483" s="452">
        <f>E489+E488</f>
        <v>1500</v>
      </c>
      <c r="J483" s="453"/>
    </row>
    <row r="484" spans="2:10" ht="12" customHeight="1" x14ac:dyDescent="0.15">
      <c r="B484" s="5" t="s">
        <v>982</v>
      </c>
      <c r="C484" s="38">
        <v>0</v>
      </c>
      <c r="D484" s="7" t="s">
        <v>983</v>
      </c>
      <c r="E484" s="38">
        <v>2</v>
      </c>
      <c r="F484" s="460" t="s">
        <v>1174</v>
      </c>
      <c r="G484" s="461"/>
      <c r="H484" s="461"/>
      <c r="I484" s="461"/>
      <c r="J484" s="266"/>
    </row>
    <row r="485" spans="2:10" ht="12" customHeight="1" x14ac:dyDescent="0.15">
      <c r="B485" s="5" t="s">
        <v>986</v>
      </c>
      <c r="C485" s="38">
        <v>1</v>
      </c>
      <c r="D485" s="7" t="s">
        <v>987</v>
      </c>
      <c r="E485" s="38">
        <v>0</v>
      </c>
      <c r="F485" s="462"/>
      <c r="G485" s="259"/>
      <c r="H485" s="259"/>
      <c r="I485" s="259"/>
      <c r="J485" s="260"/>
    </row>
    <row r="486" spans="2:10" ht="12" customHeight="1" x14ac:dyDescent="0.15">
      <c r="B486" s="5" t="s">
        <v>988</v>
      </c>
      <c r="C486" s="8">
        <f>IF(E483&lt;1,C479,IF(E483=1,C479+2,IF(E483&gt;1,C479+4,0)))</f>
        <v>6</v>
      </c>
      <c r="D486" s="7" t="s">
        <v>989</v>
      </c>
      <c r="E486" s="8">
        <f>IF(E483&lt;1,0,IF(E483=1,C486*20,C486*40))</f>
        <v>120</v>
      </c>
      <c r="F486" s="462"/>
      <c r="G486" s="259"/>
      <c r="H486" s="259"/>
      <c r="I486" s="259"/>
      <c r="J486" s="260"/>
    </row>
    <row r="487" spans="2:10" ht="12" customHeight="1" x14ac:dyDescent="0.15">
      <c r="B487" s="33" t="s">
        <v>990</v>
      </c>
      <c r="C487" s="11">
        <f>IF(C483=0,C481,IF(C483=1,C481*2,IF(C483=2,C481*3,0)))</f>
        <v>120</v>
      </c>
      <c r="D487" s="37" t="s">
        <v>991</v>
      </c>
      <c r="E487" s="11">
        <f>(C487*3)</f>
        <v>360</v>
      </c>
      <c r="F487" s="462"/>
      <c r="G487" s="259"/>
      <c r="H487" s="259"/>
      <c r="I487" s="259"/>
      <c r="J487" s="260"/>
    </row>
    <row r="488" spans="2:10" ht="12" customHeight="1" x14ac:dyDescent="0.15">
      <c r="B488" s="33" t="s">
        <v>992</v>
      </c>
      <c r="C488" s="11">
        <f>ROUND((E479+E480+E481+D499)/40,0.1)*(IF(C485=0,2,IF(C485=1,1.5,IF(C485=2,1,0))))</f>
        <v>42</v>
      </c>
      <c r="D488" s="7" t="s">
        <v>993</v>
      </c>
      <c r="E488" s="8">
        <f>IF(C484=0,C480*10+C479*25,IF(C484=1,C480*15+C479*25,IF(C484=2,C480*20+C479*25,0)))</f>
        <v>500</v>
      </c>
      <c r="F488" s="462"/>
      <c r="G488" s="259"/>
      <c r="H488" s="259"/>
      <c r="I488" s="259"/>
      <c r="J488" s="260"/>
    </row>
    <row r="489" spans="2:10" ht="12" customHeight="1" x14ac:dyDescent="0.15">
      <c r="B489" s="5" t="s">
        <v>290</v>
      </c>
      <c r="C489" s="11" t="str">
        <f>LOOKUP(C490,{0,201,401,601,901,1201,1501;"黑色","绿色","蓝色","紫色","红色","橙色","金色"})</f>
        <v>红色</v>
      </c>
      <c r="D489" s="7" t="s">
        <v>292</v>
      </c>
      <c r="E489" s="10">
        <v>1000</v>
      </c>
      <c r="F489" s="462"/>
      <c r="G489" s="259"/>
      <c r="H489" s="259"/>
      <c r="I489" s="259"/>
      <c r="J489" s="260"/>
    </row>
    <row r="490" spans="2:10" ht="12" customHeight="1" x14ac:dyDescent="0.15">
      <c r="B490" s="5" t="s">
        <v>994</v>
      </c>
      <c r="C490" s="11">
        <f>D499++E479+E480+E481+E482</f>
        <v>1200</v>
      </c>
      <c r="D490" s="7" t="s">
        <v>296</v>
      </c>
      <c r="E490" s="10">
        <v>150</v>
      </c>
      <c r="F490" s="462"/>
      <c r="G490" s="259"/>
      <c r="H490" s="259"/>
      <c r="I490" s="259"/>
      <c r="J490" s="260"/>
    </row>
    <row r="491" spans="2:10" ht="12" customHeight="1" x14ac:dyDescent="0.15">
      <c r="B491" s="5" t="s">
        <v>302</v>
      </c>
      <c r="C491" s="11">
        <f>C490*20</f>
        <v>24000</v>
      </c>
      <c r="D491" s="7" t="s">
        <v>995</v>
      </c>
      <c r="E491" s="11">
        <f>C490</f>
        <v>1200</v>
      </c>
      <c r="F491" s="463"/>
      <c r="G491" s="464"/>
      <c r="H491" s="464"/>
      <c r="I491" s="464"/>
      <c r="J491" s="465"/>
    </row>
    <row r="492" spans="2:10" ht="12" customHeight="1" x14ac:dyDescent="0.15">
      <c r="B492" s="255" t="s">
        <v>1175</v>
      </c>
      <c r="C492" s="466"/>
      <c r="D492" s="466"/>
      <c r="E492" s="466"/>
      <c r="F492" s="468" t="s">
        <v>341</v>
      </c>
      <c r="G492" s="468"/>
      <c r="H492" s="468"/>
      <c r="I492" s="468"/>
      <c r="J492" s="469"/>
    </row>
    <row r="493" spans="2:10" ht="12" customHeight="1" x14ac:dyDescent="0.15">
      <c r="B493" s="467"/>
      <c r="C493" s="466"/>
      <c r="D493" s="466"/>
      <c r="E493" s="466"/>
      <c r="F493" s="468"/>
      <c r="G493" s="468"/>
      <c r="H493" s="468"/>
      <c r="I493" s="468"/>
      <c r="J493" s="469"/>
    </row>
    <row r="494" spans="2:10" ht="12" customHeight="1" x14ac:dyDescent="0.15">
      <c r="B494" s="467"/>
      <c r="C494" s="466"/>
      <c r="D494" s="466"/>
      <c r="E494" s="466"/>
      <c r="F494" s="468"/>
      <c r="G494" s="468"/>
      <c r="H494" s="468"/>
      <c r="I494" s="468"/>
      <c r="J494" s="469"/>
    </row>
    <row r="495" spans="2:10" ht="12" customHeight="1" x14ac:dyDescent="0.15">
      <c r="B495" s="467"/>
      <c r="C495" s="466"/>
      <c r="D495" s="466"/>
      <c r="E495" s="466"/>
      <c r="F495" s="468"/>
      <c r="G495" s="468"/>
      <c r="H495" s="468"/>
      <c r="I495" s="468"/>
      <c r="J495" s="469"/>
    </row>
    <row r="496" spans="2:10" ht="12" customHeight="1" x14ac:dyDescent="0.15">
      <c r="B496" s="467"/>
      <c r="C496" s="466"/>
      <c r="D496" s="466"/>
      <c r="E496" s="466"/>
      <c r="F496" s="468"/>
      <c r="G496" s="468"/>
      <c r="H496" s="468"/>
      <c r="I496" s="468"/>
      <c r="J496" s="469"/>
    </row>
    <row r="497" spans="2:10" ht="12" customHeight="1" x14ac:dyDescent="0.15">
      <c r="B497" s="467"/>
      <c r="C497" s="466"/>
      <c r="D497" s="466"/>
      <c r="E497" s="466"/>
      <c r="F497" s="468"/>
      <c r="G497" s="468"/>
      <c r="H497" s="468"/>
      <c r="I497" s="468"/>
      <c r="J497" s="469"/>
    </row>
    <row r="498" spans="2:10" ht="12" customHeight="1" x14ac:dyDescent="0.15">
      <c r="B498" s="467"/>
      <c r="C498" s="466"/>
      <c r="D498" s="466"/>
      <c r="E498" s="466"/>
      <c r="F498" s="468"/>
      <c r="G498" s="468"/>
      <c r="H498" s="468"/>
      <c r="I498" s="468"/>
      <c r="J498" s="469"/>
    </row>
    <row r="499" spans="2:10" ht="12" customHeight="1" x14ac:dyDescent="0.15">
      <c r="B499" s="454" t="s">
        <v>301</v>
      </c>
      <c r="C499" s="455"/>
      <c r="D499" s="456">
        <v>400</v>
      </c>
      <c r="E499" s="456"/>
      <c r="F499" s="468"/>
      <c r="G499" s="468"/>
      <c r="H499" s="468"/>
      <c r="I499" s="468"/>
      <c r="J499" s="469"/>
    </row>
    <row r="500" spans="2:10" ht="12" customHeight="1" x14ac:dyDescent="0.15">
      <c r="B500" s="457" t="s">
        <v>1171</v>
      </c>
      <c r="C500" s="458"/>
      <c r="D500" s="458"/>
      <c r="E500" s="458"/>
      <c r="F500" s="458"/>
      <c r="G500" s="458"/>
      <c r="H500" s="458"/>
      <c r="I500" s="458"/>
      <c r="J500" s="459"/>
    </row>
  </sheetData>
  <mergeCells count="381">
    <mergeCell ref="L317:O324"/>
    <mergeCell ref="F284:J291"/>
    <mergeCell ref="B292:E298"/>
    <mergeCell ref="F292:J299"/>
    <mergeCell ref="F259:J266"/>
    <mergeCell ref="B267:E273"/>
    <mergeCell ref="F267:J274"/>
    <mergeCell ref="I235:J241"/>
    <mergeCell ref="G242:J249"/>
    <mergeCell ref="B233:C238"/>
    <mergeCell ref="D233:E239"/>
    <mergeCell ref="B240:E249"/>
    <mergeCell ref="L282:M287"/>
    <mergeCell ref="N282:O288"/>
    <mergeCell ref="L289:O298"/>
    <mergeCell ref="C303:E303"/>
    <mergeCell ref="G303:J303"/>
    <mergeCell ref="F304:J304"/>
    <mergeCell ref="I305:J305"/>
    <mergeCell ref="I306:J306"/>
    <mergeCell ref="I307:J307"/>
    <mergeCell ref="I308:J308"/>
    <mergeCell ref="B324:C324"/>
    <mergeCell ref="D324:E324"/>
    <mergeCell ref="D223:E223"/>
    <mergeCell ref="L223:M223"/>
    <mergeCell ref="N223:O223"/>
    <mergeCell ref="B199:E199"/>
    <mergeCell ref="G199:J199"/>
    <mergeCell ref="L199:T199"/>
    <mergeCell ref="C202:E202"/>
    <mergeCell ref="G202:J202"/>
    <mergeCell ref="M202:O202"/>
    <mergeCell ref="Q202:T202"/>
    <mergeCell ref="I107:J113"/>
    <mergeCell ref="S107:T113"/>
    <mergeCell ref="Q114:T123"/>
    <mergeCell ref="L109:M114"/>
    <mergeCell ref="F158:J165"/>
    <mergeCell ref="P158:T165"/>
    <mergeCell ref="B166:E172"/>
    <mergeCell ref="F166:J173"/>
    <mergeCell ref="P166:T173"/>
    <mergeCell ref="L166:O172"/>
    <mergeCell ref="F141:J148"/>
    <mergeCell ref="P141:T148"/>
    <mergeCell ref="F133:J140"/>
    <mergeCell ref="P133:T140"/>
    <mergeCell ref="L141:O147"/>
    <mergeCell ref="B141:E147"/>
    <mergeCell ref="N109:O115"/>
    <mergeCell ref="G114:J123"/>
    <mergeCell ref="L116:O123"/>
    <mergeCell ref="B106:C111"/>
    <mergeCell ref="D106:E112"/>
    <mergeCell ref="B113:E123"/>
    <mergeCell ref="G107:H112"/>
    <mergeCell ref="Q107:R112"/>
    <mergeCell ref="Q310:R315"/>
    <mergeCell ref="S310:T316"/>
    <mergeCell ref="Q317:T324"/>
    <mergeCell ref="Q332:R337"/>
    <mergeCell ref="S332:T338"/>
    <mergeCell ref="Q339:T349"/>
    <mergeCell ref="B358:C363"/>
    <mergeCell ref="D358:E364"/>
    <mergeCell ref="B365:E374"/>
    <mergeCell ref="G357:H362"/>
    <mergeCell ref="I357:J363"/>
    <mergeCell ref="G364:J374"/>
    <mergeCell ref="L353:M359"/>
    <mergeCell ref="N355:O360"/>
    <mergeCell ref="L362:O374"/>
    <mergeCell ref="G342:J349"/>
    <mergeCell ref="L335:M340"/>
    <mergeCell ref="N335:O341"/>
    <mergeCell ref="L342:O349"/>
    <mergeCell ref="F309:J316"/>
    <mergeCell ref="B317:E323"/>
    <mergeCell ref="F317:J324"/>
    <mergeCell ref="L310:M315"/>
    <mergeCell ref="N310:O316"/>
    <mergeCell ref="N459:O465"/>
    <mergeCell ref="L466:O476"/>
    <mergeCell ref="Q462:R467"/>
    <mergeCell ref="S462:T468"/>
    <mergeCell ref="Q469:T476"/>
    <mergeCell ref="F484:J491"/>
    <mergeCell ref="B492:E498"/>
    <mergeCell ref="F492:J499"/>
    <mergeCell ref="Q384:R389"/>
    <mergeCell ref="S384:T390"/>
    <mergeCell ref="F385:J392"/>
    <mergeCell ref="L386:M391"/>
    <mergeCell ref="N386:O392"/>
    <mergeCell ref="Q391:T400"/>
    <mergeCell ref="B393:E399"/>
    <mergeCell ref="F393:J400"/>
    <mergeCell ref="L393:O400"/>
    <mergeCell ref="F479:J479"/>
    <mergeCell ref="I480:J480"/>
    <mergeCell ref="I481:J481"/>
    <mergeCell ref="I482:J482"/>
    <mergeCell ref="I483:J483"/>
    <mergeCell ref="B499:C499"/>
    <mergeCell ref="D499:E499"/>
    <mergeCell ref="B500:J500"/>
    <mergeCell ref="L459:M464"/>
    <mergeCell ref="I456:J456"/>
    <mergeCell ref="I457:J457"/>
    <mergeCell ref="I458:J458"/>
    <mergeCell ref="I459:J459"/>
    <mergeCell ref="B475:C475"/>
    <mergeCell ref="D475:E475"/>
    <mergeCell ref="B476:J476"/>
    <mergeCell ref="C478:E478"/>
    <mergeCell ref="G478:J478"/>
    <mergeCell ref="F460:J467"/>
    <mergeCell ref="B468:E474"/>
    <mergeCell ref="F468:J475"/>
    <mergeCell ref="I433:J433"/>
    <mergeCell ref="I434:J434"/>
    <mergeCell ref="B450:C450"/>
    <mergeCell ref="D450:E450"/>
    <mergeCell ref="B451:J451"/>
    <mergeCell ref="L451:O451"/>
    <mergeCell ref="C454:E454"/>
    <mergeCell ref="G454:J454"/>
    <mergeCell ref="F455:J455"/>
    <mergeCell ref="F435:J442"/>
    <mergeCell ref="B443:E449"/>
    <mergeCell ref="F443:J450"/>
    <mergeCell ref="L436:M441"/>
    <mergeCell ref="N436:O442"/>
    <mergeCell ref="L443:O450"/>
    <mergeCell ref="B401:J401"/>
    <mergeCell ref="L401:O401"/>
    <mergeCell ref="Q401:T401"/>
    <mergeCell ref="B426:E426"/>
    <mergeCell ref="C429:E429"/>
    <mergeCell ref="G429:J429"/>
    <mergeCell ref="F430:J430"/>
    <mergeCell ref="I431:J431"/>
    <mergeCell ref="I432:J432"/>
    <mergeCell ref="B408:C413"/>
    <mergeCell ref="D408:E414"/>
    <mergeCell ref="B415:E425"/>
    <mergeCell ref="C379:E379"/>
    <mergeCell ref="G379:J379"/>
    <mergeCell ref="F380:J380"/>
    <mergeCell ref="I381:J381"/>
    <mergeCell ref="I382:J382"/>
    <mergeCell ref="I383:J383"/>
    <mergeCell ref="I384:J384"/>
    <mergeCell ref="B400:C400"/>
    <mergeCell ref="D400:E400"/>
    <mergeCell ref="B325:J325"/>
    <mergeCell ref="L325:O325"/>
    <mergeCell ref="Q325:T325"/>
    <mergeCell ref="B350:E350"/>
    <mergeCell ref="G350:J350"/>
    <mergeCell ref="L350:O350"/>
    <mergeCell ref="Q350:T350"/>
    <mergeCell ref="M361:O361"/>
    <mergeCell ref="B375:E375"/>
    <mergeCell ref="G375:J375"/>
    <mergeCell ref="L375:O375"/>
    <mergeCell ref="B333:C338"/>
    <mergeCell ref="D333:E339"/>
    <mergeCell ref="B340:E349"/>
    <mergeCell ref="G335:H340"/>
    <mergeCell ref="I335:J341"/>
    <mergeCell ref="F279:J279"/>
    <mergeCell ref="I280:J280"/>
    <mergeCell ref="I281:J281"/>
    <mergeCell ref="I282:J282"/>
    <mergeCell ref="I283:J283"/>
    <mergeCell ref="B299:C299"/>
    <mergeCell ref="D299:E299"/>
    <mergeCell ref="L299:O299"/>
    <mergeCell ref="B300:J300"/>
    <mergeCell ref="F254:J254"/>
    <mergeCell ref="I255:J255"/>
    <mergeCell ref="I256:J256"/>
    <mergeCell ref="I257:J257"/>
    <mergeCell ref="I258:J258"/>
    <mergeCell ref="B274:C274"/>
    <mergeCell ref="D274:E274"/>
    <mergeCell ref="B275:J275"/>
    <mergeCell ref="C278:E278"/>
    <mergeCell ref="G278:J278"/>
    <mergeCell ref="B224:J224"/>
    <mergeCell ref="L224:T224"/>
    <mergeCell ref="B250:E250"/>
    <mergeCell ref="G250:J250"/>
    <mergeCell ref="C253:E253"/>
    <mergeCell ref="G253:J253"/>
    <mergeCell ref="G235:H240"/>
    <mergeCell ref="F203:J203"/>
    <mergeCell ref="P203:T203"/>
    <mergeCell ref="I204:J204"/>
    <mergeCell ref="S204:T204"/>
    <mergeCell ref="I205:J205"/>
    <mergeCell ref="S205:T205"/>
    <mergeCell ref="I206:J206"/>
    <mergeCell ref="S206:T206"/>
    <mergeCell ref="I207:J207"/>
    <mergeCell ref="S207:T207"/>
    <mergeCell ref="F208:J215"/>
    <mergeCell ref="P208:T215"/>
    <mergeCell ref="B216:E222"/>
    <mergeCell ref="F216:J223"/>
    <mergeCell ref="P216:T223"/>
    <mergeCell ref="L216:O222"/>
    <mergeCell ref="B223:C223"/>
    <mergeCell ref="B174:J174"/>
    <mergeCell ref="L174:T174"/>
    <mergeCell ref="M177:O177"/>
    <mergeCell ref="Q177:T177"/>
    <mergeCell ref="P178:T178"/>
    <mergeCell ref="S179:T179"/>
    <mergeCell ref="S180:T180"/>
    <mergeCell ref="S181:T181"/>
    <mergeCell ref="S182:T182"/>
    <mergeCell ref="B182:C187"/>
    <mergeCell ref="D182:E188"/>
    <mergeCell ref="G181:H186"/>
    <mergeCell ref="I181:J187"/>
    <mergeCell ref="G188:J198"/>
    <mergeCell ref="L198:M198"/>
    <mergeCell ref="N198:O198"/>
    <mergeCell ref="P183:T190"/>
    <mergeCell ref="L191:O197"/>
    <mergeCell ref="P191:T198"/>
    <mergeCell ref="B189:E198"/>
    <mergeCell ref="I155:J155"/>
    <mergeCell ref="S155:T155"/>
    <mergeCell ref="I156:J156"/>
    <mergeCell ref="S156:T156"/>
    <mergeCell ref="I157:J157"/>
    <mergeCell ref="S157:T157"/>
    <mergeCell ref="B173:C173"/>
    <mergeCell ref="D173:E173"/>
    <mergeCell ref="L173:M173"/>
    <mergeCell ref="N173:O173"/>
    <mergeCell ref="B149:J149"/>
    <mergeCell ref="L149:T149"/>
    <mergeCell ref="C152:E152"/>
    <mergeCell ref="G152:J152"/>
    <mergeCell ref="M152:O152"/>
    <mergeCell ref="Q152:T152"/>
    <mergeCell ref="F153:J153"/>
    <mergeCell ref="P153:T153"/>
    <mergeCell ref="I154:J154"/>
    <mergeCell ref="S154:T154"/>
    <mergeCell ref="I129:J129"/>
    <mergeCell ref="S129:T129"/>
    <mergeCell ref="I130:J130"/>
    <mergeCell ref="S130:T130"/>
    <mergeCell ref="I131:J131"/>
    <mergeCell ref="S131:T131"/>
    <mergeCell ref="I132:J132"/>
    <mergeCell ref="S132:T132"/>
    <mergeCell ref="B148:C148"/>
    <mergeCell ref="D148:E148"/>
    <mergeCell ref="L148:M148"/>
    <mergeCell ref="N148:O148"/>
    <mergeCell ref="B124:E124"/>
    <mergeCell ref="G124:J124"/>
    <mergeCell ref="L124:O124"/>
    <mergeCell ref="Q124:T124"/>
    <mergeCell ref="C127:E127"/>
    <mergeCell ref="G127:J127"/>
    <mergeCell ref="M127:O127"/>
    <mergeCell ref="Q127:T127"/>
    <mergeCell ref="F128:J128"/>
    <mergeCell ref="P128:T128"/>
    <mergeCell ref="I81:J81"/>
    <mergeCell ref="S81:T81"/>
    <mergeCell ref="I82:J82"/>
    <mergeCell ref="S82:T82"/>
    <mergeCell ref="B98:C98"/>
    <mergeCell ref="D98:E98"/>
    <mergeCell ref="L98:M98"/>
    <mergeCell ref="N98:O98"/>
    <mergeCell ref="B99:J99"/>
    <mergeCell ref="L99:T99"/>
    <mergeCell ref="F91:J98"/>
    <mergeCell ref="P91:T98"/>
    <mergeCell ref="F83:J90"/>
    <mergeCell ref="P83:T90"/>
    <mergeCell ref="L91:O97"/>
    <mergeCell ref="B91:E97"/>
    <mergeCell ref="C77:E77"/>
    <mergeCell ref="G77:J77"/>
    <mergeCell ref="M77:O77"/>
    <mergeCell ref="Q77:T77"/>
    <mergeCell ref="F78:J78"/>
    <mergeCell ref="P78:T78"/>
    <mergeCell ref="I79:J79"/>
    <mergeCell ref="S79:T79"/>
    <mergeCell ref="I80:J80"/>
    <mergeCell ref="S80:T80"/>
    <mergeCell ref="I56:J56"/>
    <mergeCell ref="S56:T56"/>
    <mergeCell ref="I57:J57"/>
    <mergeCell ref="S57:T57"/>
    <mergeCell ref="B73:C73"/>
    <mergeCell ref="D73:E73"/>
    <mergeCell ref="L73:M73"/>
    <mergeCell ref="N73:O73"/>
    <mergeCell ref="B74:J74"/>
    <mergeCell ref="L74:T74"/>
    <mergeCell ref="F58:J65"/>
    <mergeCell ref="P58:T65"/>
    <mergeCell ref="B66:E72"/>
    <mergeCell ref="F66:J73"/>
    <mergeCell ref="P66:T73"/>
    <mergeCell ref="L66:O72"/>
    <mergeCell ref="C52:E52"/>
    <mergeCell ref="G52:J52"/>
    <mergeCell ref="M52:O52"/>
    <mergeCell ref="Q52:T52"/>
    <mergeCell ref="F53:J53"/>
    <mergeCell ref="P53:T53"/>
    <mergeCell ref="I54:J54"/>
    <mergeCell ref="S54:T54"/>
    <mergeCell ref="I55:J55"/>
    <mergeCell ref="S55:T55"/>
    <mergeCell ref="I31:J31"/>
    <mergeCell ref="S31:T31"/>
    <mergeCell ref="I32:J32"/>
    <mergeCell ref="S32:T32"/>
    <mergeCell ref="B48:C48"/>
    <mergeCell ref="D48:E48"/>
    <mergeCell ref="L48:M48"/>
    <mergeCell ref="N48:O48"/>
    <mergeCell ref="B49:J49"/>
    <mergeCell ref="L49:T49"/>
    <mergeCell ref="F33:J40"/>
    <mergeCell ref="P33:T40"/>
    <mergeCell ref="B41:E47"/>
    <mergeCell ref="F41:J48"/>
    <mergeCell ref="P41:T48"/>
    <mergeCell ref="L41:O47"/>
    <mergeCell ref="C27:E27"/>
    <mergeCell ref="G27:J27"/>
    <mergeCell ref="M27:O27"/>
    <mergeCell ref="Q27:T27"/>
    <mergeCell ref="F28:J28"/>
    <mergeCell ref="P28:T28"/>
    <mergeCell ref="I29:J29"/>
    <mergeCell ref="S29:T29"/>
    <mergeCell ref="I30:J30"/>
    <mergeCell ref="S30:T30"/>
    <mergeCell ref="I6:J6"/>
    <mergeCell ref="S6:T6"/>
    <mergeCell ref="I7:J7"/>
    <mergeCell ref="S7:T7"/>
    <mergeCell ref="B23:C23"/>
    <mergeCell ref="D23:E23"/>
    <mergeCell ref="L23:M23"/>
    <mergeCell ref="N23:O23"/>
    <mergeCell ref="B24:J24"/>
    <mergeCell ref="L24:T24"/>
    <mergeCell ref="F8:J15"/>
    <mergeCell ref="P8:T15"/>
    <mergeCell ref="B16:E22"/>
    <mergeCell ref="F16:J23"/>
    <mergeCell ref="P16:T23"/>
    <mergeCell ref="L16:O22"/>
    <mergeCell ref="C2:E2"/>
    <mergeCell ref="G2:J2"/>
    <mergeCell ref="M2:O2"/>
    <mergeCell ref="Q2:T2"/>
    <mergeCell ref="F3:J3"/>
    <mergeCell ref="P3:T3"/>
    <mergeCell ref="I4:J4"/>
    <mergeCell ref="S4:T4"/>
    <mergeCell ref="I5:J5"/>
    <mergeCell ref="S5:T5"/>
  </mergeCells>
  <phoneticPr fontId="17" type="noConversion"/>
  <conditionalFormatting sqref="C13">
    <cfRule type="cellIs" dxfId="349" priority="239" operator="equal">
      <formula>"橙色"</formula>
    </cfRule>
    <cfRule type="cellIs" dxfId="348" priority="240" operator="equal">
      <formula>"橙色"</formula>
    </cfRule>
    <cfRule type="cellIs" dxfId="347" priority="241" operator="equal">
      <formula>"红色"</formula>
    </cfRule>
    <cfRule type="cellIs" dxfId="346" priority="242" operator="equal">
      <formula>"紫色"</formula>
    </cfRule>
    <cfRule type="cellIs" dxfId="345" priority="243" operator="equal">
      <formula>"蓝色"</formula>
    </cfRule>
    <cfRule type="cellIs" dxfId="344" priority="244" operator="equal">
      <formula>"绿色"</formula>
    </cfRule>
    <cfRule type="cellIs" dxfId="343" priority="245" operator="equal">
      <formula>"黑色"</formula>
    </cfRule>
  </conditionalFormatting>
  <conditionalFormatting sqref="M13">
    <cfRule type="cellIs" dxfId="342" priority="246" operator="equal">
      <formula>"橙色"</formula>
    </cfRule>
    <cfRule type="cellIs" dxfId="341" priority="247" operator="equal">
      <formula>"橙色"</formula>
    </cfRule>
    <cfRule type="cellIs" dxfId="340" priority="248" operator="equal">
      <formula>"红色"</formula>
    </cfRule>
    <cfRule type="cellIs" dxfId="339" priority="249" operator="equal">
      <formula>"紫色"</formula>
    </cfRule>
    <cfRule type="cellIs" dxfId="338" priority="250" operator="equal">
      <formula>"蓝色"</formula>
    </cfRule>
    <cfRule type="cellIs" dxfId="337" priority="251" operator="equal">
      <formula>"绿色"</formula>
    </cfRule>
    <cfRule type="cellIs" dxfId="336" priority="252" operator="equal">
      <formula>"黑色"</formula>
    </cfRule>
  </conditionalFormatting>
  <conditionalFormatting sqref="C38">
    <cfRule type="cellIs" dxfId="335" priority="232" operator="equal">
      <formula>"橙色"</formula>
    </cfRule>
    <cfRule type="cellIs" dxfId="334" priority="233" operator="equal">
      <formula>"橙色"</formula>
    </cfRule>
    <cfRule type="cellIs" dxfId="333" priority="234" operator="equal">
      <formula>"红色"</formula>
    </cfRule>
    <cfRule type="cellIs" dxfId="332" priority="235" operator="equal">
      <formula>"紫色"</formula>
    </cfRule>
    <cfRule type="cellIs" dxfId="331" priority="236" operator="equal">
      <formula>"蓝色"</formula>
    </cfRule>
    <cfRule type="cellIs" dxfId="330" priority="237" operator="equal">
      <formula>"绿色"</formula>
    </cfRule>
    <cfRule type="cellIs" dxfId="329" priority="238" operator="equal">
      <formula>"黑色"</formula>
    </cfRule>
  </conditionalFormatting>
  <conditionalFormatting sqref="M38">
    <cfRule type="cellIs" dxfId="328" priority="225" operator="equal">
      <formula>"橙色"</formula>
    </cfRule>
    <cfRule type="cellIs" dxfId="327" priority="226" operator="equal">
      <formula>"橙色"</formula>
    </cfRule>
    <cfRule type="cellIs" dxfId="326" priority="227" operator="equal">
      <formula>"红色"</formula>
    </cfRule>
    <cfRule type="cellIs" dxfId="325" priority="228" operator="equal">
      <formula>"紫色"</formula>
    </cfRule>
    <cfRule type="cellIs" dxfId="324" priority="229" operator="equal">
      <formula>"蓝色"</formula>
    </cfRule>
    <cfRule type="cellIs" dxfId="323" priority="230" operator="equal">
      <formula>"绿色"</formula>
    </cfRule>
    <cfRule type="cellIs" dxfId="322" priority="231" operator="equal">
      <formula>"黑色"</formula>
    </cfRule>
  </conditionalFormatting>
  <conditionalFormatting sqref="C63">
    <cfRule type="cellIs" dxfId="321" priority="253" operator="equal">
      <formula>"橙色"</formula>
    </cfRule>
    <cfRule type="cellIs" dxfId="320" priority="254" operator="equal">
      <formula>"橙色"</formula>
    </cfRule>
    <cfRule type="cellIs" dxfId="319" priority="255" operator="equal">
      <formula>"红色"</formula>
    </cfRule>
    <cfRule type="cellIs" dxfId="318" priority="256" operator="equal">
      <formula>"紫色"</formula>
    </cfRule>
    <cfRule type="cellIs" dxfId="317" priority="257" operator="equal">
      <formula>"蓝色"</formula>
    </cfRule>
    <cfRule type="cellIs" dxfId="316" priority="258" operator="equal">
      <formula>"绿色"</formula>
    </cfRule>
    <cfRule type="cellIs" dxfId="315" priority="259" operator="equal">
      <formula>"黑色"</formula>
    </cfRule>
  </conditionalFormatting>
  <conditionalFormatting sqref="M63">
    <cfRule type="cellIs" dxfId="314" priority="218" operator="equal">
      <formula>"橙色"</formula>
    </cfRule>
    <cfRule type="cellIs" dxfId="313" priority="219" operator="equal">
      <formula>"橙色"</formula>
    </cfRule>
    <cfRule type="cellIs" dxfId="312" priority="220" operator="equal">
      <formula>"红色"</formula>
    </cfRule>
    <cfRule type="cellIs" dxfId="311" priority="221" operator="equal">
      <formula>"紫色"</formula>
    </cfRule>
    <cfRule type="cellIs" dxfId="310" priority="222" operator="equal">
      <formula>"蓝色"</formula>
    </cfRule>
    <cfRule type="cellIs" dxfId="309" priority="223" operator="equal">
      <formula>"绿色"</formula>
    </cfRule>
    <cfRule type="cellIs" dxfId="308" priority="224" operator="equal">
      <formula>"黑色"</formula>
    </cfRule>
  </conditionalFormatting>
  <conditionalFormatting sqref="C88">
    <cfRule type="cellIs" dxfId="307" priority="267" operator="equal">
      <formula>"橙色"</formula>
    </cfRule>
    <cfRule type="cellIs" dxfId="306" priority="268" operator="equal">
      <formula>"橙色"</formula>
    </cfRule>
    <cfRule type="cellIs" dxfId="305" priority="269" operator="equal">
      <formula>"红色"</formula>
    </cfRule>
    <cfRule type="cellIs" dxfId="304" priority="270" operator="equal">
      <formula>"紫色"</formula>
    </cfRule>
    <cfRule type="cellIs" dxfId="303" priority="271" operator="equal">
      <formula>"蓝色"</formula>
    </cfRule>
    <cfRule type="cellIs" dxfId="302" priority="272" operator="equal">
      <formula>"绿色"</formula>
    </cfRule>
    <cfRule type="cellIs" dxfId="301" priority="273" operator="equal">
      <formula>"黑色"</formula>
    </cfRule>
  </conditionalFormatting>
  <conditionalFormatting sqref="M88">
    <cfRule type="cellIs" dxfId="300" priority="260" operator="equal">
      <formula>"橙色"</formula>
    </cfRule>
    <cfRule type="cellIs" dxfId="299" priority="261" operator="equal">
      <formula>"橙色"</formula>
    </cfRule>
    <cfRule type="cellIs" dxfId="298" priority="262" operator="equal">
      <formula>"红色"</formula>
    </cfRule>
    <cfRule type="cellIs" dxfId="297" priority="263" operator="equal">
      <formula>"紫色"</formula>
    </cfRule>
    <cfRule type="cellIs" dxfId="296" priority="264" operator="equal">
      <formula>"蓝色"</formula>
    </cfRule>
    <cfRule type="cellIs" dxfId="295" priority="265" operator="equal">
      <formula>"绿色"</formula>
    </cfRule>
    <cfRule type="cellIs" dxfId="294" priority="266" operator="equal">
      <formula>"黑色"</formula>
    </cfRule>
  </conditionalFormatting>
  <conditionalFormatting sqref="C103">
    <cfRule type="cellIs" dxfId="293" priority="379" operator="equal">
      <formula>"橙色"</formula>
    </cfRule>
    <cfRule type="cellIs" dxfId="292" priority="380" operator="equal">
      <formula>"橙色"</formula>
    </cfRule>
    <cfRule type="cellIs" dxfId="291" priority="381" operator="equal">
      <formula>"红色"</formula>
    </cfRule>
    <cfRule type="cellIs" dxfId="290" priority="382" operator="equal">
      <formula>"紫色"</formula>
    </cfRule>
    <cfRule type="cellIs" dxfId="289" priority="383" operator="equal">
      <formula>"蓝色"</formula>
    </cfRule>
    <cfRule type="cellIs" dxfId="288" priority="384" operator="equal">
      <formula>"绿色"</formula>
    </cfRule>
    <cfRule type="cellIs" dxfId="287" priority="385" operator="equal">
      <formula>"黑色"</formula>
    </cfRule>
  </conditionalFormatting>
  <conditionalFormatting sqref="H104">
    <cfRule type="cellIs" dxfId="286" priority="372" operator="equal">
      <formula>"橙色"</formula>
    </cfRule>
    <cfRule type="cellIs" dxfId="285" priority="373" operator="equal">
      <formula>"橙色"</formula>
    </cfRule>
    <cfRule type="cellIs" dxfId="284" priority="374" operator="equal">
      <formula>"红色"</formula>
    </cfRule>
    <cfRule type="cellIs" dxfId="283" priority="375" operator="equal">
      <formula>"紫色"</formula>
    </cfRule>
    <cfRule type="cellIs" dxfId="282" priority="376" operator="equal">
      <formula>"蓝色"</formula>
    </cfRule>
    <cfRule type="cellIs" dxfId="281" priority="377" operator="equal">
      <formula>"绿色"</formula>
    </cfRule>
    <cfRule type="cellIs" dxfId="280" priority="378" operator="equal">
      <formula>"黑色"</formula>
    </cfRule>
  </conditionalFormatting>
  <conditionalFormatting sqref="R104">
    <cfRule type="cellIs" dxfId="279" priority="358" operator="equal">
      <formula>"金色"</formula>
    </cfRule>
    <cfRule type="cellIs" dxfId="278" priority="359" operator="equal">
      <formula>"橙色"</formula>
    </cfRule>
    <cfRule type="cellIs" dxfId="277" priority="360" operator="equal">
      <formula>"红色"</formula>
    </cfRule>
    <cfRule type="cellIs" dxfId="276" priority="361" operator="equal">
      <formula>"紫色"</formula>
    </cfRule>
    <cfRule type="cellIs" dxfId="275" priority="362" operator="equal">
      <formula>"蓝色"</formula>
    </cfRule>
    <cfRule type="cellIs" dxfId="274" priority="363" operator="equal">
      <formula>"绿色"</formula>
    </cfRule>
    <cfRule type="cellIs" dxfId="273" priority="364" operator="equal">
      <formula>"黑色"</formula>
    </cfRule>
  </conditionalFormatting>
  <conditionalFormatting sqref="M106">
    <cfRule type="cellIs" dxfId="272" priority="197" operator="equal">
      <formula>"橙色"</formula>
    </cfRule>
    <cfRule type="cellIs" dxfId="271" priority="198" operator="equal">
      <formula>"橙色"</formula>
    </cfRule>
    <cfRule type="cellIs" dxfId="270" priority="199" operator="equal">
      <formula>"红色"</formula>
    </cfRule>
    <cfRule type="cellIs" dxfId="269" priority="200" operator="equal">
      <formula>"紫色"</formula>
    </cfRule>
    <cfRule type="cellIs" dxfId="268" priority="201" operator="equal">
      <formula>"蓝色"</formula>
    </cfRule>
    <cfRule type="cellIs" dxfId="267" priority="202" operator="equal">
      <formula>"绿色"</formula>
    </cfRule>
    <cfRule type="cellIs" dxfId="266" priority="203" operator="equal">
      <formula>"黑色"</formula>
    </cfRule>
  </conditionalFormatting>
  <conditionalFormatting sqref="C138">
    <cfRule type="cellIs" dxfId="265" priority="211" operator="equal">
      <formula>"橙色"</formula>
    </cfRule>
    <cfRule type="cellIs" dxfId="264" priority="212" operator="equal">
      <formula>"橙色"</formula>
    </cfRule>
    <cfRule type="cellIs" dxfId="263" priority="213" operator="equal">
      <formula>"红色"</formula>
    </cfRule>
    <cfRule type="cellIs" dxfId="262" priority="214" operator="equal">
      <formula>"紫色"</formula>
    </cfRule>
    <cfRule type="cellIs" dxfId="261" priority="215" operator="equal">
      <formula>"蓝色"</formula>
    </cfRule>
    <cfRule type="cellIs" dxfId="260" priority="216" operator="equal">
      <formula>"绿色"</formula>
    </cfRule>
    <cfRule type="cellIs" dxfId="259" priority="217" operator="equal">
      <formula>"黑色"</formula>
    </cfRule>
  </conditionalFormatting>
  <conditionalFormatting sqref="M138">
    <cfRule type="cellIs" dxfId="258" priority="204" operator="equal">
      <formula>"橙色"</formula>
    </cfRule>
    <cfRule type="cellIs" dxfId="257" priority="205" operator="equal">
      <formula>"橙色"</formula>
    </cfRule>
    <cfRule type="cellIs" dxfId="256" priority="206" operator="equal">
      <formula>"红色"</formula>
    </cfRule>
    <cfRule type="cellIs" dxfId="255" priority="207" operator="equal">
      <formula>"紫色"</formula>
    </cfRule>
    <cfRule type="cellIs" dxfId="254" priority="208" operator="equal">
      <formula>"蓝色"</formula>
    </cfRule>
    <cfRule type="cellIs" dxfId="253" priority="209" operator="equal">
      <formula>"绿色"</formula>
    </cfRule>
    <cfRule type="cellIs" dxfId="252" priority="210" operator="equal">
      <formula>"黑色"</formula>
    </cfRule>
  </conditionalFormatting>
  <conditionalFormatting sqref="C163">
    <cfRule type="cellIs" dxfId="251" priority="295" operator="equal">
      <formula>"橙色"</formula>
    </cfRule>
    <cfRule type="cellIs" dxfId="250" priority="296" operator="equal">
      <formula>"橙色"</formula>
    </cfRule>
    <cfRule type="cellIs" dxfId="249" priority="297" operator="equal">
      <formula>"红色"</formula>
    </cfRule>
    <cfRule type="cellIs" dxfId="248" priority="298" operator="equal">
      <formula>"紫色"</formula>
    </cfRule>
    <cfRule type="cellIs" dxfId="247" priority="299" operator="equal">
      <formula>"蓝色"</formula>
    </cfRule>
    <cfRule type="cellIs" dxfId="246" priority="300" operator="equal">
      <formula>"绿色"</formula>
    </cfRule>
    <cfRule type="cellIs" dxfId="245" priority="301" operator="equal">
      <formula>"黑色"</formula>
    </cfRule>
  </conditionalFormatting>
  <conditionalFormatting sqref="M163">
    <cfRule type="cellIs" dxfId="244" priority="288" operator="equal">
      <formula>"橙色"</formula>
    </cfRule>
    <cfRule type="cellIs" dxfId="243" priority="289" operator="equal">
      <formula>"橙色"</formula>
    </cfRule>
    <cfRule type="cellIs" dxfId="242" priority="290" operator="equal">
      <formula>"红色"</formula>
    </cfRule>
    <cfRule type="cellIs" dxfId="241" priority="291" operator="equal">
      <formula>"紫色"</formula>
    </cfRule>
    <cfRule type="cellIs" dxfId="240" priority="292" operator="equal">
      <formula>"蓝色"</formula>
    </cfRule>
    <cfRule type="cellIs" dxfId="239" priority="293" operator="equal">
      <formula>"绿色"</formula>
    </cfRule>
    <cfRule type="cellIs" dxfId="238" priority="294" operator="equal">
      <formula>"黑色"</formula>
    </cfRule>
  </conditionalFormatting>
  <conditionalFormatting sqref="H178">
    <cfRule type="cellIs" dxfId="237" priority="309" operator="equal">
      <formula>"橙色"</formula>
    </cfRule>
    <cfRule type="cellIs" dxfId="236" priority="310" operator="equal">
      <formula>"橙色"</formula>
    </cfRule>
    <cfRule type="cellIs" dxfId="235" priority="311" operator="equal">
      <formula>"红色"</formula>
    </cfRule>
    <cfRule type="cellIs" dxfId="234" priority="312" operator="equal">
      <formula>"紫色"</formula>
    </cfRule>
    <cfRule type="cellIs" dxfId="233" priority="313" operator="equal">
      <formula>"蓝色"</formula>
    </cfRule>
    <cfRule type="cellIs" dxfId="232" priority="314" operator="equal">
      <formula>"绿色"</formula>
    </cfRule>
    <cfRule type="cellIs" dxfId="231" priority="315" operator="equal">
      <formula>"黑色"</formula>
    </cfRule>
  </conditionalFormatting>
  <conditionalFormatting sqref="C179">
    <cfRule type="cellIs" dxfId="230" priority="316" operator="equal">
      <formula>"橙色"</formula>
    </cfRule>
    <cfRule type="cellIs" dxfId="229" priority="317" operator="equal">
      <formula>"橙色"</formula>
    </cfRule>
    <cfRule type="cellIs" dxfId="228" priority="318" operator="equal">
      <formula>"红色"</formula>
    </cfRule>
    <cfRule type="cellIs" dxfId="227" priority="319" operator="equal">
      <formula>"紫色"</formula>
    </cfRule>
    <cfRule type="cellIs" dxfId="226" priority="320" operator="equal">
      <formula>"蓝色"</formula>
    </cfRule>
    <cfRule type="cellIs" dxfId="225" priority="321" operator="equal">
      <formula>"绿色"</formula>
    </cfRule>
    <cfRule type="cellIs" dxfId="224" priority="322" operator="equal">
      <formula>"黑色"</formula>
    </cfRule>
  </conditionalFormatting>
  <conditionalFormatting sqref="M188">
    <cfRule type="cellIs" dxfId="223" priority="281" operator="equal">
      <formula>"橙色"</formula>
    </cfRule>
    <cfRule type="cellIs" dxfId="222" priority="282" operator="equal">
      <formula>"橙色"</formula>
    </cfRule>
    <cfRule type="cellIs" dxfId="221" priority="283" operator="equal">
      <formula>"红色"</formula>
    </cfRule>
    <cfRule type="cellIs" dxfId="220" priority="284" operator="equal">
      <formula>"紫色"</formula>
    </cfRule>
    <cfRule type="cellIs" dxfId="219" priority="285" operator="equal">
      <formula>"蓝色"</formula>
    </cfRule>
    <cfRule type="cellIs" dxfId="218" priority="286" operator="equal">
      <formula>"绿色"</formula>
    </cfRule>
    <cfRule type="cellIs" dxfId="217" priority="287" operator="equal">
      <formula>"黑色"</formula>
    </cfRule>
  </conditionalFormatting>
  <conditionalFormatting sqref="C213">
    <cfRule type="cellIs" dxfId="216" priority="190" operator="equal">
      <formula>"橙色"</formula>
    </cfRule>
    <cfRule type="cellIs" dxfId="215" priority="191" operator="equal">
      <formula>"橙色"</formula>
    </cfRule>
    <cfRule type="cellIs" dxfId="214" priority="192" operator="equal">
      <formula>"红色"</formula>
    </cfRule>
    <cfRule type="cellIs" dxfId="213" priority="193" operator="equal">
      <formula>"紫色"</formula>
    </cfRule>
    <cfRule type="cellIs" dxfId="212" priority="194" operator="equal">
      <formula>"蓝色"</formula>
    </cfRule>
    <cfRule type="cellIs" dxfId="211" priority="195" operator="equal">
      <formula>"绿色"</formula>
    </cfRule>
    <cfRule type="cellIs" dxfId="210" priority="196" operator="equal">
      <formula>"黑色"</formula>
    </cfRule>
  </conditionalFormatting>
  <conditionalFormatting sqref="M213">
    <cfRule type="cellIs" dxfId="209" priority="176" operator="equal">
      <formula>"橙色"</formula>
    </cfRule>
    <cfRule type="cellIs" dxfId="208" priority="177" operator="equal">
      <formula>"橙色"</formula>
    </cfRule>
    <cfRule type="cellIs" dxfId="207" priority="178" operator="equal">
      <formula>"红色"</formula>
    </cfRule>
    <cfRule type="cellIs" dxfId="206" priority="179" operator="equal">
      <formula>"紫色"</formula>
    </cfRule>
    <cfRule type="cellIs" dxfId="205" priority="180" operator="equal">
      <formula>"蓝色"</formula>
    </cfRule>
    <cfRule type="cellIs" dxfId="204" priority="181" operator="equal">
      <formula>"绿色"</formula>
    </cfRule>
    <cfRule type="cellIs" dxfId="203" priority="182" operator="equal">
      <formula>"黑色"</formula>
    </cfRule>
  </conditionalFormatting>
  <conditionalFormatting sqref="C230">
    <cfRule type="cellIs" dxfId="202" priority="169" operator="equal">
      <formula>"橙色"</formula>
    </cfRule>
    <cfRule type="cellIs" dxfId="201" priority="170" operator="equal">
      <formula>"橙色"</formula>
    </cfRule>
    <cfRule type="cellIs" dxfId="200" priority="171" operator="equal">
      <formula>"红色"</formula>
    </cfRule>
    <cfRule type="cellIs" dxfId="199" priority="172" operator="equal">
      <formula>"紫色"</formula>
    </cfRule>
    <cfRule type="cellIs" dxfId="198" priority="173" operator="equal">
      <formula>"蓝色"</formula>
    </cfRule>
    <cfRule type="cellIs" dxfId="197" priority="174" operator="equal">
      <formula>"绿色"</formula>
    </cfRule>
    <cfRule type="cellIs" dxfId="196" priority="175" operator="equal">
      <formula>"黑色"</formula>
    </cfRule>
  </conditionalFormatting>
  <conditionalFormatting sqref="H232">
    <cfRule type="cellIs" dxfId="195" priority="155" operator="equal">
      <formula>"橙色"</formula>
    </cfRule>
    <cfRule type="cellIs" dxfId="194" priority="156" operator="equal">
      <formula>"橙色"</formula>
    </cfRule>
    <cfRule type="cellIs" dxfId="193" priority="157" operator="equal">
      <formula>"红色"</formula>
    </cfRule>
    <cfRule type="cellIs" dxfId="192" priority="158" operator="equal">
      <formula>"紫色"</formula>
    </cfRule>
    <cfRule type="cellIs" dxfId="191" priority="159" operator="equal">
      <formula>"蓝色"</formula>
    </cfRule>
    <cfRule type="cellIs" dxfId="190" priority="160" operator="equal">
      <formula>"绿色"</formula>
    </cfRule>
    <cfRule type="cellIs" dxfId="189" priority="161" operator="equal">
      <formula>"黑色"</formula>
    </cfRule>
  </conditionalFormatting>
  <conditionalFormatting sqref="C264">
    <cfRule type="cellIs" dxfId="188" priority="162" operator="equal">
      <formula>"橙色"</formula>
    </cfRule>
    <cfRule type="cellIs" dxfId="187" priority="163" operator="equal">
      <formula>"橙色"</formula>
    </cfRule>
    <cfRule type="cellIs" dxfId="186" priority="164" operator="equal">
      <formula>"红色"</formula>
    </cfRule>
    <cfRule type="cellIs" dxfId="185" priority="165" operator="equal">
      <formula>"紫色"</formula>
    </cfRule>
    <cfRule type="cellIs" dxfId="184" priority="166" operator="equal">
      <formula>"蓝色"</formula>
    </cfRule>
    <cfRule type="cellIs" dxfId="183" priority="167" operator="equal">
      <formula>"绿色"</formula>
    </cfRule>
    <cfRule type="cellIs" dxfId="182" priority="168" operator="equal">
      <formula>"黑色"</formula>
    </cfRule>
  </conditionalFormatting>
  <conditionalFormatting sqref="M279">
    <cfRule type="cellIs" dxfId="181" priority="7" operator="equal">
      <formula>"黑色"</formula>
    </cfRule>
    <cfRule type="cellIs" dxfId="180" priority="6" operator="equal">
      <formula>"绿色"</formula>
    </cfRule>
    <cfRule type="cellIs" dxfId="179" priority="5" operator="equal">
      <formula>"蓝色"</formula>
    </cfRule>
    <cfRule type="cellIs" dxfId="178" priority="4" operator="equal">
      <formula>"紫色"</formula>
    </cfRule>
    <cfRule type="cellIs" dxfId="177" priority="3" operator="equal">
      <formula>"红色"</formula>
    </cfRule>
    <cfRule type="cellIs" dxfId="176" priority="2" operator="equal">
      <formula>"橙色"</formula>
    </cfRule>
    <cfRule type="cellIs" dxfId="175" priority="1" operator="equal">
      <formula>"金色"</formula>
    </cfRule>
  </conditionalFormatting>
  <conditionalFormatting sqref="C289">
    <cfRule type="cellIs" dxfId="174" priority="154" operator="equal">
      <formula>"黑色"</formula>
    </cfRule>
    <cfRule type="cellIs" dxfId="173" priority="153" operator="equal">
      <formula>"绿色"</formula>
    </cfRule>
    <cfRule type="cellIs" dxfId="172" priority="152" operator="equal">
      <formula>"蓝色"</formula>
    </cfRule>
    <cfRule type="cellIs" dxfId="171" priority="151" operator="equal">
      <formula>"紫色"</formula>
    </cfRule>
    <cfRule type="cellIs" dxfId="170" priority="150" operator="equal">
      <formula>"红色"</formula>
    </cfRule>
    <cfRule type="cellIs" dxfId="169" priority="149" operator="equal">
      <formula>"橙色"</formula>
    </cfRule>
    <cfRule type="cellIs" dxfId="168" priority="148" operator="equal">
      <formula>"橙色"</formula>
    </cfRule>
  </conditionalFormatting>
  <conditionalFormatting sqref="M307">
    <cfRule type="cellIs" dxfId="167" priority="134" operator="equal">
      <formula>"橙色"</formula>
    </cfRule>
    <cfRule type="cellIs" dxfId="166" priority="135" operator="equal">
      <formula>"橙色"</formula>
    </cfRule>
    <cfRule type="cellIs" dxfId="165" priority="136" operator="equal">
      <formula>"红色"</formula>
    </cfRule>
    <cfRule type="cellIs" dxfId="164" priority="137" operator="equal">
      <formula>"紫色"</formula>
    </cfRule>
    <cfRule type="cellIs" dxfId="163" priority="138" operator="equal">
      <formula>"蓝色"</formula>
    </cfRule>
    <cfRule type="cellIs" dxfId="162" priority="139" operator="equal">
      <formula>"绿色"</formula>
    </cfRule>
    <cfRule type="cellIs" dxfId="161" priority="140" operator="equal">
      <formula>"黑色"</formula>
    </cfRule>
  </conditionalFormatting>
  <conditionalFormatting sqref="R307">
    <cfRule type="cellIs" dxfId="160" priority="127" operator="equal">
      <formula>"橙色"</formula>
    </cfRule>
    <cfRule type="cellIs" dxfId="159" priority="128" operator="equal">
      <formula>"橙色"</formula>
    </cfRule>
    <cfRule type="cellIs" dxfId="158" priority="129" operator="equal">
      <formula>"红色"</formula>
    </cfRule>
    <cfRule type="cellIs" dxfId="157" priority="130" operator="equal">
      <formula>"紫色"</formula>
    </cfRule>
    <cfRule type="cellIs" dxfId="156" priority="131" operator="equal">
      <formula>"蓝色"</formula>
    </cfRule>
    <cfRule type="cellIs" dxfId="155" priority="132" operator="equal">
      <formula>"绿色"</formula>
    </cfRule>
    <cfRule type="cellIs" dxfId="154" priority="133" operator="equal">
      <formula>"黑色"</formula>
    </cfRule>
  </conditionalFormatting>
  <conditionalFormatting sqref="C314">
    <cfRule type="cellIs" dxfId="153" priority="147" operator="equal">
      <formula>"黑色"</formula>
    </cfRule>
    <cfRule type="cellIs" dxfId="152" priority="146" operator="equal">
      <formula>"绿色"</formula>
    </cfRule>
    <cfRule type="cellIs" dxfId="151" priority="145" operator="equal">
      <formula>"蓝色"</formula>
    </cfRule>
    <cfRule type="cellIs" dxfId="150" priority="144" operator="equal">
      <formula>"紫色"</formula>
    </cfRule>
    <cfRule type="cellIs" dxfId="149" priority="143" operator="equal">
      <formula>"红色"</formula>
    </cfRule>
    <cfRule type="cellIs" dxfId="148" priority="142" operator="equal">
      <formula>"橙色"</formula>
    </cfRule>
    <cfRule type="cellIs" dxfId="147" priority="141" operator="equal">
      <formula>"橙色"</formula>
    </cfRule>
  </conditionalFormatting>
  <conditionalFormatting sqref="R329">
    <cfRule type="cellIs" dxfId="146" priority="105" operator="equal">
      <formula>"黑色"</formula>
    </cfRule>
    <cfRule type="cellIs" dxfId="145" priority="104" operator="equal">
      <formula>"绿色"</formula>
    </cfRule>
    <cfRule type="cellIs" dxfId="144" priority="103" operator="equal">
      <formula>"蓝色"</formula>
    </cfRule>
    <cfRule type="cellIs" dxfId="143" priority="102" operator="equal">
      <formula>"紫色"</formula>
    </cfRule>
    <cfRule type="cellIs" dxfId="142" priority="101" operator="equal">
      <formula>"红色"</formula>
    </cfRule>
    <cfRule type="cellIs" dxfId="141" priority="100" operator="equal">
      <formula>"橙色"</formula>
    </cfRule>
    <cfRule type="cellIs" dxfId="140" priority="99" operator="equal">
      <formula>"橙色"</formula>
    </cfRule>
  </conditionalFormatting>
  <conditionalFormatting sqref="C330">
    <cfRule type="cellIs" dxfId="139" priority="126" operator="equal">
      <formula>"黑色"</formula>
    </cfRule>
    <cfRule type="cellIs" dxfId="138" priority="125" operator="equal">
      <formula>"绿色"</formula>
    </cfRule>
    <cfRule type="cellIs" dxfId="137" priority="124" operator="equal">
      <formula>"蓝色"</formula>
    </cfRule>
    <cfRule type="cellIs" dxfId="136" priority="123" operator="equal">
      <formula>"紫色"</formula>
    </cfRule>
    <cfRule type="cellIs" dxfId="135" priority="122" operator="equal">
      <formula>"红色"</formula>
    </cfRule>
    <cfRule type="cellIs" dxfId="134" priority="121" operator="equal">
      <formula>"橙色"</formula>
    </cfRule>
    <cfRule type="cellIs" dxfId="133" priority="120" operator="equal">
      <formula>"橙色"</formula>
    </cfRule>
  </conditionalFormatting>
  <conditionalFormatting sqref="H332">
    <cfRule type="cellIs" dxfId="132" priority="119" operator="equal">
      <formula>"黑色"</formula>
    </cfRule>
    <cfRule type="cellIs" dxfId="131" priority="118" operator="equal">
      <formula>"绿色"</formula>
    </cfRule>
    <cfRule type="cellIs" dxfId="130" priority="117" operator="equal">
      <formula>"蓝色"</formula>
    </cfRule>
    <cfRule type="cellIs" dxfId="129" priority="116" operator="equal">
      <formula>"紫色"</formula>
    </cfRule>
    <cfRule type="cellIs" dxfId="128" priority="115" operator="equal">
      <formula>"红色"</formula>
    </cfRule>
    <cfRule type="cellIs" dxfId="127" priority="114" operator="equal">
      <formula>"橙色"</formula>
    </cfRule>
    <cfRule type="cellIs" dxfId="126" priority="113" operator="equal">
      <formula>"橙色"</formula>
    </cfRule>
  </conditionalFormatting>
  <conditionalFormatting sqref="M332">
    <cfRule type="cellIs" dxfId="125" priority="112" operator="equal">
      <formula>"黑色"</formula>
    </cfRule>
    <cfRule type="cellIs" dxfId="124" priority="111" operator="equal">
      <formula>"绿色"</formula>
    </cfRule>
    <cfRule type="cellIs" dxfId="123" priority="110" operator="equal">
      <formula>"蓝色"</formula>
    </cfRule>
    <cfRule type="cellIs" dxfId="122" priority="109" operator="equal">
      <formula>"紫色"</formula>
    </cfRule>
    <cfRule type="cellIs" dxfId="121" priority="108" operator="equal">
      <formula>"红色"</formula>
    </cfRule>
    <cfRule type="cellIs" dxfId="120" priority="107" operator="equal">
      <formula>"橙色"</formula>
    </cfRule>
    <cfRule type="cellIs" dxfId="119" priority="106" operator="equal">
      <formula>"橙色"</formula>
    </cfRule>
  </conditionalFormatting>
  <conditionalFormatting sqref="O352">
    <cfRule type="cellIs" dxfId="118" priority="84" operator="equal">
      <formula>"黑色"</formula>
    </cfRule>
    <cfRule type="cellIs" dxfId="117" priority="83" operator="equal">
      <formula>"绿色"</formula>
    </cfRule>
    <cfRule type="cellIs" dxfId="116" priority="82" operator="equal">
      <formula>"蓝色"</formula>
    </cfRule>
    <cfRule type="cellIs" dxfId="115" priority="81" operator="equal">
      <formula>"紫色"</formula>
    </cfRule>
    <cfRule type="cellIs" dxfId="114" priority="80" operator="equal">
      <formula>"红色"</formula>
    </cfRule>
    <cfRule type="cellIs" dxfId="113" priority="79" operator="equal">
      <formula>"橙色"</formula>
    </cfRule>
    <cfRule type="cellIs" dxfId="112" priority="78" operator="equal">
      <formula>"橙色"</formula>
    </cfRule>
  </conditionalFormatting>
  <conditionalFormatting sqref="H354">
    <cfRule type="cellIs" dxfId="111" priority="91" operator="equal">
      <formula>"黑色"</formula>
    </cfRule>
    <cfRule type="cellIs" dxfId="110" priority="90" operator="equal">
      <formula>"绿色"</formula>
    </cfRule>
    <cfRule type="cellIs" dxfId="109" priority="89" operator="equal">
      <formula>"蓝色"</formula>
    </cfRule>
    <cfRule type="cellIs" dxfId="108" priority="88" operator="equal">
      <formula>"紫色"</formula>
    </cfRule>
    <cfRule type="cellIs" dxfId="107" priority="87" operator="equal">
      <formula>"红色"</formula>
    </cfRule>
    <cfRule type="cellIs" dxfId="106" priority="86" operator="equal">
      <formula>"橙色"</formula>
    </cfRule>
    <cfRule type="cellIs" dxfId="105" priority="85" operator="equal">
      <formula>"橙色"</formula>
    </cfRule>
  </conditionalFormatting>
  <conditionalFormatting sqref="C355">
    <cfRule type="cellIs" dxfId="104" priority="98" operator="equal">
      <formula>"黑色"</formula>
    </cfRule>
    <cfRule type="cellIs" dxfId="103" priority="97" operator="equal">
      <formula>"绿色"</formula>
    </cfRule>
    <cfRule type="cellIs" dxfId="102" priority="96" operator="equal">
      <formula>"蓝色"</formula>
    </cfRule>
    <cfRule type="cellIs" dxfId="101" priority="95" operator="equal">
      <formula>"紫色"</formula>
    </cfRule>
    <cfRule type="cellIs" dxfId="100" priority="94" operator="equal">
      <formula>"红色"</formula>
    </cfRule>
    <cfRule type="cellIs" dxfId="99" priority="93" operator="equal">
      <formula>"橙色"</formula>
    </cfRule>
    <cfRule type="cellIs" dxfId="98" priority="92" operator="equal">
      <formula>"橙色"</formula>
    </cfRule>
  </conditionalFormatting>
  <conditionalFormatting sqref="R381">
    <cfRule type="cellIs" dxfId="97" priority="63" operator="equal">
      <formula>"黑色"</formula>
    </cfRule>
    <cfRule type="cellIs" dxfId="96" priority="62" operator="equal">
      <formula>"绿色"</formula>
    </cfRule>
    <cfRule type="cellIs" dxfId="95" priority="61" operator="equal">
      <formula>"蓝色"</formula>
    </cfRule>
    <cfRule type="cellIs" dxfId="94" priority="60" operator="equal">
      <formula>"紫色"</formula>
    </cfRule>
    <cfRule type="cellIs" dxfId="93" priority="59" operator="equal">
      <formula>"红色"</formula>
    </cfRule>
    <cfRule type="cellIs" dxfId="92" priority="58" operator="equal">
      <formula>"橙色"</formula>
    </cfRule>
    <cfRule type="cellIs" dxfId="91" priority="57" operator="equal">
      <formula>"橙色"</formula>
    </cfRule>
  </conditionalFormatting>
  <conditionalFormatting sqref="M383">
    <cfRule type="cellIs" dxfId="90" priority="70" operator="equal">
      <formula>"黑色"</formula>
    </cfRule>
    <cfRule type="cellIs" dxfId="89" priority="69" operator="equal">
      <formula>"绿色"</formula>
    </cfRule>
    <cfRule type="cellIs" dxfId="88" priority="68" operator="equal">
      <formula>"蓝色"</formula>
    </cfRule>
    <cfRule type="cellIs" dxfId="87" priority="67" operator="equal">
      <formula>"紫色"</formula>
    </cfRule>
    <cfRule type="cellIs" dxfId="86" priority="66" operator="equal">
      <formula>"红色"</formula>
    </cfRule>
    <cfRule type="cellIs" dxfId="85" priority="65" operator="equal">
      <formula>"橙色"</formula>
    </cfRule>
    <cfRule type="cellIs" dxfId="84" priority="64" operator="equal">
      <formula>"橙色"</formula>
    </cfRule>
  </conditionalFormatting>
  <conditionalFormatting sqref="C390">
    <cfRule type="cellIs" dxfId="83" priority="77" operator="equal">
      <formula>"黑色"</formula>
    </cfRule>
    <cfRule type="cellIs" dxfId="82" priority="76" operator="equal">
      <formula>"绿色"</formula>
    </cfRule>
    <cfRule type="cellIs" dxfId="81" priority="75" operator="equal">
      <formula>"蓝色"</formula>
    </cfRule>
    <cfRule type="cellIs" dxfId="80" priority="74" operator="equal">
      <formula>"紫色"</formula>
    </cfRule>
    <cfRule type="cellIs" dxfId="79" priority="73" operator="equal">
      <formula>"红色"</formula>
    </cfRule>
    <cfRule type="cellIs" dxfId="78" priority="72" operator="equal">
      <formula>"橙色"</formula>
    </cfRule>
    <cfRule type="cellIs" dxfId="77" priority="71" operator="equal">
      <formula>"橙色"</formula>
    </cfRule>
  </conditionalFormatting>
  <conditionalFormatting sqref="C405">
    <cfRule type="cellIs" dxfId="76" priority="56" operator="equal">
      <formula>"黑色"</formula>
    </cfRule>
    <cfRule type="cellIs" dxfId="75" priority="55" operator="equal">
      <formula>"绿色"</formula>
    </cfRule>
    <cfRule type="cellIs" dxfId="74" priority="54" operator="equal">
      <formula>"蓝色"</formula>
    </cfRule>
    <cfRule type="cellIs" dxfId="73" priority="53" operator="equal">
      <formula>"紫色"</formula>
    </cfRule>
    <cfRule type="cellIs" dxfId="72" priority="52" operator="equal">
      <formula>"红色"</formula>
    </cfRule>
    <cfRule type="cellIs" dxfId="71" priority="51" operator="equal">
      <formula>"橙色"</formula>
    </cfRule>
    <cfRule type="cellIs" dxfId="70" priority="50" operator="equal">
      <formula>"橙色"</formula>
    </cfRule>
  </conditionalFormatting>
  <conditionalFormatting sqref="M433">
    <cfRule type="cellIs" dxfId="69" priority="42" operator="equal">
      <formula>"黑色"</formula>
    </cfRule>
    <cfRule type="cellIs" dxfId="68" priority="41" operator="equal">
      <formula>"绿色"</formula>
    </cfRule>
    <cfRule type="cellIs" dxfId="67" priority="40" operator="equal">
      <formula>"蓝色"</formula>
    </cfRule>
    <cfRule type="cellIs" dxfId="66" priority="39" operator="equal">
      <formula>"紫色"</formula>
    </cfRule>
    <cfRule type="cellIs" dxfId="65" priority="38" operator="equal">
      <formula>"红色"</formula>
    </cfRule>
    <cfRule type="cellIs" dxfId="64" priority="37" operator="equal">
      <formula>"橙色"</formula>
    </cfRule>
    <cfRule type="cellIs" dxfId="63" priority="36" operator="equal">
      <formula>"橙色"</formula>
    </cfRule>
  </conditionalFormatting>
  <conditionalFormatting sqref="C440">
    <cfRule type="cellIs" dxfId="62" priority="49" operator="equal">
      <formula>"黑色"</formula>
    </cfRule>
    <cfRule type="cellIs" dxfId="61" priority="48" operator="equal">
      <formula>"绿色"</formula>
    </cfRule>
    <cfRule type="cellIs" dxfId="60" priority="47" operator="equal">
      <formula>"蓝色"</formula>
    </cfRule>
    <cfRule type="cellIs" dxfId="59" priority="46" operator="equal">
      <formula>"紫色"</formula>
    </cfRule>
    <cfRule type="cellIs" dxfId="58" priority="45" operator="equal">
      <formula>"红色"</formula>
    </cfRule>
    <cfRule type="cellIs" dxfId="57" priority="44" operator="equal">
      <formula>"橙色"</formula>
    </cfRule>
    <cfRule type="cellIs" dxfId="56" priority="43" operator="equal">
      <formula>"橙色"</formula>
    </cfRule>
  </conditionalFormatting>
  <conditionalFormatting sqref="M456">
    <cfRule type="cellIs" dxfId="55" priority="22" operator="equal">
      <formula>"橙色"</formula>
    </cfRule>
    <cfRule type="cellIs" dxfId="54" priority="23" operator="equal">
      <formula>"橙色"</formula>
    </cfRule>
    <cfRule type="cellIs" dxfId="53" priority="24" operator="equal">
      <formula>"红色"</formula>
    </cfRule>
    <cfRule type="cellIs" dxfId="52" priority="25" operator="equal">
      <formula>"紫色"</formula>
    </cfRule>
    <cfRule type="cellIs" dxfId="51" priority="26" operator="equal">
      <formula>"蓝色"</formula>
    </cfRule>
    <cfRule type="cellIs" dxfId="50" priority="27" operator="equal">
      <formula>"绿色"</formula>
    </cfRule>
    <cfRule type="cellIs" dxfId="49" priority="28" operator="equal">
      <formula>"黑色"</formula>
    </cfRule>
  </conditionalFormatting>
  <conditionalFormatting sqref="R459">
    <cfRule type="cellIs" dxfId="48" priority="15" operator="equal">
      <formula>"橙色"</formula>
    </cfRule>
    <cfRule type="cellIs" dxfId="47" priority="16" operator="equal">
      <formula>"橙色"</formula>
    </cfRule>
    <cfRule type="cellIs" dxfId="46" priority="17" operator="equal">
      <formula>"红色"</formula>
    </cfRule>
    <cfRule type="cellIs" dxfId="45" priority="18" operator="equal">
      <formula>"紫色"</formula>
    </cfRule>
    <cfRule type="cellIs" dxfId="44" priority="19" operator="equal">
      <formula>"蓝色"</formula>
    </cfRule>
    <cfRule type="cellIs" dxfId="43" priority="20" operator="equal">
      <formula>"绿色"</formula>
    </cfRule>
    <cfRule type="cellIs" dxfId="42" priority="21" operator="equal">
      <formula>"黑色"</formula>
    </cfRule>
  </conditionalFormatting>
  <conditionalFormatting sqref="C465">
    <cfRule type="cellIs" dxfId="41" priority="35" operator="equal">
      <formula>"黑色"</formula>
    </cfRule>
    <cfRule type="cellIs" dxfId="40" priority="34" operator="equal">
      <formula>"绿色"</formula>
    </cfRule>
    <cfRule type="cellIs" dxfId="39" priority="33" operator="equal">
      <formula>"蓝色"</formula>
    </cfRule>
    <cfRule type="cellIs" dxfId="38" priority="32" operator="equal">
      <formula>"紫色"</formula>
    </cfRule>
    <cfRule type="cellIs" dxfId="37" priority="31" operator="equal">
      <formula>"红色"</formula>
    </cfRule>
    <cfRule type="cellIs" dxfId="36" priority="30" operator="equal">
      <formula>"橙色"</formula>
    </cfRule>
    <cfRule type="cellIs" dxfId="35" priority="29" operator="equal">
      <formula>"橙色"</formula>
    </cfRule>
  </conditionalFormatting>
  <conditionalFormatting sqref="C489">
    <cfRule type="cellIs" dxfId="34" priority="14" operator="equal">
      <formula>"黑色"</formula>
    </cfRule>
    <cfRule type="cellIs" dxfId="33" priority="13" operator="equal">
      <formula>"绿色"</formula>
    </cfRule>
    <cfRule type="cellIs" dxfId="32" priority="12" operator="equal">
      <formula>"蓝色"</formula>
    </cfRule>
    <cfRule type="cellIs" dxfId="31" priority="11" operator="equal">
      <formula>"紫色"</formula>
    </cfRule>
    <cfRule type="cellIs" dxfId="30" priority="10" operator="equal">
      <formula>"红色"</formula>
    </cfRule>
    <cfRule type="cellIs" dxfId="29" priority="9" operator="equal">
      <formula>"橙色"</formula>
    </cfRule>
    <cfRule type="cellIs" dxfId="28" priority="8" operator="equal">
      <formula>"橙色"</formula>
    </cfRule>
  </conditionalFormatting>
  <dataValidations count="12">
    <dataValidation type="list" allowBlank="1" showInputMessage="1" showErrorMessage="1" sqref="E102 J177 T328 J353 E404 O455" xr:uid="{00000000-0002-0000-0600-000000000000}">
      <formula1>"0,15,30,45,60,75,90,105,120,135,150,165,180,195,210,225,240,255,270,285,300,315,330,345,360,375,390,405,420,435,450"</formula1>
    </dataValidation>
    <dataValidation type="list" allowBlank="1" showInputMessage="1" showErrorMessage="1" sqref="E3 O3 E28 O28 E53 O53 E78 O78 O128 E153 O153 O178 E203 O203 E254 E279 E304 E380 E430 E455 E479" xr:uid="{00000000-0002-0000-0600-000001000000}">
      <formula1>"0,150,300,450,600"</formula1>
    </dataValidation>
    <dataValidation type="list" allowBlank="1" showInputMessage="1" showErrorMessage="1" sqref="G6 Q6 G31 Q31 G56 Q56 G81 Q81 G131 Q131 G156 Q156 Q181 G206 Q206 G257 G282 G307 G383 G433 G458 G482" xr:uid="{00000000-0002-0000-0600-000002000000}">
      <formula1>"[下拉],滚轴动力,肢干动力,喷气动力,推进动力,混合动力,特殊动力"</formula1>
    </dataValidation>
    <dataValidation allowBlank="1" showInputMessage="1" showErrorMessage="1" sqref="D23 N23 D48 N48 D73 N73 D98 N98 J102 O102 T102 D148 N148 D173 N173 E177 N198 D223 N223 E228 J228 D274 O277 D299 O303 T303 D324 E328 J328 O328 E353 O379 T379 D400 O429 D450 T455 E456 E457 E458 D475 E480 E481 E482 D499 E4:E6 E29:E31 E54:E56 E79:E81 E154:E156 E204:E206 E255:E257 E280:E282 E305:E307 E381:E383 E431:E433 O4:O6 O29:O31 O54:O56 O79:O81 O129:O131 O154:O156 O179:O181 O204:O206" xr:uid="{00000000-0002-0000-0600-000003000000}"/>
    <dataValidation type="list" allowBlank="1" showInputMessage="1" showErrorMessage="1" sqref="H102 R102 C177 C228 M277 C328 C353 R379" xr:uid="{00000000-0002-0000-0600-000004000000}">
      <formula1>"[下拉],近程冷兵器,近程热兵器,副武器"</formula1>
    </dataValidation>
    <dataValidation type="list" allowBlank="1" showInputMessage="1" showErrorMessage="1" sqref="I102 S102 D177 D228 N277 D328 D353 S379" xr:uid="{00000000-0002-0000-0600-000005000000}">
      <formula1>"[下拉],长柄武器,中柄武器,短柄武器,无柄武器,副武器"</formula1>
    </dataValidation>
    <dataValidation type="list" allowBlank="1" showInputMessage="1" showErrorMessage="1" sqref="N102" xr:uid="{00000000-0002-0000-0600-000006000000}">
      <formula1>"[下拉],驽,弓,非自动枪,半自动枪,全自动枪"</formula1>
    </dataValidation>
    <dataValidation type="list" allowBlank="1" showInputMessage="1" showErrorMessage="1" sqref="M102 H228 M303 R303 H328 M328 M379 M429 R455" xr:uid="{00000000-0002-0000-0600-000007000000}">
      <formula1>"[下拉],远程冷兵器,远程热兵器"</formula1>
    </dataValidation>
    <dataValidation type="list" allowBlank="1" showInputMessage="1" showErrorMessage="1" sqref="J103 O103 T103 E178 E229 J229 O278 O304 T304 E329 J329 O329 E354 O380 T380 O430 T456" xr:uid="{00000000-0002-0000-0600-000008000000}">
      <formula1>"0,10,20,30,40,50,60,70,80,90,100,110,120,130,140,150,160,170,180,190,200,210,220,230,240,250,260,270,280,290,300,310,320,330,340,350,360,370,380,390,400,410,420,430,440,450,460,470,480,490,500"</formula1>
    </dataValidation>
    <dataValidation type="list" allowBlank="1" showInputMessage="1" showErrorMessage="1" sqref="O104 J230 O305 T305 J330 O330 O381 O431 T457" xr:uid="{00000000-0002-0000-0600-000009000000}">
      <formula1>"0,50,100,150,200,250"</formula1>
    </dataValidation>
    <dataValidation type="list" allowBlank="1" showInputMessage="1" showErrorMessage="1" sqref="I228 N303 S303 I328 N328 N379 N429 S455" xr:uid="{00000000-0002-0000-0600-00000A000000}">
      <formula1>"[下拉],非自动武器,半自动武器,全自动武器"</formula1>
    </dataValidation>
    <dataValidation type="list" allowBlank="1" showInputMessage="1" showErrorMessage="1" sqref="C459 E459 C460 E460 C461 E461 C483 E483 C484 E484 C485 E485 C7:C9 C32:C34 C57:C59 C82:C84 C157:C159 C207:C209 C258:C260 C283:C285 C308:C310 C384:C386 C434:C436 E7:E9 E32:E34 E57:E59 E82:E84 E157:E159 E207:E209 E258:E260 E283:E285 E308:E310 E384:E386 E434:E436 M7:M9 M32:M34 M57:M59 M82:M84 M132:M134 M157:M159 M182:M184 M207:M209 O7:O9 O32:O34 O57:O59 O82:O84 O132:O134 O157:O159 O182:O184 O207:O209" xr:uid="{00000000-0002-0000-0600-00000B000000}">
      <formula1>"0,1,2"</formula1>
    </dataValidation>
  </dataValidations>
  <pageMargins left="0.75" right="0.75" top="1" bottom="1" header="0.5" footer="0.5"/>
  <pageSetup paperSize="9" orientation="portrait"/>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B2:Q98"/>
  <sheetViews>
    <sheetView tabSelected="1" topLeftCell="A58" workbookViewId="0">
      <selection activeCell="U468" sqref="A1:XFD1048576"/>
    </sheetView>
  </sheetViews>
  <sheetFormatPr defaultColWidth="8.875" defaultRowHeight="12" customHeight="1" x14ac:dyDescent="0.15"/>
  <cols>
    <col min="1" max="16384" width="8.875" style="195"/>
  </cols>
  <sheetData>
    <row r="2" spans="2:17" ht="12" customHeight="1" x14ac:dyDescent="0.15">
      <c r="B2" s="2" t="s">
        <v>289</v>
      </c>
      <c r="C2" s="512" t="s">
        <v>14</v>
      </c>
      <c r="D2" s="512"/>
      <c r="E2" s="512"/>
      <c r="F2" s="3" t="s">
        <v>1176</v>
      </c>
      <c r="G2" s="4" t="s">
        <v>1177</v>
      </c>
      <c r="H2" s="3" t="s">
        <v>1178</v>
      </c>
      <c r="I2" s="4" t="s">
        <v>1179</v>
      </c>
      <c r="J2" s="12" t="s">
        <v>289</v>
      </c>
      <c r="K2" s="13" t="s">
        <v>1180</v>
      </c>
      <c r="L2" s="14" t="s">
        <v>1028</v>
      </c>
      <c r="M2" s="21" t="s">
        <v>1181</v>
      </c>
      <c r="N2" s="2" t="s">
        <v>289</v>
      </c>
      <c r="O2" s="22" t="s">
        <v>1182</v>
      </c>
      <c r="P2" s="3" t="s">
        <v>1026</v>
      </c>
      <c r="Q2" s="32" t="s">
        <v>1183</v>
      </c>
    </row>
    <row r="3" spans="2:17" ht="12" customHeight="1" x14ac:dyDescent="0.15">
      <c r="B3" s="5" t="s">
        <v>1184</v>
      </c>
      <c r="C3" s="6" t="s">
        <v>1185</v>
      </c>
      <c r="D3" s="7" t="s">
        <v>1186</v>
      </c>
      <c r="E3" s="194" t="s">
        <v>1187</v>
      </c>
      <c r="F3" s="460" t="s">
        <v>1188</v>
      </c>
      <c r="G3" s="461"/>
      <c r="H3" s="461"/>
      <c r="I3" s="461"/>
      <c r="J3" s="5" t="s">
        <v>1031</v>
      </c>
      <c r="K3" s="15" t="s">
        <v>1032</v>
      </c>
      <c r="L3" s="15" t="s">
        <v>1126</v>
      </c>
      <c r="M3" s="23" t="s">
        <v>1181</v>
      </c>
      <c r="N3" s="5" t="s">
        <v>1029</v>
      </c>
      <c r="O3" s="16" t="s">
        <v>1189</v>
      </c>
      <c r="P3" s="7" t="s">
        <v>1030</v>
      </c>
      <c r="Q3" s="24">
        <v>150</v>
      </c>
    </row>
    <row r="4" spans="2:17" ht="12" customHeight="1" x14ac:dyDescent="0.15">
      <c r="B4" s="5" t="s">
        <v>1190</v>
      </c>
      <c r="C4" s="8">
        <v>12</v>
      </c>
      <c r="D4" s="7" t="s">
        <v>1191</v>
      </c>
      <c r="E4" s="9">
        <v>240</v>
      </c>
      <c r="F4" s="462"/>
      <c r="G4" s="259"/>
      <c r="H4" s="259"/>
      <c r="I4" s="259"/>
      <c r="J4" s="5" t="s">
        <v>1040</v>
      </c>
      <c r="K4" s="16" t="s">
        <v>1192</v>
      </c>
      <c r="L4" s="7" t="s">
        <v>1041</v>
      </c>
      <c r="M4" s="24">
        <v>50</v>
      </c>
      <c r="N4" s="5" t="s">
        <v>290</v>
      </c>
      <c r="O4" s="11" t="str">
        <f>LOOKUP(O5,{0,201,401,601,901,1201,1501;"黑色","绿色","蓝色","紫色","红色","橙色","超额耗点"})</f>
        <v>黑色</v>
      </c>
      <c r="P4" s="7" t="s">
        <v>292</v>
      </c>
      <c r="Q4" s="25">
        <v>50</v>
      </c>
    </row>
    <row r="5" spans="2:17" ht="12" customHeight="1" x14ac:dyDescent="0.15">
      <c r="B5" s="5" t="s">
        <v>1193</v>
      </c>
      <c r="C5" s="8">
        <v>13</v>
      </c>
      <c r="D5" s="7" t="s">
        <v>1194</v>
      </c>
      <c r="E5" s="9">
        <v>260</v>
      </c>
      <c r="F5" s="462"/>
      <c r="G5" s="259"/>
      <c r="H5" s="259"/>
      <c r="I5" s="259"/>
      <c r="J5" s="5" t="s">
        <v>290</v>
      </c>
      <c r="K5" s="11" t="str">
        <f>LOOKUP(K6,{0,201,401,601,901,1201,1501;"黑色","绿色","蓝色","紫色","红色","橙色","超额耗点"})</f>
        <v>黑色</v>
      </c>
      <c r="L5" s="7" t="s">
        <v>292</v>
      </c>
      <c r="M5" s="25">
        <v>15</v>
      </c>
      <c r="N5" s="5" t="s">
        <v>994</v>
      </c>
      <c r="O5" s="11">
        <v>150</v>
      </c>
      <c r="P5" s="7" t="s">
        <v>296</v>
      </c>
      <c r="Q5" s="25">
        <v>14</v>
      </c>
    </row>
    <row r="6" spans="2:17" ht="12" customHeight="1" x14ac:dyDescent="0.15">
      <c r="B6" s="5" t="s">
        <v>1195</v>
      </c>
      <c r="C6" s="8">
        <v>12</v>
      </c>
      <c r="D6" s="7" t="s">
        <v>1196</v>
      </c>
      <c r="E6" s="9">
        <v>240</v>
      </c>
      <c r="F6" s="462"/>
      <c r="G6" s="259"/>
      <c r="H6" s="259"/>
      <c r="I6" s="259"/>
      <c r="J6" s="5" t="s">
        <v>994</v>
      </c>
      <c r="K6" s="11">
        <v>50</v>
      </c>
      <c r="L6" s="7" t="s">
        <v>296</v>
      </c>
      <c r="M6" s="25">
        <v>9</v>
      </c>
      <c r="N6" s="17" t="s">
        <v>302</v>
      </c>
      <c r="O6" s="18">
        <v>3000</v>
      </c>
      <c r="P6" s="19" t="s">
        <v>1044</v>
      </c>
      <c r="Q6" s="26">
        <v>150</v>
      </c>
    </row>
    <row r="7" spans="2:17" ht="12" customHeight="1" x14ac:dyDescent="0.15">
      <c r="B7" s="5" t="s">
        <v>1197</v>
      </c>
      <c r="C7" s="8">
        <v>1</v>
      </c>
      <c r="D7" s="7" t="s">
        <v>1198</v>
      </c>
      <c r="E7" s="9">
        <v>20</v>
      </c>
      <c r="F7" s="265" t="s">
        <v>1199</v>
      </c>
      <c r="G7" s="461"/>
      <c r="H7" s="461"/>
      <c r="I7" s="531"/>
      <c r="J7" s="17" t="s">
        <v>302</v>
      </c>
      <c r="K7" s="18">
        <v>1000</v>
      </c>
      <c r="L7" s="19" t="s">
        <v>1044</v>
      </c>
      <c r="M7" s="26">
        <v>50</v>
      </c>
      <c r="N7" s="261" t="s">
        <v>1200</v>
      </c>
      <c r="O7" s="260"/>
      <c r="P7" s="261" t="s">
        <v>1201</v>
      </c>
      <c r="Q7" s="260"/>
    </row>
    <row r="8" spans="2:17" ht="12" customHeight="1" x14ac:dyDescent="0.15">
      <c r="B8" s="5" t="s">
        <v>1202</v>
      </c>
      <c r="C8" s="8">
        <v>2</v>
      </c>
      <c r="D8" s="7" t="s">
        <v>1203</v>
      </c>
      <c r="E8" s="9">
        <v>40</v>
      </c>
      <c r="F8" s="261"/>
      <c r="G8" s="259"/>
      <c r="H8" s="259"/>
      <c r="I8" s="532"/>
      <c r="J8" s="261" t="s">
        <v>1200</v>
      </c>
      <c r="K8" s="262"/>
      <c r="L8" s="259" t="s">
        <v>1204</v>
      </c>
      <c r="M8" s="260"/>
      <c r="N8" s="261"/>
      <c r="O8" s="260"/>
      <c r="P8" s="261"/>
      <c r="Q8" s="260"/>
    </row>
    <row r="9" spans="2:17" ht="12" customHeight="1" x14ac:dyDescent="0.15">
      <c r="B9" s="5" t="s">
        <v>1205</v>
      </c>
      <c r="C9" s="8">
        <v>12</v>
      </c>
      <c r="D9" s="5" t="s">
        <v>1206</v>
      </c>
      <c r="E9" s="9">
        <v>200</v>
      </c>
      <c r="F9" s="261"/>
      <c r="G9" s="259"/>
      <c r="H9" s="259"/>
      <c r="I9" s="532"/>
      <c r="J9" s="261"/>
      <c r="K9" s="262"/>
      <c r="L9" s="259"/>
      <c r="M9" s="260"/>
      <c r="N9" s="261"/>
      <c r="O9" s="260"/>
      <c r="P9" s="261"/>
      <c r="Q9" s="260"/>
    </row>
    <row r="10" spans="2:17" ht="12" customHeight="1" x14ac:dyDescent="0.15">
      <c r="B10" s="5" t="s">
        <v>1207</v>
      </c>
      <c r="C10" s="8">
        <v>0</v>
      </c>
      <c r="D10" s="7" t="s">
        <v>1208</v>
      </c>
      <c r="E10" s="9">
        <v>0</v>
      </c>
      <c r="F10" s="261"/>
      <c r="G10" s="259"/>
      <c r="H10" s="259"/>
      <c r="I10" s="532"/>
      <c r="J10" s="261"/>
      <c r="K10" s="262"/>
      <c r="L10" s="259"/>
      <c r="M10" s="260"/>
      <c r="N10" s="261"/>
      <c r="O10" s="260"/>
      <c r="P10" s="261"/>
      <c r="Q10" s="260"/>
    </row>
    <row r="11" spans="2:17" ht="12" customHeight="1" x14ac:dyDescent="0.15">
      <c r="B11" s="5" t="s">
        <v>1209</v>
      </c>
      <c r="C11" s="8">
        <v>12</v>
      </c>
      <c r="D11" s="5" t="s">
        <v>1210</v>
      </c>
      <c r="E11" s="10">
        <v>0</v>
      </c>
      <c r="F11" s="480"/>
      <c r="G11" s="464"/>
      <c r="H11" s="464"/>
      <c r="I11" s="533"/>
      <c r="J11" s="261"/>
      <c r="K11" s="262"/>
      <c r="L11" s="259"/>
      <c r="M11" s="260"/>
      <c r="N11" s="261"/>
      <c r="O11" s="260"/>
      <c r="P11" s="261"/>
      <c r="Q11" s="260"/>
    </row>
    <row r="12" spans="2:17" ht="12" customHeight="1" x14ac:dyDescent="0.15">
      <c r="B12" s="5" t="s">
        <v>1211</v>
      </c>
      <c r="C12" s="8">
        <v>1</v>
      </c>
      <c r="D12" s="5" t="s">
        <v>1212</v>
      </c>
      <c r="E12" s="10">
        <v>0</v>
      </c>
      <c r="F12" s="454" t="s">
        <v>1213</v>
      </c>
      <c r="G12" s="455"/>
      <c r="H12" s="456">
        <v>200</v>
      </c>
      <c r="I12" s="456"/>
      <c r="J12" s="261"/>
      <c r="K12" s="262"/>
      <c r="L12" s="259"/>
      <c r="M12" s="260"/>
      <c r="N12" s="480"/>
      <c r="O12" s="465"/>
      <c r="P12" s="261"/>
      <c r="Q12" s="260"/>
    </row>
    <row r="13" spans="2:17" ht="12" customHeight="1" x14ac:dyDescent="0.15">
      <c r="B13" s="5" t="s">
        <v>1214</v>
      </c>
      <c r="C13" s="8">
        <v>120</v>
      </c>
      <c r="D13" s="5" t="s">
        <v>1215</v>
      </c>
      <c r="E13" s="10">
        <v>0</v>
      </c>
      <c r="F13" s="7" t="s">
        <v>1176</v>
      </c>
      <c r="G13" s="10"/>
      <c r="H13" s="7" t="s">
        <v>1178</v>
      </c>
      <c r="I13" s="10"/>
      <c r="J13" s="480"/>
      <c r="K13" s="464"/>
      <c r="L13" s="259"/>
      <c r="M13" s="260"/>
      <c r="N13" s="17" t="s">
        <v>301</v>
      </c>
      <c r="O13" s="27">
        <v>0</v>
      </c>
      <c r="P13" s="267"/>
      <c r="Q13" s="268"/>
    </row>
    <row r="14" spans="2:17" ht="12" customHeight="1" x14ac:dyDescent="0.15">
      <c r="B14" s="5" t="s">
        <v>1216</v>
      </c>
      <c r="C14" s="8">
        <v>3</v>
      </c>
      <c r="D14" s="7" t="s">
        <v>292</v>
      </c>
      <c r="E14" s="10">
        <v>0</v>
      </c>
      <c r="F14" s="460" t="s">
        <v>1217</v>
      </c>
      <c r="G14" s="461"/>
      <c r="H14" s="461"/>
      <c r="I14" s="461"/>
      <c r="J14" s="17" t="s">
        <v>301</v>
      </c>
      <c r="K14" s="20">
        <v>0</v>
      </c>
      <c r="L14" s="464"/>
      <c r="M14" s="465"/>
      <c r="N14" s="481" t="s">
        <v>1218</v>
      </c>
      <c r="O14" s="482"/>
      <c r="P14" s="482"/>
      <c r="Q14" s="483"/>
    </row>
    <row r="15" spans="2:17" ht="12" customHeight="1" x14ac:dyDescent="0.15">
      <c r="B15" s="5" t="s">
        <v>1219</v>
      </c>
      <c r="C15" s="11">
        <v>1200</v>
      </c>
      <c r="D15" s="7" t="s">
        <v>296</v>
      </c>
      <c r="E15" s="10">
        <v>0</v>
      </c>
      <c r="F15" s="462"/>
      <c r="G15" s="259"/>
      <c r="H15" s="259"/>
      <c r="I15" s="259"/>
      <c r="J15" s="481" t="s">
        <v>1220</v>
      </c>
      <c r="K15" s="482"/>
      <c r="L15" s="482"/>
      <c r="M15" s="483"/>
      <c r="N15" s="247"/>
      <c r="O15" s="248"/>
      <c r="P15" s="248"/>
      <c r="Q15" s="249"/>
    </row>
    <row r="16" spans="2:17" ht="12" customHeight="1" x14ac:dyDescent="0.15">
      <c r="B16" s="5" t="s">
        <v>1221</v>
      </c>
      <c r="C16" s="11" t="s">
        <v>1222</v>
      </c>
      <c r="D16" s="7" t="s">
        <v>1223</v>
      </c>
      <c r="E16" s="11" t="s">
        <v>1222</v>
      </c>
      <c r="F16" s="462"/>
      <c r="G16" s="259"/>
      <c r="H16" s="259"/>
      <c r="I16" s="259"/>
      <c r="J16" s="247"/>
      <c r="K16" s="248"/>
      <c r="L16" s="248"/>
      <c r="M16" s="249"/>
      <c r="N16" s="247"/>
      <c r="O16" s="248"/>
      <c r="P16" s="248"/>
      <c r="Q16" s="249"/>
    </row>
    <row r="17" spans="2:17" ht="12" customHeight="1" x14ac:dyDescent="0.15">
      <c r="B17" s="513" t="s">
        <v>1224</v>
      </c>
      <c r="C17" s="514"/>
      <c r="D17" s="514"/>
      <c r="E17" s="514"/>
      <c r="F17" s="462"/>
      <c r="G17" s="259"/>
      <c r="H17" s="259"/>
      <c r="I17" s="259"/>
      <c r="J17" s="247"/>
      <c r="K17" s="248"/>
      <c r="L17" s="248"/>
      <c r="M17" s="249"/>
      <c r="N17" s="247"/>
      <c r="O17" s="248"/>
      <c r="P17" s="248"/>
      <c r="Q17" s="249"/>
    </row>
    <row r="18" spans="2:17" ht="12" customHeight="1" x14ac:dyDescent="0.15">
      <c r="B18" s="515"/>
      <c r="C18" s="516"/>
      <c r="D18" s="516"/>
      <c r="E18" s="516"/>
      <c r="F18" s="522" t="s">
        <v>1225</v>
      </c>
      <c r="G18" s="523"/>
      <c r="H18" s="523"/>
      <c r="I18" s="524"/>
      <c r="J18" s="247"/>
      <c r="K18" s="248"/>
      <c r="L18" s="248"/>
      <c r="M18" s="249"/>
      <c r="N18" s="247"/>
      <c r="O18" s="248"/>
      <c r="P18" s="248"/>
      <c r="Q18" s="249"/>
    </row>
    <row r="19" spans="2:17" ht="12" customHeight="1" x14ac:dyDescent="0.15">
      <c r="B19" s="515"/>
      <c r="C19" s="516"/>
      <c r="D19" s="516"/>
      <c r="E19" s="516"/>
      <c r="F19" s="525"/>
      <c r="G19" s="526"/>
      <c r="H19" s="526"/>
      <c r="I19" s="527"/>
      <c r="J19" s="247"/>
      <c r="K19" s="248"/>
      <c r="L19" s="248"/>
      <c r="M19" s="249"/>
      <c r="N19" s="247"/>
      <c r="O19" s="248"/>
      <c r="P19" s="248"/>
      <c r="Q19" s="249"/>
    </row>
    <row r="20" spans="2:17" ht="12" customHeight="1" x14ac:dyDescent="0.15">
      <c r="B20" s="515"/>
      <c r="C20" s="516"/>
      <c r="D20" s="516"/>
      <c r="E20" s="516"/>
      <c r="F20" s="525"/>
      <c r="G20" s="526"/>
      <c r="H20" s="526"/>
      <c r="I20" s="527"/>
      <c r="J20" s="247"/>
      <c r="K20" s="248"/>
      <c r="L20" s="248"/>
      <c r="M20" s="249"/>
      <c r="N20" s="247"/>
      <c r="O20" s="248"/>
      <c r="P20" s="248"/>
      <c r="Q20" s="249"/>
    </row>
    <row r="21" spans="2:17" ht="12" customHeight="1" x14ac:dyDescent="0.15">
      <c r="B21" s="515"/>
      <c r="C21" s="516"/>
      <c r="D21" s="516"/>
      <c r="E21" s="516"/>
      <c r="F21" s="525"/>
      <c r="G21" s="526"/>
      <c r="H21" s="526"/>
      <c r="I21" s="527"/>
      <c r="J21" s="247"/>
      <c r="K21" s="248"/>
      <c r="L21" s="248"/>
      <c r="M21" s="249"/>
      <c r="N21" s="247"/>
      <c r="O21" s="248"/>
      <c r="P21" s="248"/>
      <c r="Q21" s="249"/>
    </row>
    <row r="22" spans="2:17" ht="12" customHeight="1" x14ac:dyDescent="0.15">
      <c r="B22" s="515"/>
      <c r="C22" s="516"/>
      <c r="D22" s="516"/>
      <c r="E22" s="516"/>
      <c r="F22" s="528"/>
      <c r="G22" s="529"/>
      <c r="H22" s="529"/>
      <c r="I22" s="530"/>
      <c r="J22" s="247"/>
      <c r="K22" s="248"/>
      <c r="L22" s="248"/>
      <c r="M22" s="249"/>
      <c r="N22" s="247"/>
      <c r="O22" s="248"/>
      <c r="P22" s="248"/>
      <c r="Q22" s="249"/>
    </row>
    <row r="23" spans="2:17" ht="12" customHeight="1" x14ac:dyDescent="0.15">
      <c r="B23" s="515"/>
      <c r="C23" s="516"/>
      <c r="D23" s="516"/>
      <c r="E23" s="516"/>
      <c r="F23" s="454" t="s">
        <v>1213</v>
      </c>
      <c r="G23" s="455"/>
      <c r="H23" s="456">
        <v>0</v>
      </c>
      <c r="I23" s="456"/>
      <c r="J23" s="247"/>
      <c r="K23" s="248"/>
      <c r="L23" s="248"/>
      <c r="M23" s="249"/>
      <c r="N23" s="247"/>
      <c r="O23" s="248"/>
      <c r="P23" s="248"/>
      <c r="Q23" s="249"/>
    </row>
    <row r="24" spans="2:17" ht="12" customHeight="1" x14ac:dyDescent="0.15">
      <c r="B24" s="520" t="s">
        <v>547</v>
      </c>
      <c r="C24" s="521"/>
      <c r="D24" s="521"/>
      <c r="E24" s="521"/>
      <c r="F24" s="521"/>
      <c r="G24" s="521"/>
      <c r="H24" s="521"/>
      <c r="I24" s="521"/>
      <c r="J24" s="247"/>
      <c r="K24" s="248"/>
      <c r="L24" s="248"/>
      <c r="M24" s="249"/>
      <c r="N24" s="247"/>
      <c r="O24" s="248"/>
      <c r="P24" s="248"/>
      <c r="Q24" s="249"/>
    </row>
    <row r="27" spans="2:17" ht="12" customHeight="1" x14ac:dyDescent="0.15">
      <c r="B27" s="2" t="s">
        <v>289</v>
      </c>
      <c r="C27" s="517" t="s">
        <v>22</v>
      </c>
      <c r="D27" s="518"/>
      <c r="E27" s="519"/>
      <c r="F27" s="3" t="s">
        <v>1176</v>
      </c>
      <c r="G27" s="4" t="s">
        <v>1226</v>
      </c>
      <c r="H27" s="3" t="s">
        <v>1178</v>
      </c>
      <c r="I27" s="4" t="s">
        <v>1179</v>
      </c>
      <c r="J27" s="5" t="s">
        <v>289</v>
      </c>
      <c r="K27" s="6" t="s">
        <v>1227</v>
      </c>
      <c r="L27" s="7" t="s">
        <v>1028</v>
      </c>
      <c r="M27" s="28" t="s">
        <v>1228</v>
      </c>
    </row>
    <row r="28" spans="2:17" ht="12" customHeight="1" x14ac:dyDescent="0.15">
      <c r="B28" s="5" t="s">
        <v>1184</v>
      </c>
      <c r="C28" s="6" t="s">
        <v>1185</v>
      </c>
      <c r="D28" s="7" t="s">
        <v>1186</v>
      </c>
      <c r="E28" s="194" t="s">
        <v>1187</v>
      </c>
      <c r="F28" s="460" t="s">
        <v>1229</v>
      </c>
      <c r="G28" s="461"/>
      <c r="H28" s="461"/>
      <c r="I28" s="461"/>
      <c r="J28" s="5" t="s">
        <v>1031</v>
      </c>
      <c r="K28" s="15" t="s">
        <v>1230</v>
      </c>
      <c r="L28" s="15" t="s">
        <v>1231</v>
      </c>
      <c r="M28" s="23" t="s">
        <v>1228</v>
      </c>
    </row>
    <row r="29" spans="2:17" ht="12" customHeight="1" x14ac:dyDescent="0.15">
      <c r="B29" s="5" t="s">
        <v>1190</v>
      </c>
      <c r="C29" s="8">
        <v>7</v>
      </c>
      <c r="D29" s="7" t="s">
        <v>1191</v>
      </c>
      <c r="E29" s="9">
        <v>140</v>
      </c>
      <c r="F29" s="462"/>
      <c r="G29" s="259"/>
      <c r="H29" s="259"/>
      <c r="I29" s="259"/>
      <c r="J29" s="5" t="s">
        <v>1040</v>
      </c>
      <c r="K29" s="11" t="s">
        <v>1232</v>
      </c>
      <c r="L29" s="7" t="s">
        <v>1041</v>
      </c>
      <c r="M29" s="24">
        <v>150</v>
      </c>
    </row>
    <row r="30" spans="2:17" ht="12" customHeight="1" x14ac:dyDescent="0.15">
      <c r="B30" s="5" t="s">
        <v>1193</v>
      </c>
      <c r="C30" s="8">
        <v>7</v>
      </c>
      <c r="D30" s="7" t="s">
        <v>1194</v>
      </c>
      <c r="E30" s="9">
        <v>140</v>
      </c>
      <c r="F30" s="462"/>
      <c r="G30" s="259"/>
      <c r="H30" s="259"/>
      <c r="I30" s="259"/>
      <c r="J30" s="5" t="s">
        <v>1042</v>
      </c>
      <c r="K30" s="11">
        <v>1</v>
      </c>
      <c r="L30" s="5" t="s">
        <v>1043</v>
      </c>
      <c r="M30" s="24"/>
    </row>
    <row r="31" spans="2:17" ht="12" customHeight="1" x14ac:dyDescent="0.15">
      <c r="B31" s="5" t="s">
        <v>1195</v>
      </c>
      <c r="C31" s="8">
        <v>20</v>
      </c>
      <c r="D31" s="7" t="s">
        <v>1196</v>
      </c>
      <c r="E31" s="9">
        <v>400</v>
      </c>
      <c r="F31" s="462"/>
      <c r="G31" s="259"/>
      <c r="H31" s="259"/>
      <c r="I31" s="259"/>
      <c r="J31" s="5" t="s">
        <v>1045</v>
      </c>
      <c r="K31" s="11">
        <v>100</v>
      </c>
      <c r="L31" s="7" t="s">
        <v>1046</v>
      </c>
      <c r="M31" s="24">
        <v>50</v>
      </c>
    </row>
    <row r="32" spans="2:17" ht="12" customHeight="1" x14ac:dyDescent="0.15">
      <c r="B32" s="5" t="s">
        <v>1197</v>
      </c>
      <c r="C32" s="8">
        <v>1</v>
      </c>
      <c r="D32" s="7" t="s">
        <v>1198</v>
      </c>
      <c r="E32" s="9">
        <v>20</v>
      </c>
      <c r="F32" s="265" t="s">
        <v>1233</v>
      </c>
      <c r="G32" s="461"/>
      <c r="H32" s="461"/>
      <c r="I32" s="531"/>
      <c r="J32" s="5" t="s">
        <v>290</v>
      </c>
      <c r="K32" s="11" t="str">
        <f>LOOKUP(K33,{0,201,401,601,901,1201,1501;"黑色","绿色","蓝色","紫色","红色","橙色","超额耗点"})</f>
        <v>黑色</v>
      </c>
      <c r="L32" s="7" t="s">
        <v>292</v>
      </c>
      <c r="M32" s="25">
        <v>20</v>
      </c>
    </row>
    <row r="33" spans="2:13" ht="12" customHeight="1" x14ac:dyDescent="0.15">
      <c r="B33" s="5" t="s">
        <v>1202</v>
      </c>
      <c r="C33" s="8">
        <v>20</v>
      </c>
      <c r="D33" s="7" t="s">
        <v>1203</v>
      </c>
      <c r="E33" s="9">
        <v>400</v>
      </c>
      <c r="F33" s="261"/>
      <c r="G33" s="259"/>
      <c r="H33" s="259"/>
      <c r="I33" s="532"/>
      <c r="J33" s="5" t="s">
        <v>994</v>
      </c>
      <c r="K33" s="11">
        <v>200</v>
      </c>
      <c r="L33" s="7" t="s">
        <v>296</v>
      </c>
      <c r="M33" s="25">
        <v>13</v>
      </c>
    </row>
    <row r="34" spans="2:13" ht="12" customHeight="1" x14ac:dyDescent="0.15">
      <c r="B34" s="5" t="s">
        <v>1205</v>
      </c>
      <c r="C34" s="8">
        <v>15</v>
      </c>
      <c r="D34" s="5" t="s">
        <v>1206</v>
      </c>
      <c r="E34" s="9">
        <v>200</v>
      </c>
      <c r="F34" s="261"/>
      <c r="G34" s="259"/>
      <c r="H34" s="259"/>
      <c r="I34" s="532"/>
      <c r="J34" s="5" t="s">
        <v>302</v>
      </c>
      <c r="K34" s="11">
        <v>4000</v>
      </c>
      <c r="L34" s="7" t="s">
        <v>1044</v>
      </c>
      <c r="M34" s="29">
        <v>200</v>
      </c>
    </row>
    <row r="35" spans="2:13" ht="12" customHeight="1" x14ac:dyDescent="0.15">
      <c r="B35" s="5" t="s">
        <v>1207</v>
      </c>
      <c r="C35" s="8">
        <v>0</v>
      </c>
      <c r="D35" s="7" t="s">
        <v>1208</v>
      </c>
      <c r="E35" s="9">
        <v>0</v>
      </c>
      <c r="F35" s="261"/>
      <c r="G35" s="259"/>
      <c r="H35" s="259"/>
      <c r="I35" s="532"/>
      <c r="J35" s="255" t="s">
        <v>1200</v>
      </c>
      <c r="K35" s="486"/>
      <c r="L35" s="460" t="s">
        <v>1234</v>
      </c>
      <c r="M35" s="266"/>
    </row>
    <row r="36" spans="2:13" ht="12" customHeight="1" x14ac:dyDescent="0.15">
      <c r="B36" s="5" t="s">
        <v>1209</v>
      </c>
      <c r="C36" s="8">
        <v>20</v>
      </c>
      <c r="D36" s="5" t="s">
        <v>1210</v>
      </c>
      <c r="E36" s="10">
        <v>20</v>
      </c>
      <c r="F36" s="480"/>
      <c r="G36" s="464"/>
      <c r="H36" s="464"/>
      <c r="I36" s="533"/>
      <c r="J36" s="255"/>
      <c r="K36" s="486"/>
      <c r="L36" s="462"/>
      <c r="M36" s="260"/>
    </row>
    <row r="37" spans="2:13" ht="12" customHeight="1" x14ac:dyDescent="0.15">
      <c r="B37" s="5" t="s">
        <v>1211</v>
      </c>
      <c r="C37" s="8">
        <v>1</v>
      </c>
      <c r="D37" s="5" t="s">
        <v>1212</v>
      </c>
      <c r="E37" s="10">
        <v>1</v>
      </c>
      <c r="F37" s="454" t="s">
        <v>1213</v>
      </c>
      <c r="G37" s="455"/>
      <c r="H37" s="456">
        <v>200</v>
      </c>
      <c r="I37" s="456"/>
      <c r="J37" s="255"/>
      <c r="K37" s="486"/>
      <c r="L37" s="462"/>
      <c r="M37" s="260"/>
    </row>
    <row r="38" spans="2:13" ht="12" customHeight="1" x14ac:dyDescent="0.15">
      <c r="B38" s="5" t="s">
        <v>1214</v>
      </c>
      <c r="C38" s="8">
        <v>70</v>
      </c>
      <c r="D38" s="5" t="s">
        <v>1215</v>
      </c>
      <c r="E38" s="10">
        <v>70</v>
      </c>
      <c r="F38" s="7" t="s">
        <v>1176</v>
      </c>
      <c r="G38" s="10"/>
      <c r="H38" s="7" t="s">
        <v>1178</v>
      </c>
      <c r="I38" s="10"/>
      <c r="J38" s="255"/>
      <c r="K38" s="486"/>
      <c r="L38" s="462"/>
      <c r="M38" s="260"/>
    </row>
    <row r="39" spans="2:13" ht="12" customHeight="1" x14ac:dyDescent="0.15">
      <c r="B39" s="5" t="s">
        <v>1216</v>
      </c>
      <c r="C39" s="8">
        <v>4</v>
      </c>
      <c r="D39" s="7" t="s">
        <v>292</v>
      </c>
      <c r="E39" s="10">
        <v>4</v>
      </c>
      <c r="F39" s="460" t="s">
        <v>1217</v>
      </c>
      <c r="G39" s="461"/>
      <c r="H39" s="461"/>
      <c r="I39" s="461"/>
      <c r="J39" s="255"/>
      <c r="K39" s="486"/>
      <c r="L39" s="462"/>
      <c r="M39" s="260"/>
    </row>
    <row r="40" spans="2:13" ht="12" customHeight="1" x14ac:dyDescent="0.15">
      <c r="B40" s="5" t="s">
        <v>1219</v>
      </c>
      <c r="C40" s="11">
        <v>1500</v>
      </c>
      <c r="D40" s="7" t="s">
        <v>296</v>
      </c>
      <c r="E40" s="10">
        <v>80</v>
      </c>
      <c r="F40" s="462"/>
      <c r="G40" s="259"/>
      <c r="H40" s="259"/>
      <c r="I40" s="259"/>
      <c r="J40" s="255"/>
      <c r="K40" s="486"/>
      <c r="L40" s="462"/>
      <c r="M40" s="260"/>
    </row>
    <row r="41" spans="2:13" ht="12" customHeight="1" x14ac:dyDescent="0.15">
      <c r="B41" s="5" t="s">
        <v>1221</v>
      </c>
      <c r="C41" s="11" t="s">
        <v>1222</v>
      </c>
      <c r="D41" s="7" t="s">
        <v>1223</v>
      </c>
      <c r="E41" s="11" t="s">
        <v>1222</v>
      </c>
      <c r="F41" s="462"/>
      <c r="G41" s="259"/>
      <c r="H41" s="259"/>
      <c r="I41" s="259"/>
      <c r="J41" s="30" t="s">
        <v>301</v>
      </c>
      <c r="K41" s="31">
        <v>0</v>
      </c>
      <c r="L41" s="462"/>
      <c r="M41" s="260"/>
    </row>
    <row r="42" spans="2:13" ht="12" customHeight="1" x14ac:dyDescent="0.15">
      <c r="B42" s="513" t="s">
        <v>1235</v>
      </c>
      <c r="C42" s="514"/>
      <c r="D42" s="514"/>
      <c r="E42" s="514"/>
      <c r="F42" s="462"/>
      <c r="G42" s="259"/>
      <c r="H42" s="259"/>
      <c r="I42" s="259"/>
      <c r="J42" s="247" t="s">
        <v>1236</v>
      </c>
      <c r="K42" s="248"/>
      <c r="L42" s="248"/>
      <c r="M42" s="249"/>
    </row>
    <row r="43" spans="2:13" ht="12" customHeight="1" x14ac:dyDescent="0.15">
      <c r="B43" s="515"/>
      <c r="C43" s="516"/>
      <c r="D43" s="516"/>
      <c r="E43" s="516"/>
      <c r="F43" s="522" t="s">
        <v>1225</v>
      </c>
      <c r="G43" s="523"/>
      <c r="H43" s="523"/>
      <c r="I43" s="524"/>
      <c r="J43" s="247"/>
      <c r="K43" s="248"/>
      <c r="L43" s="248"/>
      <c r="M43" s="249"/>
    </row>
    <row r="44" spans="2:13" ht="12" customHeight="1" x14ac:dyDescent="0.15">
      <c r="B44" s="515"/>
      <c r="C44" s="516"/>
      <c r="D44" s="516"/>
      <c r="E44" s="516"/>
      <c r="F44" s="525"/>
      <c r="G44" s="526"/>
      <c r="H44" s="526"/>
      <c r="I44" s="527"/>
      <c r="J44" s="247"/>
      <c r="K44" s="248"/>
      <c r="L44" s="248"/>
      <c r="M44" s="249"/>
    </row>
    <row r="45" spans="2:13" ht="12" customHeight="1" x14ac:dyDescent="0.15">
      <c r="B45" s="515"/>
      <c r="C45" s="516"/>
      <c r="D45" s="516"/>
      <c r="E45" s="516"/>
      <c r="F45" s="525"/>
      <c r="G45" s="526"/>
      <c r="H45" s="526"/>
      <c r="I45" s="527"/>
      <c r="J45" s="247"/>
      <c r="K45" s="248"/>
      <c r="L45" s="248"/>
      <c r="M45" s="249"/>
    </row>
    <row r="46" spans="2:13" ht="12" customHeight="1" x14ac:dyDescent="0.15">
      <c r="B46" s="515"/>
      <c r="C46" s="516"/>
      <c r="D46" s="516"/>
      <c r="E46" s="516"/>
      <c r="F46" s="525"/>
      <c r="G46" s="526"/>
      <c r="H46" s="526"/>
      <c r="I46" s="527"/>
      <c r="J46" s="247"/>
      <c r="K46" s="248"/>
      <c r="L46" s="248"/>
      <c r="M46" s="249"/>
    </row>
    <row r="47" spans="2:13" ht="12" customHeight="1" x14ac:dyDescent="0.15">
      <c r="B47" s="515"/>
      <c r="C47" s="516"/>
      <c r="D47" s="516"/>
      <c r="E47" s="516"/>
      <c r="F47" s="528"/>
      <c r="G47" s="529"/>
      <c r="H47" s="529"/>
      <c r="I47" s="530"/>
      <c r="J47" s="247"/>
      <c r="K47" s="248"/>
      <c r="L47" s="248"/>
      <c r="M47" s="249"/>
    </row>
    <row r="48" spans="2:13" ht="12" customHeight="1" x14ac:dyDescent="0.15">
      <c r="B48" s="515"/>
      <c r="C48" s="516"/>
      <c r="D48" s="516"/>
      <c r="E48" s="516"/>
      <c r="F48" s="454" t="s">
        <v>1213</v>
      </c>
      <c r="G48" s="455"/>
      <c r="H48" s="456">
        <v>0</v>
      </c>
      <c r="I48" s="456"/>
      <c r="J48" s="247"/>
      <c r="K48" s="248"/>
      <c r="L48" s="248"/>
      <c r="M48" s="249"/>
    </row>
    <row r="49" spans="2:13" ht="12" customHeight="1" x14ac:dyDescent="0.15">
      <c r="B49" s="520" t="s">
        <v>547</v>
      </c>
      <c r="C49" s="521"/>
      <c r="D49" s="521"/>
      <c r="E49" s="521"/>
      <c r="F49" s="521"/>
      <c r="G49" s="521"/>
      <c r="H49" s="521"/>
      <c r="I49" s="521"/>
      <c r="J49" s="247"/>
      <c r="K49" s="248"/>
      <c r="L49" s="248"/>
      <c r="M49" s="249"/>
    </row>
    <row r="52" spans="2:13" ht="12" customHeight="1" x14ac:dyDescent="0.15">
      <c r="B52" s="2" t="s">
        <v>289</v>
      </c>
      <c r="C52" s="512" t="s">
        <v>37</v>
      </c>
      <c r="D52" s="512"/>
      <c r="E52" s="512"/>
      <c r="F52" s="12" t="s">
        <v>289</v>
      </c>
      <c r="G52" s="13" t="s">
        <v>1237</v>
      </c>
      <c r="H52" s="14" t="s">
        <v>1028</v>
      </c>
      <c r="I52" s="21" t="s">
        <v>1238</v>
      </c>
    </row>
    <row r="53" spans="2:13" ht="12" customHeight="1" x14ac:dyDescent="0.15">
      <c r="B53" s="5" t="s">
        <v>1184</v>
      </c>
      <c r="C53" s="6" t="s">
        <v>1239</v>
      </c>
      <c r="D53" s="7" t="s">
        <v>1186</v>
      </c>
      <c r="E53" s="194" t="s">
        <v>1187</v>
      </c>
      <c r="F53" s="5" t="s">
        <v>1031</v>
      </c>
      <c r="G53" s="15" t="s">
        <v>1032</v>
      </c>
      <c r="H53" s="15" t="s">
        <v>1038</v>
      </c>
      <c r="I53" s="23" t="s">
        <v>1238</v>
      </c>
    </row>
    <row r="54" spans="2:13" ht="12" customHeight="1" x14ac:dyDescent="0.15">
      <c r="B54" s="5" t="s">
        <v>1190</v>
      </c>
      <c r="C54" s="8">
        <v>20</v>
      </c>
      <c r="D54" s="7" t="s">
        <v>1191</v>
      </c>
      <c r="E54" s="9">
        <v>400</v>
      </c>
      <c r="F54" s="5" t="s">
        <v>1040</v>
      </c>
      <c r="G54" s="16" t="s">
        <v>1240</v>
      </c>
      <c r="H54" s="7" t="s">
        <v>1041</v>
      </c>
      <c r="I54" s="24">
        <v>400</v>
      </c>
    </row>
    <row r="55" spans="2:13" ht="12" customHeight="1" x14ac:dyDescent="0.15">
      <c r="B55" s="5" t="s">
        <v>1193</v>
      </c>
      <c r="C55" s="8">
        <v>20</v>
      </c>
      <c r="D55" s="7" t="s">
        <v>1194</v>
      </c>
      <c r="E55" s="9">
        <v>400</v>
      </c>
      <c r="F55" s="5" t="s">
        <v>290</v>
      </c>
      <c r="G55" s="11" t="str">
        <f>LOOKUP(G56,{0,201,401,601,901,1201,1501;"黑色","绿色","蓝色","紫色","红色","橙色","超额耗点"})</f>
        <v>绿色</v>
      </c>
      <c r="H55" s="7" t="s">
        <v>292</v>
      </c>
      <c r="I55" s="25">
        <v>200</v>
      </c>
    </row>
    <row r="56" spans="2:13" ht="12" customHeight="1" x14ac:dyDescent="0.15">
      <c r="B56" s="5" t="s">
        <v>1195</v>
      </c>
      <c r="C56" s="8">
        <v>12</v>
      </c>
      <c r="D56" s="7" t="s">
        <v>1196</v>
      </c>
      <c r="E56" s="9">
        <v>240</v>
      </c>
      <c r="F56" s="5" t="s">
        <v>994</v>
      </c>
      <c r="G56" s="11">
        <v>400</v>
      </c>
      <c r="H56" s="7" t="s">
        <v>296</v>
      </c>
      <c r="I56" s="25">
        <v>20</v>
      </c>
    </row>
    <row r="57" spans="2:13" ht="12" customHeight="1" x14ac:dyDescent="0.15">
      <c r="B57" s="5" t="s">
        <v>1197</v>
      </c>
      <c r="C57" s="8">
        <v>1</v>
      </c>
      <c r="D57" s="7" t="s">
        <v>1198</v>
      </c>
      <c r="E57" s="9">
        <v>20</v>
      </c>
      <c r="F57" s="17" t="s">
        <v>302</v>
      </c>
      <c r="G57" s="18">
        <v>8000</v>
      </c>
      <c r="H57" s="19" t="s">
        <v>1044</v>
      </c>
      <c r="I57" s="26">
        <v>400</v>
      </c>
    </row>
    <row r="58" spans="2:13" ht="12" customHeight="1" x14ac:dyDescent="0.15">
      <c r="B58" s="5" t="s">
        <v>1202</v>
      </c>
      <c r="C58" s="8">
        <v>12</v>
      </c>
      <c r="D58" s="7" t="s">
        <v>1203</v>
      </c>
      <c r="E58" s="9">
        <v>240</v>
      </c>
      <c r="F58" s="261" t="s">
        <v>1200</v>
      </c>
      <c r="G58" s="262"/>
      <c r="H58" s="259" t="s">
        <v>1241</v>
      </c>
      <c r="I58" s="260"/>
    </row>
    <row r="59" spans="2:13" ht="12" customHeight="1" x14ac:dyDescent="0.15">
      <c r="B59" s="5" t="s">
        <v>1205</v>
      </c>
      <c r="C59" s="8">
        <v>22</v>
      </c>
      <c r="D59" s="5" t="s">
        <v>1206</v>
      </c>
      <c r="E59" s="9">
        <v>400</v>
      </c>
      <c r="F59" s="261"/>
      <c r="G59" s="262"/>
      <c r="H59" s="259"/>
      <c r="I59" s="260"/>
    </row>
    <row r="60" spans="2:13" ht="12" customHeight="1" x14ac:dyDescent="0.15">
      <c r="B60" s="5" t="s">
        <v>1207</v>
      </c>
      <c r="C60" s="8">
        <v>5</v>
      </c>
      <c r="D60" s="7" t="s">
        <v>1208</v>
      </c>
      <c r="E60" s="9">
        <v>500</v>
      </c>
      <c r="F60" s="261"/>
      <c r="G60" s="262"/>
      <c r="H60" s="259"/>
      <c r="I60" s="260"/>
    </row>
    <row r="61" spans="2:13" ht="12" customHeight="1" x14ac:dyDescent="0.15">
      <c r="B61" s="5" t="s">
        <v>1209</v>
      </c>
      <c r="C61" s="8">
        <v>12</v>
      </c>
      <c r="D61" s="5" t="s">
        <v>1210</v>
      </c>
      <c r="E61" s="10">
        <v>0</v>
      </c>
      <c r="F61" s="261"/>
      <c r="G61" s="262"/>
      <c r="H61" s="259"/>
      <c r="I61" s="260"/>
    </row>
    <row r="62" spans="2:13" ht="12" customHeight="1" x14ac:dyDescent="0.15">
      <c r="B62" s="5" t="s">
        <v>1211</v>
      </c>
      <c r="C62" s="8">
        <v>1</v>
      </c>
      <c r="D62" s="5" t="s">
        <v>1212</v>
      </c>
      <c r="E62" s="10">
        <v>0</v>
      </c>
      <c r="F62" s="261"/>
      <c r="G62" s="262"/>
      <c r="H62" s="259"/>
      <c r="I62" s="260"/>
    </row>
    <row r="63" spans="2:13" ht="12" customHeight="1" x14ac:dyDescent="0.15">
      <c r="B63" s="5" t="s">
        <v>1214</v>
      </c>
      <c r="C63" s="8">
        <v>200</v>
      </c>
      <c r="D63" s="5" t="s">
        <v>1215</v>
      </c>
      <c r="E63" s="10">
        <v>0</v>
      </c>
      <c r="F63" s="480"/>
      <c r="G63" s="464"/>
      <c r="H63" s="259"/>
      <c r="I63" s="260"/>
    </row>
    <row r="64" spans="2:13" ht="12" customHeight="1" x14ac:dyDescent="0.15">
      <c r="B64" s="5" t="s">
        <v>1216</v>
      </c>
      <c r="C64" s="8">
        <v>3</v>
      </c>
      <c r="D64" s="7" t="s">
        <v>292</v>
      </c>
      <c r="E64" s="10">
        <v>0</v>
      </c>
      <c r="F64" s="17" t="s">
        <v>301</v>
      </c>
      <c r="G64" s="20">
        <v>0</v>
      </c>
      <c r="H64" s="464"/>
      <c r="I64" s="465"/>
    </row>
    <row r="65" spans="2:9" ht="12" customHeight="1" x14ac:dyDescent="0.15">
      <c r="B65" s="5" t="s">
        <v>1219</v>
      </c>
      <c r="C65" s="11">
        <v>2200</v>
      </c>
      <c r="D65" s="7" t="s">
        <v>296</v>
      </c>
      <c r="E65" s="10">
        <v>0</v>
      </c>
      <c r="F65" s="481" t="s">
        <v>1242</v>
      </c>
      <c r="G65" s="482"/>
      <c r="H65" s="482"/>
      <c r="I65" s="483"/>
    </row>
    <row r="66" spans="2:9" ht="12" customHeight="1" x14ac:dyDescent="0.15">
      <c r="B66" s="5" t="s">
        <v>1221</v>
      </c>
      <c r="C66" s="11" t="s">
        <v>1243</v>
      </c>
      <c r="D66" s="7" t="s">
        <v>1223</v>
      </c>
      <c r="E66" s="11" t="s">
        <v>1222</v>
      </c>
      <c r="F66" s="247"/>
      <c r="G66" s="248"/>
      <c r="H66" s="248"/>
      <c r="I66" s="249"/>
    </row>
    <row r="67" spans="2:9" ht="12" customHeight="1" x14ac:dyDescent="0.15">
      <c r="B67" s="513" t="s">
        <v>1244</v>
      </c>
      <c r="C67" s="514"/>
      <c r="D67" s="514"/>
      <c r="E67" s="514"/>
      <c r="F67" s="247"/>
      <c r="G67" s="248"/>
      <c r="H67" s="248"/>
      <c r="I67" s="249"/>
    </row>
    <row r="68" spans="2:9" ht="12" customHeight="1" x14ac:dyDescent="0.15">
      <c r="B68" s="515"/>
      <c r="C68" s="516"/>
      <c r="D68" s="516"/>
      <c r="E68" s="516"/>
      <c r="F68" s="247"/>
      <c r="G68" s="248"/>
      <c r="H68" s="248"/>
      <c r="I68" s="249"/>
    </row>
    <row r="69" spans="2:9" ht="12" customHeight="1" x14ac:dyDescent="0.15">
      <c r="B69" s="515"/>
      <c r="C69" s="516"/>
      <c r="D69" s="516"/>
      <c r="E69" s="516"/>
      <c r="F69" s="247"/>
      <c r="G69" s="248"/>
      <c r="H69" s="248"/>
      <c r="I69" s="249"/>
    </row>
    <row r="70" spans="2:9" ht="12" customHeight="1" x14ac:dyDescent="0.15">
      <c r="B70" s="515"/>
      <c r="C70" s="516"/>
      <c r="D70" s="516"/>
      <c r="E70" s="516"/>
      <c r="F70" s="247"/>
      <c r="G70" s="248"/>
      <c r="H70" s="248"/>
      <c r="I70" s="249"/>
    </row>
    <row r="71" spans="2:9" ht="12" customHeight="1" x14ac:dyDescent="0.15">
      <c r="B71" s="515"/>
      <c r="C71" s="516"/>
      <c r="D71" s="516"/>
      <c r="E71" s="516"/>
      <c r="F71" s="247"/>
      <c r="G71" s="248"/>
      <c r="H71" s="248"/>
      <c r="I71" s="249"/>
    </row>
    <row r="72" spans="2:9" ht="12" customHeight="1" x14ac:dyDescent="0.15">
      <c r="B72" s="515"/>
      <c r="C72" s="516"/>
      <c r="D72" s="516"/>
      <c r="E72" s="516"/>
      <c r="F72" s="247"/>
      <c r="G72" s="248"/>
      <c r="H72" s="248"/>
      <c r="I72" s="249"/>
    </row>
    <row r="73" spans="2:9" ht="12" customHeight="1" x14ac:dyDescent="0.15">
      <c r="B73" s="515"/>
      <c r="C73" s="516"/>
      <c r="D73" s="516"/>
      <c r="E73" s="516"/>
      <c r="F73" s="247"/>
      <c r="G73" s="248"/>
      <c r="H73" s="248"/>
      <c r="I73" s="249"/>
    </row>
    <row r="74" spans="2:9" ht="12" customHeight="1" x14ac:dyDescent="0.15">
      <c r="B74" s="520" t="s">
        <v>547</v>
      </c>
      <c r="C74" s="521"/>
      <c r="D74" s="521"/>
      <c r="E74" s="521"/>
      <c r="F74" s="247"/>
      <c r="G74" s="248"/>
      <c r="H74" s="248"/>
      <c r="I74" s="249"/>
    </row>
    <row r="77" spans="2:9" ht="12" customHeight="1" x14ac:dyDescent="0.15">
      <c r="B77" s="2" t="s">
        <v>289</v>
      </c>
      <c r="C77" s="512" t="s">
        <v>29</v>
      </c>
      <c r="D77" s="512"/>
      <c r="E77" s="512"/>
    </row>
    <row r="78" spans="2:9" ht="12" customHeight="1" x14ac:dyDescent="0.15">
      <c r="B78" s="5" t="s">
        <v>1184</v>
      </c>
      <c r="C78" s="6"/>
      <c r="D78" s="7" t="s">
        <v>1186</v>
      </c>
      <c r="E78" s="194"/>
    </row>
    <row r="79" spans="2:9" ht="12" customHeight="1" x14ac:dyDescent="0.15">
      <c r="B79" s="5" t="s">
        <v>1190</v>
      </c>
      <c r="C79" s="9">
        <v>2</v>
      </c>
      <c r="D79" s="7" t="s">
        <v>1191</v>
      </c>
      <c r="E79" s="8">
        <f t="shared" ref="E79:E83" si="0">C79*25</f>
        <v>50</v>
      </c>
    </row>
    <row r="80" spans="2:9" ht="12" customHeight="1" x14ac:dyDescent="0.15">
      <c r="B80" s="5" t="s">
        <v>1193</v>
      </c>
      <c r="C80" s="9">
        <v>4</v>
      </c>
      <c r="D80" s="7" t="s">
        <v>1194</v>
      </c>
      <c r="E80" s="8">
        <f t="shared" si="0"/>
        <v>100</v>
      </c>
    </row>
    <row r="81" spans="2:5" ht="12" customHeight="1" x14ac:dyDescent="0.15">
      <c r="B81" s="5" t="s">
        <v>1195</v>
      </c>
      <c r="C81" s="9">
        <v>3</v>
      </c>
      <c r="D81" s="7" t="s">
        <v>1196</v>
      </c>
      <c r="E81" s="8">
        <f t="shared" si="0"/>
        <v>75</v>
      </c>
    </row>
    <row r="82" spans="2:5" ht="12" customHeight="1" x14ac:dyDescent="0.15">
      <c r="B82" s="5" t="s">
        <v>1197</v>
      </c>
      <c r="C82" s="9">
        <v>1</v>
      </c>
      <c r="D82" s="7" t="s">
        <v>1198</v>
      </c>
      <c r="E82" s="8">
        <f t="shared" si="0"/>
        <v>25</v>
      </c>
    </row>
    <row r="83" spans="2:5" ht="12" customHeight="1" x14ac:dyDescent="0.15">
      <c r="B83" s="5" t="s">
        <v>1202</v>
      </c>
      <c r="C83" s="9">
        <v>4</v>
      </c>
      <c r="D83" s="7" t="s">
        <v>1203</v>
      </c>
      <c r="E83" s="8">
        <f t="shared" si="0"/>
        <v>100</v>
      </c>
    </row>
    <row r="84" spans="2:5" ht="12" customHeight="1" x14ac:dyDescent="0.15">
      <c r="B84" s="5" t="s">
        <v>1205</v>
      </c>
      <c r="C84" s="8">
        <f>ROUNDDOWN(C90/200,0.1)</f>
        <v>1</v>
      </c>
      <c r="D84" s="5" t="s">
        <v>1206</v>
      </c>
      <c r="E84" s="9">
        <v>0</v>
      </c>
    </row>
    <row r="85" spans="2:5" ht="12" customHeight="1" x14ac:dyDescent="0.15">
      <c r="B85" s="5" t="s">
        <v>1207</v>
      </c>
      <c r="C85" s="8">
        <f>IF(E85&lt;401,E85/100,IF(E85&lt;1001,4+(E85-400)/150,IF(E85&lt;1801,8+(E85-1000)/200)))</f>
        <v>0</v>
      </c>
      <c r="D85" s="7" t="s">
        <v>1208</v>
      </c>
      <c r="E85" s="9">
        <v>0</v>
      </c>
    </row>
    <row r="86" spans="2:5" ht="12" customHeight="1" x14ac:dyDescent="0.15">
      <c r="B86" s="5" t="s">
        <v>1209</v>
      </c>
      <c r="C86" s="8">
        <f>C81</f>
        <v>3</v>
      </c>
      <c r="D86" s="5" t="s">
        <v>1210</v>
      </c>
      <c r="E86" s="10">
        <v>3</v>
      </c>
    </row>
    <row r="87" spans="2:5" ht="12" customHeight="1" x14ac:dyDescent="0.15">
      <c r="B87" s="5" t="s">
        <v>1211</v>
      </c>
      <c r="C87" s="8">
        <f>C82</f>
        <v>1</v>
      </c>
      <c r="D87" s="5" t="s">
        <v>1212</v>
      </c>
      <c r="E87" s="10">
        <v>1</v>
      </c>
    </row>
    <row r="88" spans="2:5" ht="12" customHeight="1" x14ac:dyDescent="0.15">
      <c r="B88" s="5" t="s">
        <v>1214</v>
      </c>
      <c r="C88" s="8">
        <f>C79*10+ROUNDDOWN(C90/20,0.1)</f>
        <v>37</v>
      </c>
      <c r="D88" s="5" t="s">
        <v>1215</v>
      </c>
      <c r="E88" s="10">
        <v>37</v>
      </c>
    </row>
    <row r="89" spans="2:5" ht="12" customHeight="1" x14ac:dyDescent="0.15">
      <c r="B89" s="5" t="s">
        <v>1216</v>
      </c>
      <c r="C89" s="8">
        <f>4+INT(C83/20)</f>
        <v>4</v>
      </c>
      <c r="D89" s="7" t="s">
        <v>292</v>
      </c>
      <c r="E89" s="10">
        <v>5</v>
      </c>
    </row>
    <row r="90" spans="2:5" ht="12" customHeight="1" x14ac:dyDescent="0.15">
      <c r="B90" s="5" t="s">
        <v>1219</v>
      </c>
      <c r="C90" s="11">
        <f>L87++E79+E80+E81+E82+E83+E85+H87+H98+P87+L98+P98+E84</f>
        <v>350</v>
      </c>
      <c r="D90" s="7" t="s">
        <v>296</v>
      </c>
      <c r="E90" s="10">
        <v>500</v>
      </c>
    </row>
    <row r="91" spans="2:5" ht="12" customHeight="1" x14ac:dyDescent="0.15">
      <c r="B91" s="5" t="s">
        <v>1221</v>
      </c>
      <c r="C91" s="11" t="str">
        <f>LOOKUP(C90,{0,2000,4000,6000,10000,15000;"一星","二星","三星","四星","五星","升格"})</f>
        <v>一星</v>
      </c>
      <c r="D91" s="7" t="s">
        <v>1223</v>
      </c>
      <c r="E91" s="11" t="str">
        <f>LOOKUP(C90,{0,4001,8001,12001,18001,25001;"一星","二星","三星","四星","五星","升格"})</f>
        <v>一星</v>
      </c>
    </row>
    <row r="92" spans="2:5" ht="12" customHeight="1" x14ac:dyDescent="0.15">
      <c r="B92" s="513" t="s">
        <v>1245</v>
      </c>
      <c r="C92" s="514"/>
      <c r="D92" s="514"/>
      <c r="E92" s="514"/>
    </row>
    <row r="93" spans="2:5" ht="12" customHeight="1" x14ac:dyDescent="0.15">
      <c r="B93" s="515"/>
      <c r="C93" s="516"/>
      <c r="D93" s="516"/>
      <c r="E93" s="516"/>
    </row>
    <row r="94" spans="2:5" ht="12" customHeight="1" x14ac:dyDescent="0.15">
      <c r="B94" s="515"/>
      <c r="C94" s="516"/>
      <c r="D94" s="516"/>
      <c r="E94" s="516"/>
    </row>
    <row r="95" spans="2:5" ht="12" customHeight="1" x14ac:dyDescent="0.15">
      <c r="B95" s="515"/>
      <c r="C95" s="516"/>
      <c r="D95" s="516"/>
      <c r="E95" s="516"/>
    </row>
    <row r="96" spans="2:5" ht="12" customHeight="1" x14ac:dyDescent="0.15">
      <c r="B96" s="515"/>
      <c r="C96" s="516"/>
      <c r="D96" s="516"/>
      <c r="E96" s="516"/>
    </row>
    <row r="97" spans="2:5" ht="12" customHeight="1" x14ac:dyDescent="0.15">
      <c r="B97" s="515"/>
      <c r="C97" s="516"/>
      <c r="D97" s="516"/>
      <c r="E97" s="516"/>
    </row>
    <row r="98" spans="2:5" ht="12" customHeight="1" x14ac:dyDescent="0.15">
      <c r="B98" s="515"/>
      <c r="C98" s="516"/>
      <c r="D98" s="516"/>
      <c r="E98" s="516"/>
    </row>
  </sheetData>
  <mergeCells count="39">
    <mergeCell ref="J42:M49"/>
    <mergeCell ref="F43:I47"/>
    <mergeCell ref="F32:I36"/>
    <mergeCell ref="F58:G63"/>
    <mergeCell ref="H58:I64"/>
    <mergeCell ref="J35:K40"/>
    <mergeCell ref="L35:M41"/>
    <mergeCell ref="F39:I42"/>
    <mergeCell ref="B49:I49"/>
    <mergeCell ref="C52:E52"/>
    <mergeCell ref="N7:O12"/>
    <mergeCell ref="P7:Q13"/>
    <mergeCell ref="J8:K13"/>
    <mergeCell ref="L8:M14"/>
    <mergeCell ref="F14:I17"/>
    <mergeCell ref="N14:Q24"/>
    <mergeCell ref="J15:M24"/>
    <mergeCell ref="F18:I22"/>
    <mergeCell ref="F7:I11"/>
    <mergeCell ref="B24:I24"/>
    <mergeCell ref="B74:E74"/>
    <mergeCell ref="C77:E77"/>
    <mergeCell ref="B92:E98"/>
    <mergeCell ref="F65:I74"/>
    <mergeCell ref="B67:E73"/>
    <mergeCell ref="C27:E27"/>
    <mergeCell ref="F37:G37"/>
    <mergeCell ref="H37:I37"/>
    <mergeCell ref="F48:G48"/>
    <mergeCell ref="H48:I48"/>
    <mergeCell ref="F28:I31"/>
    <mergeCell ref="B42:E48"/>
    <mergeCell ref="C2:E2"/>
    <mergeCell ref="F12:G12"/>
    <mergeCell ref="H12:I12"/>
    <mergeCell ref="F23:G23"/>
    <mergeCell ref="H23:I23"/>
    <mergeCell ref="F3:I6"/>
    <mergeCell ref="B17:E23"/>
  </mergeCells>
  <phoneticPr fontId="17" type="noConversion"/>
  <conditionalFormatting sqref="O4">
    <cfRule type="cellIs" dxfId="27" priority="22" operator="equal">
      <formula>"橙色"</formula>
    </cfRule>
    <cfRule type="cellIs" dxfId="26" priority="23" operator="equal">
      <formula>"橙色"</formula>
    </cfRule>
    <cfRule type="cellIs" dxfId="25" priority="24" operator="equal">
      <formula>"红色"</formula>
    </cfRule>
    <cfRule type="cellIs" dxfId="24" priority="25" operator="equal">
      <formula>"紫色"</formula>
    </cfRule>
    <cfRule type="cellIs" dxfId="23" priority="26" operator="equal">
      <formula>"蓝色"</formula>
    </cfRule>
    <cfRule type="cellIs" dxfId="22" priority="27" operator="equal">
      <formula>"绿色"</formula>
    </cfRule>
    <cfRule type="cellIs" dxfId="21" priority="28" operator="equal">
      <formula>"黑色"</formula>
    </cfRule>
  </conditionalFormatting>
  <conditionalFormatting sqref="K5">
    <cfRule type="cellIs" dxfId="20" priority="15" operator="equal">
      <formula>"橙色"</formula>
    </cfRule>
    <cfRule type="cellIs" dxfId="19" priority="16" operator="equal">
      <formula>"橙色"</formula>
    </cfRule>
    <cfRule type="cellIs" dxfId="18" priority="17" operator="equal">
      <formula>"红色"</formula>
    </cfRule>
    <cfRule type="cellIs" dxfId="17" priority="18" operator="equal">
      <formula>"紫色"</formula>
    </cfRule>
    <cfRule type="cellIs" dxfId="16" priority="19" operator="equal">
      <formula>"蓝色"</formula>
    </cfRule>
    <cfRule type="cellIs" dxfId="15" priority="20" operator="equal">
      <formula>"绿色"</formula>
    </cfRule>
    <cfRule type="cellIs" dxfId="14" priority="21" operator="equal">
      <formula>"黑色"</formula>
    </cfRule>
  </conditionalFormatting>
  <conditionalFormatting sqref="K32">
    <cfRule type="cellIs" dxfId="13" priority="8" operator="equal">
      <formula>"橙色"</formula>
    </cfRule>
    <cfRule type="cellIs" dxfId="12" priority="9" operator="equal">
      <formula>"橙色"</formula>
    </cfRule>
    <cfRule type="cellIs" dxfId="11" priority="10" operator="equal">
      <formula>"红色"</formula>
    </cfRule>
    <cfRule type="cellIs" dxfId="10" priority="11" operator="equal">
      <formula>"紫色"</formula>
    </cfRule>
    <cfRule type="cellIs" dxfId="9" priority="12" operator="equal">
      <formula>"蓝色"</formula>
    </cfRule>
    <cfRule type="cellIs" dxfId="8" priority="13" operator="equal">
      <formula>"绿色"</formula>
    </cfRule>
    <cfRule type="cellIs" dxfId="7" priority="14" operator="equal">
      <formula>"黑色"</formula>
    </cfRule>
  </conditionalFormatting>
  <conditionalFormatting sqref="G55">
    <cfRule type="cellIs" dxfId="6" priority="1" operator="equal">
      <formula>"橙色"</formula>
    </cfRule>
    <cfRule type="cellIs" dxfId="5" priority="2" operator="equal">
      <formula>"橙色"</formula>
    </cfRule>
    <cfRule type="cellIs" dxfId="4" priority="3" operator="equal">
      <formula>"红色"</formula>
    </cfRule>
    <cfRule type="cellIs" dxfId="3" priority="4" operator="equal">
      <formula>"紫色"</formula>
    </cfRule>
    <cfRule type="cellIs" dxfId="2" priority="5" operator="equal">
      <formula>"蓝色"</formula>
    </cfRule>
    <cfRule type="cellIs" dxfId="1" priority="6" operator="equal">
      <formula>"绿色"</formula>
    </cfRule>
    <cfRule type="cellIs" dxfId="0" priority="7" operator="equal">
      <formula>"黑色"</formula>
    </cfRule>
  </conditionalFormatting>
  <dataValidations count="2">
    <dataValidation allowBlank="1" showInputMessage="1" showErrorMessage="1" sqref="C79 C80 C81 C82 C83 E84" xr:uid="{00000000-0002-0000-0700-000000000000}"/>
    <dataValidation type="list" allowBlank="1" showInputMessage="1" showErrorMessage="1" sqref="E85" xr:uid="{00000000-0002-0000-0700-000001000000}">
      <formula1>"0,100,200,300,400,550,700,850,1000,1200,1400,1600,1800"</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目录</vt:lpstr>
      <vt:lpstr>恢复类</vt:lpstr>
      <vt:lpstr>造伤类</vt:lpstr>
      <vt:lpstr>消耗类</vt:lpstr>
      <vt:lpstr>工具类</vt:lpstr>
      <vt:lpstr>组合配件</vt:lpstr>
      <vt:lpstr>载具</vt:lpstr>
      <vt:lpstr>召唤物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Fuze_Hostage</dc:creator>
  <cp:lastModifiedBy>Young Zhang</cp:lastModifiedBy>
  <dcterms:created xsi:type="dcterms:W3CDTF">2021-05-28T16:02:00Z</dcterms:created>
  <dcterms:modified xsi:type="dcterms:W3CDTF">2022-03-17T11:40:14Z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FD69407279A14B4FAFD2C1ED309425B4</vt:lpwstr>
  </property>
  <property fmtid="{D5CDD505-2E9C-101B-9397-08002B2CF9AE}" pid="3" name="KSOProductBuildVer">
    <vt:lpwstr>2052-11.1.0.11365</vt:lpwstr>
  </property>
</Properties>
</file>