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filterPrivacy="1" codeName="ThisWorkbook"/>
  <xr:revisionPtr revIDLastSave="0" documentId="13_ncr:1_{CA98147E-EBF5-48D0-8319-5D7D01FD96BB}"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cerca de" sheetId="12" r:id="rId2"/>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8" i="11" l="1"/>
  <c r="E3" i="11"/>
  <c r="H36" i="11"/>
  <c r="H7" i="11"/>
  <c r="H19" i="11" l="1"/>
  <c r="H14" i="11"/>
  <c r="H8" i="11"/>
  <c r="I5" i="11" l="1"/>
  <c r="I6" i="11" s="1"/>
  <c r="E9" i="11"/>
  <c r="F9" i="11" s="1"/>
  <c r="E10" i="11" l="1"/>
  <c r="F10" i="11" s="1"/>
  <c r="J5" i="11"/>
  <c r="K5" i="11" s="1"/>
  <c r="L5" i="11" s="1"/>
  <c r="M5" i="11" s="1"/>
  <c r="I4" i="11"/>
  <c r="H9" i="11" l="1"/>
  <c r="L6" i="11"/>
  <c r="K6" i="11"/>
  <c r="J6" i="11"/>
  <c r="E11" i="11"/>
  <c r="F11" i="11" s="1"/>
  <c r="H10" i="11"/>
  <c r="M6" i="11"/>
  <c r="N5" i="11"/>
  <c r="H27" i="11" l="1"/>
  <c r="E12" i="11"/>
  <c r="F12" i="11" s="1"/>
  <c r="O5" i="11"/>
  <c r="N6" i="11"/>
  <c r="H11" i="11" l="1"/>
  <c r="O6" i="11"/>
  <c r="P5" i="11"/>
  <c r="H12" i="11" l="1"/>
  <c r="E13" i="11"/>
  <c r="Q5" i="11"/>
  <c r="P6" i="11"/>
  <c r="P4" i="11"/>
  <c r="F13" i="11" l="1"/>
  <c r="Q6" i="11"/>
  <c r="R5" i="11"/>
  <c r="H13" i="11" l="1"/>
  <c r="E15" i="11"/>
  <c r="F15" i="11" s="1"/>
  <c r="E16" i="11" s="1"/>
  <c r="F16" i="11" s="1"/>
  <c r="E17" i="11" s="1"/>
  <c r="H15" i="11"/>
  <c r="S5" i="11"/>
  <c r="R6" i="11"/>
  <c r="F17" i="11" l="1"/>
  <c r="E18" i="11" s="1"/>
  <c r="F18" i="11" s="1"/>
  <c r="E20" i="11" s="1"/>
  <c r="H16" i="11"/>
  <c r="T5" i="11"/>
  <c r="S6" i="11"/>
  <c r="F20" i="11" l="1"/>
  <c r="E21" i="11" s="1"/>
  <c r="H20" i="11"/>
  <c r="H17" i="11"/>
  <c r="U5" i="11"/>
  <c r="T6" i="11"/>
  <c r="F21" i="11" l="1"/>
  <c r="E22" i="11" s="1"/>
  <c r="H21" i="11"/>
  <c r="U6" i="11"/>
  <c r="V5" i="11"/>
  <c r="F22" i="11" l="1"/>
  <c r="E23" i="11" s="1"/>
  <c r="V6" i="11"/>
  <c r="W5" i="11"/>
  <c r="W4" i="11" s="1"/>
  <c r="H22" i="11" l="1"/>
  <c r="F23" i="11"/>
  <c r="H23" i="11"/>
  <c r="W6" i="11"/>
  <c r="X5" i="11"/>
  <c r="E24" i="11" l="1"/>
  <c r="X6" i="11"/>
  <c r="Y5" i="11"/>
  <c r="F24" i="11" l="1"/>
  <c r="E25" i="11" s="1"/>
  <c r="Y6" i="11"/>
  <c r="Z5" i="11"/>
  <c r="F25" i="11" l="1"/>
  <c r="E26" i="11" s="1"/>
  <c r="F26" i="11" s="1"/>
  <c r="E28" i="11" s="1"/>
  <c r="H25" i="11"/>
  <c r="H24" i="11"/>
  <c r="Z6" i="11"/>
  <c r="AA5" i="11"/>
  <c r="F28" i="11" l="1"/>
  <c r="E29" i="11" s="1"/>
  <c r="AB5" i="11"/>
  <c r="AA6" i="11"/>
  <c r="F29" i="11" l="1"/>
  <c r="E30" i="11" s="1"/>
  <c r="H28" i="11"/>
  <c r="AC5" i="11"/>
  <c r="AB6" i="11"/>
  <c r="F30" i="11" l="1"/>
  <c r="E31" i="11" s="1"/>
  <c r="H29" i="11"/>
  <c r="AD5" i="11"/>
  <c r="AD4" i="11" s="1"/>
  <c r="AC6" i="11"/>
  <c r="F31" i="11" l="1"/>
  <c r="E33" i="11" s="1"/>
  <c r="H30" i="11"/>
  <c r="AD6" i="11"/>
  <c r="AE5" i="11"/>
  <c r="F33" i="11" l="1"/>
  <c r="E34" i="11" s="1"/>
  <c r="H31" i="11"/>
  <c r="AE6" i="11"/>
  <c r="AF5" i="11"/>
  <c r="F34" i="11" l="1"/>
  <c r="E35" i="11" s="1"/>
  <c r="H33" i="11"/>
  <c r="AG5" i="11"/>
  <c r="AF6" i="11"/>
  <c r="F35" i="11" l="1"/>
  <c r="E37" i="11" s="1"/>
  <c r="H34" i="11"/>
  <c r="AG6" i="11"/>
  <c r="AH5" i="11"/>
  <c r="F37" i="11" l="1"/>
  <c r="E38" i="11" s="1"/>
  <c r="H35" i="11"/>
  <c r="AH6" i="11"/>
  <c r="AI5" i="11"/>
  <c r="E39" i="11" l="1"/>
  <c r="H37" i="11"/>
  <c r="AJ5" i="11"/>
  <c r="AI6" i="11"/>
  <c r="H39" i="11" l="1"/>
  <c r="F39" i="11"/>
  <c r="H38" i="11"/>
  <c r="AJ6" i="11"/>
  <c r="AK5" i="11"/>
  <c r="AK4" i="11" s="1"/>
  <c r="AL5" i="11" l="1"/>
  <c r="AK6" i="11"/>
  <c r="AL6" i="11" l="1"/>
  <c r="AM5" i="11"/>
  <c r="AM6" i="11" l="1"/>
  <c r="AN5" i="11"/>
  <c r="AO5" i="11" l="1"/>
  <c r="AN6" i="11"/>
  <c r="AO6" i="11" l="1"/>
  <c r="AP5" i="11"/>
  <c r="AP6" i="11" l="1"/>
  <c r="AQ5" i="11"/>
  <c r="AR5" i="11" l="1"/>
  <c r="AR4" i="11" s="1"/>
  <c r="AQ6" i="11"/>
  <c r="AR6" i="11" l="1"/>
  <c r="AS5" i="11"/>
  <c r="AS6" i="11" l="1"/>
  <c r="AT5" i="11"/>
  <c r="AT6" i="11" l="1"/>
  <c r="AU5" i="11"/>
  <c r="AU6" i="11" l="1"/>
  <c r="AV5" i="11"/>
  <c r="AW5" i="11" l="1"/>
  <c r="AV6" i="11"/>
  <c r="AW6" i="11" l="1"/>
  <c r="AX5" i="11"/>
  <c r="AY5" i="11" l="1"/>
  <c r="AY4" i="11" s="1"/>
  <c r="AX6" i="11"/>
  <c r="AY6" i="11" l="1"/>
  <c r="AZ5" i="11"/>
  <c r="BA5" i="11" l="1"/>
  <c r="AZ6" i="11"/>
  <c r="BA6" i="11" l="1"/>
  <c r="BB5" i="11"/>
  <c r="BB6" i="11" l="1"/>
  <c r="BC5" i="11"/>
  <c r="BD5" i="11" l="1"/>
  <c r="BC6" i="11"/>
  <c r="BE5" i="11" l="1"/>
  <c r="BD6" i="11"/>
  <c r="BF5" i="11" l="1"/>
  <c r="BF4" i="11" s="1"/>
  <c r="BE6" i="11"/>
  <c r="BG5" i="11" l="1"/>
  <c r="BF6" i="11"/>
  <c r="BH5" i="11" l="1"/>
  <c r="BG6" i="11"/>
  <c r="BI5" i="11" l="1"/>
  <c r="BH6" i="11"/>
  <c r="BI6" i="11" l="1"/>
  <c r="BJ5" i="11"/>
  <c r="BK5" i="11" l="1"/>
  <c r="BJ6" i="11"/>
  <c r="BK6" i="11" l="1"/>
  <c r="BL5" i="11"/>
  <c r="BL6" i="11" s="1"/>
  <c r="H26" i="11"/>
  <c r="H18" i="11" l="1"/>
</calcChain>
</file>

<file path=xl/sharedStrings.xml><?xml version="1.0" encoding="utf-8"?>
<sst xmlns="http://schemas.openxmlformats.org/spreadsheetml/2006/main" count="71" uniqueCount="69">
  <si>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</si>
  <si>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</si>
  <si>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</si>
  <si>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</si>
  <si>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</si>
  <si>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</si>
  <si>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</si>
  <si>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</si>
  <si>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</si>
  <si>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</si>
  <si>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</si>
  <si>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</si>
  <si>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</si>
  <si>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</si>
  <si>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</si>
  <si>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</si>
  <si>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</si>
  <si>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</si>
  <si>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ASIGNADO
A</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</si>
  <si>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</si>
  <si>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</si>
  <si>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</si>
  <si>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</si>
  <si>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</si>
  <si>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</si>
  <si>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</si>
  <si>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</si>
  <si>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</si>
  <si>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</si>
  <si>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</si>
  <si>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</si>
  <si>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</si>
  <si>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</si>
  <si>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</si>
  <si>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</si>
  <si>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</si>
  <si>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</si>
  <si>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Definición del Proyecto</t>
  </si>
  <si>
    <t>Diseño Modelo de Datos OLTP</t>
  </si>
  <si>
    <t>Revisión de Modelos CV &amp; ASR</t>
  </si>
  <si>
    <t>Diseño de Wireframes UI/UX</t>
  </si>
  <si>
    <t xml:space="preserve"> HITO: Entregable Fase 1</t>
  </si>
  <si>
    <t xml:space="preserve">Fase 1: Análisis de Requisitos </t>
  </si>
  <si>
    <t>Diseño Arquitectura Software</t>
  </si>
  <si>
    <t>Diseño Modelo Data Warehouse</t>
  </si>
  <si>
    <t>Especificación Técnica de APIs</t>
  </si>
  <si>
    <t xml:space="preserve"> HITO: Entregable Fase 2</t>
  </si>
  <si>
    <t>Backend: Implementación Base</t>
  </si>
  <si>
    <t>CV &amp; Voz: Simuladores</t>
  </si>
  <si>
    <t>Frontend: Prototipo</t>
  </si>
  <si>
    <t>Backend: Tracking de Eventos</t>
  </si>
  <si>
    <t>CV: Desarrollo Pipeline Real</t>
  </si>
  <si>
    <t>Frontend: Grid de Resultados</t>
  </si>
  <si>
    <t xml:space="preserve"> HITO: Informe de Avance (20%)</t>
  </si>
  <si>
    <t xml:space="preserve">Fase 2: Diseño del Sistema </t>
  </si>
  <si>
    <t xml:space="preserve">Fase 3: Implementación </t>
  </si>
  <si>
    <t xml:space="preserve">Fase 4: Integración y Pruebas </t>
  </si>
  <si>
    <t>Integración Total del Sistema</t>
  </si>
  <si>
    <t>Pruebas Integrales</t>
  </si>
  <si>
    <t>Corrección de Errores</t>
  </si>
  <si>
    <t>Optimización</t>
  </si>
  <si>
    <t>Fase 5: Implementación y Documentación</t>
  </si>
  <si>
    <t>Preparación Entorno Demo</t>
  </si>
  <si>
    <t>Elaboración de Documentación</t>
  </si>
  <si>
    <t>Video Demostrativo Final</t>
  </si>
  <si>
    <t>Fase 7: Presentación y Evaluación</t>
  </si>
  <si>
    <t>Preparación Presentación</t>
  </si>
  <si>
    <t>Reflexiones Individuales</t>
  </si>
  <si>
    <t xml:space="preserve"> HITO: Presentación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</si>
</sst>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
    <numFmt numFmtId="170" formatCode="ddd\,\ yyyy\-mm\-dd;@"/>
    <numFmt numFmtId="171" formatCode="d\ &quot;de&quot;\ mmmm\ &quot;de&quot;\ yy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0"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9" fillId="3" borderId="2" xfId="10" applyFill="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9" fillId="4" borderId="2" xfId="10" applyFill="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9" fillId="11" borderId="2" xfId="10" applyFill="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9" fillId="10" borderId="2" xfId="10" applyFill="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0" fontId="9" fillId="0" borderId="0" xfId="8">
      <alignment horizontal="right" indent="1"/>
    </xf>
    <xf numFmtId="0" fontId="9" fillId="0" borderId="7" xfId="8" applyBorder="1">
      <alignment horizontal="right" indent="1"/>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170" fontId="9" fillId="0" borderId="3" xfId="9">
      <alignment horizontal="center" vertical="center"/>
    </xf>
    <xf numFmtId="0" fontId="6" fillId="45" borderId="2" xfId="0" applyFont="1" applyFill="1" applyBorder="1" applyAlignment="1">
      <alignment horizontal="left" vertical="center" indent="1"/>
    </xf>
    <xf numFmtId="0" fontId="9" fillId="45" borderId="2" xfId="11" applyFill="1">
      <alignment horizontal="center" vertical="center"/>
    </xf>
    <xf numFmtId="9" fontId="5" fillId="45" borderId="2" xfId="2" applyFont="1" applyFill="1" applyBorder="1" applyAlignment="1">
      <alignment horizontal="center" vertical="center"/>
    </xf>
    <xf numFmtId="168" fontId="0" fillId="45" borderId="2" xfId="0" applyNumberFormat="1" applyFill="1" applyBorder="1" applyAlignment="1">
      <alignment horizontal="center" vertical="center"/>
    </xf>
    <xf numFmtId="168" fontId="5" fillId="45" borderId="2" xfId="0" applyNumberFormat="1" applyFont="1" applyFill="1" applyBorder="1" applyAlignment="1">
      <alignment horizontal="center" vertical="center"/>
    </xf>
    <xf numFmtId="0" fontId="9" fillId="46" borderId="2" xfId="12" applyFill="1">
      <alignment horizontal="left" vertical="center" indent="2"/>
    </xf>
    <xf numFmtId="0" fontId="9" fillId="46" borderId="2" xfId="11" applyFill="1">
      <alignment horizontal="center" vertical="center"/>
    </xf>
    <xf numFmtId="9" fontId="5" fillId="46" borderId="2" xfId="2" applyFont="1" applyFill="1" applyBorder="1" applyAlignment="1">
      <alignment horizontal="center" vertical="center"/>
    </xf>
    <xf numFmtId="168" fontId="9" fillId="46" borderId="2" xfId="10" applyFill="1">
      <alignment horizontal="center" vertical="center"/>
    </xf>
    <xf numFmtId="0" fontId="8" fillId="46" borderId="2" xfId="0" applyFont="1" applyFill="1" applyBorder="1" applyAlignment="1">
      <alignment horizontal="center" vertical="center"/>
    </xf>
    <xf numFmtId="0" fontId="0" fillId="47" borderId="9" xfId="0" applyFill="1" applyBorder="1" applyAlignment="1">
      <alignment vertical="center"/>
    </xf>
    <xf numFmtId="168" fontId="5" fillId="10" borderId="2" xfId="2" applyNumberFormat="1" applyFont="1" applyFill="1" applyBorder="1" applyAlignment="1">
      <alignment horizontal="center" vertical="center"/>
    </xf>
    <xf numFmtId="0" fontId="9" fillId="48" borderId="2" xfId="12" applyFill="1">
      <alignment horizontal="left" vertical="center" indent="2"/>
    </xf>
    <xf numFmtId="0" fontId="8" fillId="48" borderId="2" xfId="0" applyFont="1" applyFill="1" applyBorder="1" applyAlignment="1">
      <alignment horizontal="center" vertical="center"/>
    </xf>
    <xf numFmtId="9" fontId="5" fillId="48" borderId="2" xfId="2" applyFont="1" applyFill="1" applyBorder="1" applyAlignment="1">
      <alignment horizontal="center" vertical="center"/>
    </xf>
    <xf numFmtId="168" fontId="4" fillId="48" borderId="2" xfId="0" applyNumberFormat="1" applyFont="1" applyFill="1" applyBorder="1" applyAlignment="1">
      <alignment horizontal="left" vertical="center"/>
    </xf>
    <xf numFmtId="168" fontId="5" fillId="48" borderId="2" xfId="0" applyNumberFormat="1" applyFont="1" applyFill="1" applyBorder="1" applyAlignment="1">
      <alignment horizontal="center" vertical="center"/>
    </xf>
    <xf numFmtId="0" fontId="9" fillId="9" borderId="2" xfId="12" applyFill="1">
      <alignment horizontal="left" vertical="center" indent="2"/>
    </xf>
    <xf numFmtId="0" fontId="8" fillId="9" borderId="2" xfId="0" applyFont="1" applyFill="1" applyBorder="1" applyAlignment="1">
      <alignment horizontal="center" vertical="center"/>
    </xf>
    <xf numFmtId="0" fontId="8" fillId="9" borderId="0" xfId="0" applyFont="1" applyFill="1" applyBorder="1" applyAlignment="1">
      <alignment horizontal="center" vertical="center"/>
    </xf>
    <xf numFmtId="9" fontId="5" fillId="9" borderId="0" xfId="2" applyFont="1" applyFill="1" applyBorder="1" applyAlignment="1">
      <alignment horizontal="center" vertical="center"/>
    </xf>
    <xf numFmtId="168" fontId="9" fillId="9" borderId="2" xfId="10" applyFill="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1"/>
  <sheetViews>
    <sheetView showGridLines="0" tabSelected="1" showRuler="0" zoomScaleNormal="100" zoomScalePageLayoutView="70" workbookViewId="0">
      <pane ySplit="6" topLeftCell="A32" activePane="bottomLeft" state="frozen"/>
      <selection pane="bottomLeft" activeCell="F39" sqref="F39"/>
    </sheetView>
  </sheetViews>
  <sheetFormatPr baseColWidth="10" defaultColWidth="9.140625" defaultRowHeight="30" customHeight="1" x14ac:dyDescent="0.25"/>
  <cols>
    <col min="1" max="1" width="2.7109375" style="41" customWidth="1"/>
    <col min="2" max="2" width="29.7109375" customWidth="1"/>
    <col min="3" max="3" width="30.7109375" customWidth="1"/>
    <col min="4" max="4" width="10.7109375" customWidth="1"/>
    <col min="5" max="5" width="10.42578125" style="5" customWidth="1"/>
    <col min="6" max="6" width="10.42578125" customWidth="1"/>
    <col min="7" max="7" width="3.140625" customWidth="1"/>
    <col min="8" max="8" width="6.140625" hidden="1" customWidth="1"/>
    <col min="9" max="64" width="3.140625" customWidth="1"/>
    <col min="69" max="70" width="10.28515625"/>
  </cols>
  <sheetData>
    <row r="1" spans="1:64" ht="30" customHeight="1" x14ac:dyDescent="0.45">
      <c r="A1" s="42" t="s">
        <v>0</v>
      </c>
      <c r="B1" s="45"/>
      <c r="C1" s="1"/>
      <c r="D1" s="2"/>
      <c r="E1" s="4"/>
      <c r="F1" s="30"/>
      <c r="H1" s="2"/>
      <c r="I1" s="61" t="s">
        <v>22</v>
      </c>
    </row>
    <row r="2" spans="1:64" ht="30" customHeight="1" x14ac:dyDescent="0.3">
      <c r="A2" s="41" t="s">
        <v>1</v>
      </c>
      <c r="B2" s="46"/>
      <c r="I2" s="62"/>
    </row>
    <row r="3" spans="1:64" ht="30" customHeight="1" x14ac:dyDescent="0.25">
      <c r="A3" s="41" t="s">
        <v>2</v>
      </c>
      <c r="B3" s="47"/>
      <c r="C3" s="79" t="s">
        <v>16</v>
      </c>
      <c r="D3" s="80"/>
      <c r="E3" s="84">
        <f>DATE(2025,8,11)</f>
        <v>45880</v>
      </c>
      <c r="F3" s="84"/>
    </row>
    <row r="4" spans="1:64" ht="30" customHeight="1" x14ac:dyDescent="0.25">
      <c r="A4" s="42" t="s">
        <v>3</v>
      </c>
      <c r="C4" s="79" t="s">
        <v>17</v>
      </c>
      <c r="D4" s="80"/>
      <c r="E4" s="6">
        <v>1</v>
      </c>
      <c r="I4" s="81">
        <f>I5</f>
        <v>45880</v>
      </c>
      <c r="J4" s="82"/>
      <c r="K4" s="82"/>
      <c r="L4" s="82"/>
      <c r="M4" s="82"/>
      <c r="N4" s="82"/>
      <c r="O4" s="83"/>
      <c r="P4" s="81">
        <f>P5</f>
        <v>45887</v>
      </c>
      <c r="Q4" s="82"/>
      <c r="R4" s="82"/>
      <c r="S4" s="82"/>
      <c r="T4" s="82"/>
      <c r="U4" s="82"/>
      <c r="V4" s="83"/>
      <c r="W4" s="81">
        <f>W5</f>
        <v>45894</v>
      </c>
      <c r="X4" s="82"/>
      <c r="Y4" s="82"/>
      <c r="Z4" s="82"/>
      <c r="AA4" s="82"/>
      <c r="AB4" s="82"/>
      <c r="AC4" s="83"/>
      <c r="AD4" s="81">
        <f>AD5</f>
        <v>45901</v>
      </c>
      <c r="AE4" s="82"/>
      <c r="AF4" s="82"/>
      <c r="AG4" s="82"/>
      <c r="AH4" s="82"/>
      <c r="AI4" s="82"/>
      <c r="AJ4" s="83"/>
      <c r="AK4" s="81">
        <f t="shared" ref="AK4" si="0">AK5</f>
        <v>45908</v>
      </c>
      <c r="AL4" s="82"/>
      <c r="AM4" s="82"/>
      <c r="AN4" s="82"/>
      <c r="AO4" s="82"/>
      <c r="AP4" s="82"/>
      <c r="AQ4" s="83"/>
      <c r="AR4" s="81">
        <f t="shared" ref="AR4" si="1">AR5</f>
        <v>45915</v>
      </c>
      <c r="AS4" s="82"/>
      <c r="AT4" s="82"/>
      <c r="AU4" s="82"/>
      <c r="AV4" s="82"/>
      <c r="AW4" s="82"/>
      <c r="AX4" s="83"/>
      <c r="AY4" s="81">
        <f t="shared" ref="AY4" si="2">AY5</f>
        <v>45922</v>
      </c>
      <c r="AZ4" s="82"/>
      <c r="BA4" s="82"/>
      <c r="BB4" s="82"/>
      <c r="BC4" s="82"/>
      <c r="BD4" s="82"/>
      <c r="BE4" s="83"/>
      <c r="BF4" s="81">
        <f t="shared" ref="BF4" si="3">BF5</f>
        <v>45929</v>
      </c>
      <c r="BG4" s="82"/>
      <c r="BH4" s="82"/>
      <c r="BI4" s="82"/>
      <c r="BJ4" s="82"/>
      <c r="BK4" s="82"/>
      <c r="BL4" s="83"/>
    </row>
    <row r="5" spans="1:64" ht="15" customHeight="1" x14ac:dyDescent="0.25">
      <c r="A5" s="42" t="s">
        <v>4</v>
      </c>
      <c r="B5" s="60"/>
      <c r="C5" s="60"/>
      <c r="D5" s="60"/>
      <c r="E5" s="60"/>
      <c r="F5" s="60"/>
      <c r="G5" s="60"/>
      <c r="I5" s="76">
        <f>Inicio_del_proyecto-WEEKDAY(Inicio_del_proyecto,1)+2+7*(Semana_para_mostrar-1)</f>
        <v>45880</v>
      </c>
      <c r="J5" s="77">
        <f>I5+1</f>
        <v>45881</v>
      </c>
      <c r="K5" s="77">
        <f t="shared" ref="K5:AX5" si="4">J5+1</f>
        <v>45882</v>
      </c>
      <c r="L5" s="77">
        <f t="shared" si="4"/>
        <v>45883</v>
      </c>
      <c r="M5" s="77">
        <f t="shared" si="4"/>
        <v>45884</v>
      </c>
      <c r="N5" s="77">
        <f t="shared" si="4"/>
        <v>45885</v>
      </c>
      <c r="O5" s="78">
        <f t="shared" si="4"/>
        <v>45886</v>
      </c>
      <c r="P5" s="76">
        <f>O5+1</f>
        <v>45887</v>
      </c>
      <c r="Q5" s="77">
        <f>P5+1</f>
        <v>45888</v>
      </c>
      <c r="R5" s="77">
        <f t="shared" si="4"/>
        <v>45889</v>
      </c>
      <c r="S5" s="77">
        <f t="shared" si="4"/>
        <v>45890</v>
      </c>
      <c r="T5" s="77">
        <f t="shared" si="4"/>
        <v>45891</v>
      </c>
      <c r="U5" s="77">
        <f t="shared" si="4"/>
        <v>45892</v>
      </c>
      <c r="V5" s="78">
        <f t="shared" si="4"/>
        <v>45893</v>
      </c>
      <c r="W5" s="76">
        <f>V5+1</f>
        <v>45894</v>
      </c>
      <c r="X5" s="77">
        <f>W5+1</f>
        <v>45895</v>
      </c>
      <c r="Y5" s="77">
        <f t="shared" si="4"/>
        <v>45896</v>
      </c>
      <c r="Z5" s="77">
        <f t="shared" si="4"/>
        <v>45897</v>
      </c>
      <c r="AA5" s="77">
        <f t="shared" si="4"/>
        <v>45898</v>
      </c>
      <c r="AB5" s="77">
        <f t="shared" si="4"/>
        <v>45899</v>
      </c>
      <c r="AC5" s="78">
        <f t="shared" si="4"/>
        <v>45900</v>
      </c>
      <c r="AD5" s="76">
        <f>AC5+1</f>
        <v>45901</v>
      </c>
      <c r="AE5" s="77">
        <f>AD5+1</f>
        <v>45902</v>
      </c>
      <c r="AF5" s="77">
        <f t="shared" si="4"/>
        <v>45903</v>
      </c>
      <c r="AG5" s="77">
        <f t="shared" si="4"/>
        <v>45904</v>
      </c>
      <c r="AH5" s="77">
        <f t="shared" si="4"/>
        <v>45905</v>
      </c>
      <c r="AI5" s="77">
        <f t="shared" si="4"/>
        <v>45906</v>
      </c>
      <c r="AJ5" s="78">
        <f t="shared" si="4"/>
        <v>45907</v>
      </c>
      <c r="AK5" s="76">
        <f>AJ5+1</f>
        <v>45908</v>
      </c>
      <c r="AL5" s="77">
        <f>AK5+1</f>
        <v>45909</v>
      </c>
      <c r="AM5" s="77">
        <f t="shared" si="4"/>
        <v>45910</v>
      </c>
      <c r="AN5" s="77">
        <f t="shared" si="4"/>
        <v>45911</v>
      </c>
      <c r="AO5" s="77">
        <f t="shared" si="4"/>
        <v>45912</v>
      </c>
      <c r="AP5" s="77">
        <f t="shared" si="4"/>
        <v>45913</v>
      </c>
      <c r="AQ5" s="78">
        <f t="shared" si="4"/>
        <v>45914</v>
      </c>
      <c r="AR5" s="76">
        <f>AQ5+1</f>
        <v>45915</v>
      </c>
      <c r="AS5" s="77">
        <f>AR5+1</f>
        <v>45916</v>
      </c>
      <c r="AT5" s="77">
        <f t="shared" si="4"/>
        <v>45917</v>
      </c>
      <c r="AU5" s="77">
        <f t="shared" si="4"/>
        <v>45918</v>
      </c>
      <c r="AV5" s="77">
        <f t="shared" si="4"/>
        <v>45919</v>
      </c>
      <c r="AW5" s="77">
        <f t="shared" si="4"/>
        <v>45920</v>
      </c>
      <c r="AX5" s="78">
        <f t="shared" si="4"/>
        <v>45921</v>
      </c>
      <c r="AY5" s="76">
        <f>AX5+1</f>
        <v>45922</v>
      </c>
      <c r="AZ5" s="77">
        <f>AY5+1</f>
        <v>45923</v>
      </c>
      <c r="BA5" s="77">
        <f t="shared" ref="BA5:BE5" si="5">AZ5+1</f>
        <v>45924</v>
      </c>
      <c r="BB5" s="77">
        <f t="shared" si="5"/>
        <v>45925</v>
      </c>
      <c r="BC5" s="77">
        <f t="shared" si="5"/>
        <v>45926</v>
      </c>
      <c r="BD5" s="77">
        <f t="shared" si="5"/>
        <v>45927</v>
      </c>
      <c r="BE5" s="78">
        <f t="shared" si="5"/>
        <v>45928</v>
      </c>
      <c r="BF5" s="76">
        <f>BE5+1</f>
        <v>45929</v>
      </c>
      <c r="BG5" s="77">
        <f>BF5+1</f>
        <v>45930</v>
      </c>
      <c r="BH5" s="77">
        <f t="shared" ref="BH5:BL5" si="6">BG5+1</f>
        <v>45931</v>
      </c>
      <c r="BI5" s="77">
        <f t="shared" si="6"/>
        <v>45932</v>
      </c>
      <c r="BJ5" s="77">
        <f t="shared" si="6"/>
        <v>45933</v>
      </c>
      <c r="BK5" s="77">
        <f t="shared" si="6"/>
        <v>45934</v>
      </c>
      <c r="BL5" s="78">
        <f t="shared" si="6"/>
        <v>45935</v>
      </c>
    </row>
    <row r="6" spans="1:64" ht="30" customHeight="1" thickBot="1" x14ac:dyDescent="0.3">
      <c r="A6" s="42" t="s">
        <v>5</v>
      </c>
      <c r="B6" s="7" t="s">
        <v>14</v>
      </c>
      <c r="C6" s="8" t="s">
        <v>18</v>
      </c>
      <c r="D6" s="8"/>
      <c r="E6" s="8" t="s">
        <v>19</v>
      </c>
      <c r="F6" s="8" t="s">
        <v>20</v>
      </c>
      <c r="G6" s="8"/>
      <c r="H6" s="8" t="s">
        <v>21</v>
      </c>
      <c r="I6" s="9" t="str">
        <f t="shared" ref="I6" si="7">LEFT(TEXT(I5,"ddd"),1)</f>
        <v>l</v>
      </c>
      <c r="J6" s="9" t="str">
        <f t="shared" ref="J6:AR6" si="8">LEFT(TEXT(J5,"ddd"),1)</f>
        <v>m</v>
      </c>
      <c r="K6" s="9" t="str">
        <f t="shared" si="8"/>
        <v>m</v>
      </c>
      <c r="L6" s="9" t="str">
        <f t="shared" si="8"/>
        <v>j</v>
      </c>
      <c r="M6" s="9" t="str">
        <f t="shared" si="8"/>
        <v>v</v>
      </c>
      <c r="N6" s="9" t="str">
        <f t="shared" si="8"/>
        <v>s</v>
      </c>
      <c r="O6" s="9" t="str">
        <f t="shared" si="8"/>
        <v>d</v>
      </c>
      <c r="P6" s="9" t="str">
        <f t="shared" si="8"/>
        <v>l</v>
      </c>
      <c r="Q6" s="9" t="str">
        <f t="shared" si="8"/>
        <v>m</v>
      </c>
      <c r="R6" s="9" t="str">
        <f t="shared" si="8"/>
        <v>m</v>
      </c>
      <c r="S6" s="9" t="str">
        <f t="shared" si="8"/>
        <v>j</v>
      </c>
      <c r="T6" s="9" t="str">
        <f t="shared" si="8"/>
        <v>v</v>
      </c>
      <c r="U6" s="9" t="str">
        <f t="shared" si="8"/>
        <v>s</v>
      </c>
      <c r="V6" s="9" t="str">
        <f t="shared" si="8"/>
        <v>d</v>
      </c>
      <c r="W6" s="9" t="str">
        <f t="shared" si="8"/>
        <v>l</v>
      </c>
      <c r="X6" s="9" t="str">
        <f t="shared" si="8"/>
        <v>m</v>
      </c>
      <c r="Y6" s="9" t="str">
        <f t="shared" si="8"/>
        <v>m</v>
      </c>
      <c r="Z6" s="9" t="str">
        <f t="shared" si="8"/>
        <v>j</v>
      </c>
      <c r="AA6" s="9" t="str">
        <f t="shared" si="8"/>
        <v>v</v>
      </c>
      <c r="AB6" s="9" t="str">
        <f t="shared" si="8"/>
        <v>s</v>
      </c>
      <c r="AC6" s="9" t="str">
        <f t="shared" si="8"/>
        <v>d</v>
      </c>
      <c r="AD6" s="9" t="str">
        <f t="shared" si="8"/>
        <v>l</v>
      </c>
      <c r="AE6" s="9" t="str">
        <f t="shared" si="8"/>
        <v>m</v>
      </c>
      <c r="AF6" s="9" t="str">
        <f t="shared" si="8"/>
        <v>m</v>
      </c>
      <c r="AG6" s="9" t="str">
        <f t="shared" si="8"/>
        <v>j</v>
      </c>
      <c r="AH6" s="9" t="str">
        <f t="shared" si="8"/>
        <v>v</v>
      </c>
      <c r="AI6" s="9" t="str">
        <f t="shared" si="8"/>
        <v>s</v>
      </c>
      <c r="AJ6" s="9" t="str">
        <f t="shared" si="8"/>
        <v>d</v>
      </c>
      <c r="AK6" s="9" t="str">
        <f t="shared" si="8"/>
        <v>l</v>
      </c>
      <c r="AL6" s="9" t="str">
        <f t="shared" si="8"/>
        <v>m</v>
      </c>
      <c r="AM6" s="9" t="str">
        <f t="shared" si="8"/>
        <v>m</v>
      </c>
      <c r="AN6" s="9" t="str">
        <f t="shared" si="8"/>
        <v>j</v>
      </c>
      <c r="AO6" s="9" t="str">
        <f t="shared" si="8"/>
        <v>v</v>
      </c>
      <c r="AP6" s="9" t="str">
        <f t="shared" si="8"/>
        <v>s</v>
      </c>
      <c r="AQ6" s="9" t="str">
        <f t="shared" si="8"/>
        <v>d</v>
      </c>
      <c r="AR6" s="9" t="str">
        <f t="shared" si="8"/>
        <v>l</v>
      </c>
      <c r="AS6" s="9" t="str">
        <f t="shared" ref="AS6:BL6" si="9">LEFT(TEXT(AS5,"ddd"),1)</f>
        <v>m</v>
      </c>
      <c r="AT6" s="9" t="str">
        <f t="shared" si="9"/>
        <v>m</v>
      </c>
      <c r="AU6" s="9" t="str">
        <f t="shared" si="9"/>
        <v>j</v>
      </c>
      <c r="AV6" s="9" t="str">
        <f t="shared" si="9"/>
        <v>v</v>
      </c>
      <c r="AW6" s="9" t="str">
        <f t="shared" si="9"/>
        <v>s</v>
      </c>
      <c r="AX6" s="9" t="str">
        <f t="shared" si="9"/>
        <v>d</v>
      </c>
      <c r="AY6" s="9" t="str">
        <f t="shared" si="9"/>
        <v>l</v>
      </c>
      <c r="AZ6" s="9" t="str">
        <f t="shared" si="9"/>
        <v>m</v>
      </c>
      <c r="BA6" s="9" t="str">
        <f t="shared" si="9"/>
        <v>m</v>
      </c>
      <c r="BB6" s="9" t="str">
        <f t="shared" si="9"/>
        <v>j</v>
      </c>
      <c r="BC6" s="9" t="str">
        <f t="shared" si="9"/>
        <v>v</v>
      </c>
      <c r="BD6" s="9" t="str">
        <f t="shared" si="9"/>
        <v>s</v>
      </c>
      <c r="BE6" s="9" t="str">
        <f t="shared" si="9"/>
        <v>d</v>
      </c>
      <c r="BF6" s="9" t="str">
        <f t="shared" si="9"/>
        <v>l</v>
      </c>
      <c r="BG6" s="9" t="str">
        <f t="shared" si="9"/>
        <v>m</v>
      </c>
      <c r="BH6" s="9" t="str">
        <f t="shared" si="9"/>
        <v>m</v>
      </c>
      <c r="BI6" s="9" t="str">
        <f t="shared" si="9"/>
        <v>j</v>
      </c>
      <c r="BJ6" s="9" t="str">
        <f t="shared" si="9"/>
        <v>v</v>
      </c>
      <c r="BK6" s="9" t="str">
        <f t="shared" si="9"/>
        <v>s</v>
      </c>
      <c r="BL6" s="9" t="str">
        <f t="shared" si="9"/>
        <v>d</v>
      </c>
    </row>
    <row r="7" spans="1:64" ht="30" hidden="1" customHeight="1" thickBot="1" x14ac:dyDescent="0.3">
      <c r="A7" s="41" t="s">
        <v>6</v>
      </c>
      <c r="C7" s="44"/>
      <c r="E7"/>
      <c r="H7" t="str">
        <f>IF(OR(ISBLANK(task_start),ISBLANK(task_end)),"",task_end-task_start+1)</f>
        <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row>
    <row r="8" spans="1:64" s="3" customFormat="1" ht="30" customHeight="1" thickBot="1" x14ac:dyDescent="0.3">
      <c r="A8" s="42" t="s">
        <v>7</v>
      </c>
      <c r="B8" s="13" t="s">
        <v>42</v>
      </c>
      <c r="C8" s="48"/>
      <c r="D8" s="14"/>
      <c r="E8" s="64"/>
      <c r="F8" s="65"/>
      <c r="G8" s="12"/>
      <c r="H8" s="12" t="str">
        <f t="shared" ref="H8:H39" si="10">IF(OR(ISBLANK(task_start),ISBLANK(task_end)),"",task_end-task_start+1)</f>
        <v/>
      </c>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row>
    <row r="9" spans="1:64" s="3" customFormat="1" ht="30" customHeight="1" thickBot="1" x14ac:dyDescent="0.3">
      <c r="A9" s="42" t="s">
        <v>8</v>
      </c>
      <c r="B9" s="56" t="s">
        <v>37</v>
      </c>
      <c r="C9" s="49"/>
      <c r="D9" s="15"/>
      <c r="E9" s="66">
        <f>Inicio_del_proyecto</f>
        <v>45880</v>
      </c>
      <c r="F9" s="66">
        <f>E9+5</f>
        <v>45885</v>
      </c>
      <c r="G9" s="12"/>
      <c r="H9" s="12">
        <f t="shared" si="10"/>
        <v>6</v>
      </c>
      <c r="I9" s="27"/>
      <c r="J9" s="27"/>
      <c r="K9" s="27"/>
      <c r="L9" s="27"/>
      <c r="M9" s="27"/>
      <c r="N9" s="95"/>
      <c r="O9" s="95"/>
      <c r="P9" s="95"/>
      <c r="Q9" s="95"/>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row>
    <row r="10" spans="1:64" s="3" customFormat="1" ht="30" customHeight="1" thickBot="1" x14ac:dyDescent="0.3">
      <c r="A10" s="42" t="s">
        <v>9</v>
      </c>
      <c r="B10" s="56" t="s">
        <v>38</v>
      </c>
      <c r="C10" s="49"/>
      <c r="D10" s="15"/>
      <c r="E10" s="66">
        <f>F9</f>
        <v>45885</v>
      </c>
      <c r="F10" s="66">
        <f>E10+3</f>
        <v>45888</v>
      </c>
      <c r="G10" s="12"/>
      <c r="H10" s="12">
        <f t="shared" si="10"/>
        <v>4</v>
      </c>
      <c r="I10" s="27"/>
      <c r="J10" s="27"/>
      <c r="K10" s="27"/>
      <c r="L10" s="27"/>
      <c r="M10" s="27"/>
      <c r="N10" s="27"/>
      <c r="O10" s="27"/>
      <c r="P10" s="27"/>
      <c r="Q10" s="27"/>
      <c r="R10" s="27"/>
      <c r="S10" s="27"/>
      <c r="T10" s="27"/>
      <c r="U10" s="28"/>
      <c r="V10" s="28"/>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row>
    <row r="11" spans="1:64" s="3" customFormat="1" ht="30" customHeight="1" thickBot="1" x14ac:dyDescent="0.3">
      <c r="A11" s="41"/>
      <c r="B11" s="56" t="s">
        <v>39</v>
      </c>
      <c r="C11" s="49"/>
      <c r="D11" s="15"/>
      <c r="E11" s="66">
        <f>F10</f>
        <v>45888</v>
      </c>
      <c r="F11" s="66">
        <f>E11+5</f>
        <v>45893</v>
      </c>
      <c r="G11" s="12"/>
      <c r="H11" s="12">
        <f t="shared" si="10"/>
        <v>6</v>
      </c>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row>
    <row r="12" spans="1:64" s="3" customFormat="1" ht="30" customHeight="1" thickBot="1" x14ac:dyDescent="0.3">
      <c r="A12" s="41"/>
      <c r="B12" s="56" t="s">
        <v>40</v>
      </c>
      <c r="C12" s="49"/>
      <c r="D12" s="15"/>
      <c r="E12" s="66">
        <f>F11</f>
        <v>45893</v>
      </c>
      <c r="F12" s="66">
        <f>E12+7</f>
        <v>45900</v>
      </c>
      <c r="G12" s="12"/>
      <c r="H12" s="12">
        <f t="shared" si="10"/>
        <v>8</v>
      </c>
      <c r="I12" s="27"/>
      <c r="J12" s="27"/>
      <c r="K12" s="27"/>
      <c r="L12" s="27"/>
      <c r="M12" s="27"/>
      <c r="N12" s="27"/>
      <c r="O12" s="27"/>
      <c r="P12" s="27"/>
      <c r="Q12" s="27"/>
      <c r="R12" s="27"/>
      <c r="S12" s="27"/>
      <c r="T12" s="27"/>
      <c r="U12" s="27"/>
      <c r="V12" s="27"/>
      <c r="W12" s="27"/>
      <c r="X12" s="27"/>
      <c r="Y12" s="28"/>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row>
    <row r="13" spans="1:64" s="3" customFormat="1" ht="30" customHeight="1" thickBot="1" x14ac:dyDescent="0.3">
      <c r="A13" s="41"/>
      <c r="B13" s="56" t="s">
        <v>41</v>
      </c>
      <c r="C13" s="49"/>
      <c r="D13" s="15"/>
      <c r="E13" s="66">
        <f>F12+1</f>
        <v>45901</v>
      </c>
      <c r="F13" s="66">
        <f>E13+2</f>
        <v>45903</v>
      </c>
      <c r="G13" s="12"/>
      <c r="H13" s="12">
        <f t="shared" si="10"/>
        <v>3</v>
      </c>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row>
    <row r="14" spans="1:64" s="3" customFormat="1" ht="30" customHeight="1" thickBot="1" x14ac:dyDescent="0.3">
      <c r="A14" s="42" t="s">
        <v>10</v>
      </c>
      <c r="B14" s="16" t="s">
        <v>54</v>
      </c>
      <c r="C14" s="50"/>
      <c r="D14" s="17"/>
      <c r="E14" s="67"/>
      <c r="F14" s="68"/>
      <c r="G14" s="12"/>
      <c r="H14" s="12" t="str">
        <f t="shared" si="10"/>
        <v/>
      </c>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row>
    <row r="15" spans="1:64" s="3" customFormat="1" ht="30" customHeight="1" thickBot="1" x14ac:dyDescent="0.3">
      <c r="A15" s="42"/>
      <c r="B15" s="57" t="s">
        <v>43</v>
      </c>
      <c r="C15" s="51"/>
      <c r="D15" s="18"/>
      <c r="E15" s="69">
        <f>F13</f>
        <v>45903</v>
      </c>
      <c r="F15" s="69">
        <f>E15+4</f>
        <v>45907</v>
      </c>
      <c r="G15" s="12"/>
      <c r="H15" s="12">
        <f t="shared" si="10"/>
        <v>5</v>
      </c>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row>
    <row r="16" spans="1:64" s="3" customFormat="1" ht="30" customHeight="1" thickBot="1" x14ac:dyDescent="0.3">
      <c r="A16" s="41"/>
      <c r="B16" s="57" t="s">
        <v>44</v>
      </c>
      <c r="C16" s="51"/>
      <c r="D16" s="18"/>
      <c r="E16" s="69">
        <f>F15+2</f>
        <v>45909</v>
      </c>
      <c r="F16" s="69">
        <f>E16+5</f>
        <v>45914</v>
      </c>
      <c r="G16" s="12"/>
      <c r="H16" s="12">
        <f t="shared" si="10"/>
        <v>6</v>
      </c>
      <c r="I16" s="27"/>
      <c r="J16" s="27"/>
      <c r="K16" s="27"/>
      <c r="L16" s="27"/>
      <c r="M16" s="27"/>
      <c r="N16" s="27"/>
      <c r="O16" s="27"/>
      <c r="P16" s="27"/>
      <c r="Q16" s="27"/>
      <c r="R16" s="27"/>
      <c r="S16" s="27"/>
      <c r="T16" s="27"/>
      <c r="U16" s="28"/>
      <c r="V16" s="28"/>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row>
    <row r="17" spans="1:64" s="3" customFormat="1" ht="30" customHeight="1" thickBot="1" x14ac:dyDescent="0.3">
      <c r="A17" s="41"/>
      <c r="B17" s="57" t="s">
        <v>45</v>
      </c>
      <c r="C17" s="51"/>
      <c r="D17" s="18"/>
      <c r="E17" s="69">
        <f>F16</f>
        <v>45914</v>
      </c>
      <c r="F17" s="69">
        <f>E17+3</f>
        <v>45917</v>
      </c>
      <c r="G17" s="12"/>
      <c r="H17" s="12">
        <f t="shared" si="10"/>
        <v>4</v>
      </c>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row>
    <row r="18" spans="1:64" s="3" customFormat="1" ht="30" customHeight="1" thickBot="1" x14ac:dyDescent="0.3">
      <c r="A18" s="41"/>
      <c r="B18" s="57" t="s">
        <v>46</v>
      </c>
      <c r="C18" s="51"/>
      <c r="D18" s="18"/>
      <c r="E18" s="69">
        <f>F17</f>
        <v>45917</v>
      </c>
      <c r="F18" s="69">
        <f>E18+5</f>
        <v>45922</v>
      </c>
      <c r="G18" s="12"/>
      <c r="H18" s="12">
        <f t="shared" si="10"/>
        <v>6</v>
      </c>
      <c r="I18" s="27"/>
      <c r="J18" s="27"/>
      <c r="K18" s="27"/>
      <c r="L18" s="27"/>
      <c r="M18" s="27"/>
      <c r="N18" s="27"/>
      <c r="O18" s="27"/>
      <c r="P18" s="27"/>
      <c r="Q18" s="27"/>
      <c r="R18" s="27"/>
      <c r="S18" s="27"/>
      <c r="T18" s="27"/>
      <c r="U18" s="27"/>
      <c r="V18" s="27"/>
      <c r="W18" s="27"/>
      <c r="X18" s="27"/>
      <c r="Y18" s="28"/>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row>
    <row r="19" spans="1:64" s="3" customFormat="1" ht="30" customHeight="1" thickBot="1" x14ac:dyDescent="0.3">
      <c r="A19" s="41" t="s">
        <v>11</v>
      </c>
      <c r="B19" s="19" t="s">
        <v>55</v>
      </c>
      <c r="C19" s="52"/>
      <c r="D19" s="20"/>
      <c r="E19" s="70"/>
      <c r="F19" s="71"/>
      <c r="G19" s="12"/>
      <c r="H19" s="12" t="str">
        <f t="shared" si="10"/>
        <v/>
      </c>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row>
    <row r="20" spans="1:64" s="3" customFormat="1" ht="30" customHeight="1" thickBot="1" x14ac:dyDescent="0.3">
      <c r="A20" s="41"/>
      <c r="B20" s="58" t="s">
        <v>47</v>
      </c>
      <c r="C20" s="53"/>
      <c r="D20" s="21"/>
      <c r="E20" s="72">
        <f>F18</f>
        <v>45922</v>
      </c>
      <c r="F20" s="72">
        <f>E20+5</f>
        <v>45927</v>
      </c>
      <c r="G20" s="12"/>
      <c r="H20" s="12">
        <f t="shared" si="10"/>
        <v>6</v>
      </c>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row>
    <row r="21" spans="1:64" s="3" customFormat="1" ht="30" customHeight="1" thickBot="1" x14ac:dyDescent="0.3">
      <c r="A21" s="41"/>
      <c r="B21" s="58" t="s">
        <v>48</v>
      </c>
      <c r="C21" s="53"/>
      <c r="D21" s="21"/>
      <c r="E21" s="72">
        <f>F20</f>
        <v>45927</v>
      </c>
      <c r="F21" s="72">
        <f>E21+4</f>
        <v>45931</v>
      </c>
      <c r="G21" s="12"/>
      <c r="H21" s="12">
        <f t="shared" si="10"/>
        <v>5</v>
      </c>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row>
    <row r="22" spans="1:64" s="3" customFormat="1" ht="30" customHeight="1" thickBot="1" x14ac:dyDescent="0.3">
      <c r="A22" s="41"/>
      <c r="B22" s="58" t="s">
        <v>49</v>
      </c>
      <c r="C22" s="53"/>
      <c r="D22" s="21"/>
      <c r="E22" s="72">
        <f>F21</f>
        <v>45931</v>
      </c>
      <c r="F22" s="72">
        <f t="shared" ref="F22:F26" si="11">E22+4</f>
        <v>45935</v>
      </c>
      <c r="G22" s="12"/>
      <c r="H22" s="12">
        <f t="shared" si="10"/>
        <v>5</v>
      </c>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row>
    <row r="23" spans="1:64" s="3" customFormat="1" ht="30" customHeight="1" thickBot="1" x14ac:dyDescent="0.3">
      <c r="A23" s="41"/>
      <c r="B23" s="58" t="s">
        <v>50</v>
      </c>
      <c r="C23" s="53"/>
      <c r="D23" s="21"/>
      <c r="E23" s="72">
        <f>F22</f>
        <v>45935</v>
      </c>
      <c r="F23" s="72">
        <f t="shared" si="11"/>
        <v>45939</v>
      </c>
      <c r="G23" s="12"/>
      <c r="H23" s="12">
        <f t="shared" si="10"/>
        <v>5</v>
      </c>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row>
    <row r="24" spans="1:64" s="3" customFormat="1" ht="30" customHeight="1" thickBot="1" x14ac:dyDescent="0.3">
      <c r="A24" s="41"/>
      <c r="B24" s="58" t="s">
        <v>51</v>
      </c>
      <c r="C24" s="53"/>
      <c r="D24" s="21"/>
      <c r="E24" s="72">
        <f>F23</f>
        <v>45939</v>
      </c>
      <c r="F24" s="72">
        <f t="shared" si="11"/>
        <v>45943</v>
      </c>
      <c r="G24" s="12"/>
      <c r="H24" s="12">
        <f t="shared" si="10"/>
        <v>5</v>
      </c>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row>
    <row r="25" spans="1:64" s="3" customFormat="1" ht="30" customHeight="1" thickBot="1" x14ac:dyDescent="0.3">
      <c r="A25" s="41" t="s">
        <v>11</v>
      </c>
      <c r="B25" s="58" t="s">
        <v>52</v>
      </c>
      <c r="C25" s="53"/>
      <c r="D25" s="21"/>
      <c r="E25" s="72">
        <f>F24</f>
        <v>45943</v>
      </c>
      <c r="F25" s="72">
        <f>E25+4</f>
        <v>45947</v>
      </c>
      <c r="G25" s="12"/>
      <c r="H25" s="12">
        <f t="shared" si="10"/>
        <v>5</v>
      </c>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row>
    <row r="26" spans="1:64" s="3" customFormat="1" ht="30" customHeight="1" thickBot="1" x14ac:dyDescent="0.3">
      <c r="A26" s="41"/>
      <c r="B26" s="53" t="s">
        <v>53</v>
      </c>
      <c r="C26" s="53"/>
      <c r="D26" s="21"/>
      <c r="E26" s="72">
        <f>F25</f>
        <v>45947</v>
      </c>
      <c r="F26" s="72">
        <f t="shared" si="11"/>
        <v>45951</v>
      </c>
      <c r="G26" s="12"/>
      <c r="H26" s="12">
        <f t="shared" si="10"/>
        <v>5</v>
      </c>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row>
    <row r="27" spans="1:64" s="3" customFormat="1" ht="30" customHeight="1" thickBot="1" x14ac:dyDescent="0.3">
      <c r="A27" s="41"/>
      <c r="B27" s="22" t="s">
        <v>56</v>
      </c>
      <c r="C27" s="54"/>
      <c r="D27" s="23"/>
      <c r="E27" s="73"/>
      <c r="F27" s="74"/>
      <c r="G27" s="12"/>
      <c r="H27" s="12" t="str">
        <f t="shared" si="10"/>
        <v/>
      </c>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row>
    <row r="28" spans="1:64" s="3" customFormat="1" ht="30" customHeight="1" thickBot="1" x14ac:dyDescent="0.3">
      <c r="A28" s="41"/>
      <c r="B28" s="59" t="s">
        <v>57</v>
      </c>
      <c r="C28" s="55"/>
      <c r="D28" s="24"/>
      <c r="E28" s="96">
        <f>F26</f>
        <v>45951</v>
      </c>
      <c r="F28" s="75">
        <f>E28+2</f>
        <v>45953</v>
      </c>
      <c r="G28" s="12"/>
      <c r="H28" s="12">
        <f t="shared" si="10"/>
        <v>3</v>
      </c>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row>
    <row r="29" spans="1:64" s="3" customFormat="1" ht="30" customHeight="1" thickBot="1" x14ac:dyDescent="0.3">
      <c r="A29" s="41"/>
      <c r="B29" s="59" t="s">
        <v>58</v>
      </c>
      <c r="C29" s="55"/>
      <c r="D29" s="24"/>
      <c r="E29" s="75">
        <f>F28</f>
        <v>45953</v>
      </c>
      <c r="F29" s="75">
        <f>E29+4</f>
        <v>45957</v>
      </c>
      <c r="G29" s="12"/>
      <c r="H29" s="12">
        <f t="shared" si="10"/>
        <v>5</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row>
    <row r="30" spans="1:64" s="3" customFormat="1" ht="30" customHeight="1" thickBot="1" x14ac:dyDescent="0.3">
      <c r="A30" s="41"/>
      <c r="B30" s="59" t="s">
        <v>59</v>
      </c>
      <c r="C30" s="55"/>
      <c r="D30" s="24"/>
      <c r="E30" s="75">
        <f t="shared" ref="E30:E35" si="12">F29</f>
        <v>45957</v>
      </c>
      <c r="F30" s="75">
        <f>E30+5</f>
        <v>45962</v>
      </c>
      <c r="G30" s="12"/>
      <c r="H30" s="12">
        <f t="shared" si="10"/>
        <v>6</v>
      </c>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row>
    <row r="31" spans="1:64" s="3" customFormat="1" ht="30" customHeight="1" thickBot="1" x14ac:dyDescent="0.3">
      <c r="A31" s="41" t="s">
        <v>12</v>
      </c>
      <c r="B31" s="59" t="s">
        <v>60</v>
      </c>
      <c r="C31" s="55"/>
      <c r="D31" s="24"/>
      <c r="E31" s="75">
        <f t="shared" si="12"/>
        <v>45962</v>
      </c>
      <c r="F31" s="75">
        <f>E31+2</f>
        <v>45964</v>
      </c>
      <c r="G31" s="12"/>
      <c r="H31" s="12">
        <f t="shared" si="10"/>
        <v>3</v>
      </c>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row>
    <row r="32" spans="1:64" s="3" customFormat="1" ht="30" customHeight="1" thickBot="1" x14ac:dyDescent="0.3">
      <c r="A32" s="41"/>
      <c r="B32" s="85" t="s">
        <v>61</v>
      </c>
      <c r="C32" s="86"/>
      <c r="D32" s="87"/>
      <c r="E32" s="88"/>
      <c r="F32" s="89"/>
      <c r="G32" s="12"/>
      <c r="H32" s="12"/>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row>
    <row r="33" spans="1:64" s="3" customFormat="1" ht="30" customHeight="1" thickBot="1" x14ac:dyDescent="0.3">
      <c r="A33" s="42" t="s">
        <v>13</v>
      </c>
      <c r="B33" s="90" t="s">
        <v>62</v>
      </c>
      <c r="C33" s="91"/>
      <c r="D33" s="92"/>
      <c r="E33" s="93">
        <f>F31</f>
        <v>45964</v>
      </c>
      <c r="F33" s="93">
        <f>E33+1</f>
        <v>45965</v>
      </c>
      <c r="G33" s="26"/>
      <c r="H33" s="26">
        <f t="shared" si="10"/>
        <v>2</v>
      </c>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ht="30" customHeight="1" thickBot="1" x14ac:dyDescent="0.3">
      <c r="B34" s="90" t="s">
        <v>63</v>
      </c>
      <c r="C34" s="91"/>
      <c r="D34" s="92"/>
      <c r="E34" s="93">
        <f t="shared" si="12"/>
        <v>45965</v>
      </c>
      <c r="F34" s="93">
        <f>E34+1</f>
        <v>45966</v>
      </c>
      <c r="G34" s="26"/>
      <c r="H34" s="26">
        <f t="shared" si="10"/>
        <v>2</v>
      </c>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ht="30" customHeight="1" thickBot="1" x14ac:dyDescent="0.3">
      <c r="B35" s="90" t="s">
        <v>64</v>
      </c>
      <c r="C35" s="94"/>
      <c r="D35" s="92"/>
      <c r="E35" s="93">
        <f t="shared" si="12"/>
        <v>45966</v>
      </c>
      <c r="F35" s="93">
        <f>E35+2</f>
        <v>45968</v>
      </c>
      <c r="G35" s="26"/>
      <c r="H35" s="26">
        <f t="shared" si="10"/>
        <v>3</v>
      </c>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ht="30" customHeight="1" thickBot="1" x14ac:dyDescent="0.3">
      <c r="B36" s="97" t="s">
        <v>65</v>
      </c>
      <c r="C36" s="98"/>
      <c r="D36" s="99"/>
      <c r="E36" s="100"/>
      <c r="F36" s="101"/>
      <c r="G36" s="26"/>
      <c r="H36" s="26" t="str">
        <f t="shared" si="10"/>
        <v/>
      </c>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ht="30" customHeight="1" thickBot="1" x14ac:dyDescent="0.3">
      <c r="B37" s="102" t="s">
        <v>66</v>
      </c>
      <c r="C37" s="103"/>
      <c r="D37" s="17"/>
      <c r="E37" s="106">
        <f>F35</f>
        <v>45968</v>
      </c>
      <c r="F37" s="106">
        <f>E37+2</f>
        <v>45970</v>
      </c>
      <c r="G37" s="26"/>
      <c r="H37" s="26">
        <f t="shared" si="10"/>
        <v>3</v>
      </c>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row>
    <row r="38" spans="1:64" ht="30" customHeight="1" thickBot="1" x14ac:dyDescent="0.3">
      <c r="B38" s="102" t="s">
        <v>67</v>
      </c>
      <c r="C38" s="104"/>
      <c r="D38" s="105"/>
      <c r="E38" s="106">
        <f t="shared" ref="E38:E39" si="13">F37</f>
        <v>45970</v>
      </c>
      <c r="F38" s="106">
        <f>E38+3</f>
        <v>45973</v>
      </c>
      <c r="G38" s="26"/>
      <c r="H38" s="26">
        <f t="shared" si="10"/>
        <v>4</v>
      </c>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row>
    <row r="39" spans="1:64" ht="30" customHeight="1" thickBot="1" x14ac:dyDescent="0.3">
      <c r="B39" s="102" t="s">
        <v>68</v>
      </c>
      <c r="C39" s="104"/>
      <c r="D39" s="105"/>
      <c r="E39" s="106">
        <f t="shared" si="13"/>
        <v>45973</v>
      </c>
      <c r="F39" s="106">
        <f>E39+2</f>
        <v>45975</v>
      </c>
      <c r="G39" s="26"/>
      <c r="H39" s="26">
        <f t="shared" si="10"/>
        <v>3</v>
      </c>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row>
    <row r="40" spans="1:64" ht="30" customHeight="1" thickBot="1" x14ac:dyDescent="0.3">
      <c r="B40" s="25" t="s">
        <v>15</v>
      </c>
      <c r="C40" s="10"/>
      <c r="F40" s="43"/>
    </row>
    <row r="41" spans="1:64" ht="30" customHeight="1" x14ac:dyDescent="0.25">
      <c r="C41" s="11"/>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9 E2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9">
    <cfRule type="expression" dxfId="2" priority="33">
      <formula>AND(TODAY()&gt;=I$5,TODAY()&lt;J$5)</formula>
    </cfRule>
  </conditionalFormatting>
  <conditionalFormatting sqref="I7:BL39">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hyperlinks>
    <hyperlink ref="I1" r:id="rId1" xr:uid="{00000000-0004-0000-0000-000001000000}"/>
  </hyperlinks>
  <printOptions horizontalCentered="1"/>
  <pageMargins left="0.35" right="0.35" top="0.35" bottom="0.5" header="0.3" footer="0.3"/>
  <pageSetup paperSize="9" scale="51" fitToHeight="0" orientation="landscape" r:id="rId2"/>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D7:D39 E28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40625" defaultRowHeight="12.75" x14ac:dyDescent="0.2"/>
  <cols>
    <col min="1" max="1" width="87.140625" style="31" customWidth="1"/>
    <col min="2" max="16384" width="9.140625" style="2"/>
  </cols>
  <sheetData>
    <row r="1" spans="1:2" ht="46.5" customHeight="1" x14ac:dyDescent="0.2"/>
    <row r="2" spans="1:2" s="33" customFormat="1" ht="15.75" x14ac:dyDescent="0.25">
      <c r="A2" s="32" t="s">
        <v>22</v>
      </c>
      <c r="B2" s="32"/>
    </row>
    <row r="3" spans="1:2" s="37" customFormat="1" ht="27" customHeight="1" x14ac:dyDescent="0.25">
      <c r="A3" s="63" t="s">
        <v>23</v>
      </c>
      <c r="B3" s="38"/>
    </row>
    <row r="4" spans="1:2" s="34" customFormat="1" ht="26.25" x14ac:dyDescent="0.4">
      <c r="A4" s="35" t="s">
        <v>24</v>
      </c>
    </row>
    <row r="5" spans="1:2" ht="74.099999999999994" customHeight="1" x14ac:dyDescent="0.2">
      <c r="A5" s="36" t="s">
        <v>25</v>
      </c>
    </row>
    <row r="6" spans="1:2" ht="26.25" customHeight="1" x14ac:dyDescent="0.2">
      <c r="A6" s="35" t="s">
        <v>26</v>
      </c>
    </row>
    <row r="7" spans="1:2" s="31" customFormat="1" ht="228" customHeight="1" x14ac:dyDescent="0.25">
      <c r="A7" s="40" t="s">
        <v>27</v>
      </c>
    </row>
    <row r="8" spans="1:2" s="34" customFormat="1" ht="26.25" x14ac:dyDescent="0.4">
      <c r="A8" s="35" t="s">
        <v>28</v>
      </c>
    </row>
    <row r="9" spans="1:2" ht="75" x14ac:dyDescent="0.2">
      <c r="A9" s="36" t="s">
        <v>29</v>
      </c>
    </row>
    <row r="10" spans="1:2" s="31" customFormat="1" ht="27.95" customHeight="1" x14ac:dyDescent="0.25">
      <c r="A10" s="39" t="s">
        <v>30</v>
      </c>
    </row>
    <row r="11" spans="1:2" s="34" customFormat="1" ht="26.25" x14ac:dyDescent="0.4">
      <c r="A11" s="35" t="s">
        <v>31</v>
      </c>
    </row>
    <row r="12" spans="1:2" ht="30" x14ac:dyDescent="0.2">
      <c r="A12" s="36" t="s">
        <v>32</v>
      </c>
    </row>
    <row r="13" spans="1:2" s="31" customFormat="1" ht="27.95" customHeight="1" x14ac:dyDescent="0.25">
      <c r="A13" s="39" t="s">
        <v>33</v>
      </c>
    </row>
    <row r="14" spans="1:2" s="34" customFormat="1" ht="26.25" x14ac:dyDescent="0.4">
      <c r="A14" s="35" t="s">
        <v>34</v>
      </c>
    </row>
    <row r="15" spans="1:2" ht="93.75" customHeight="1" x14ac:dyDescent="0.2">
      <c r="A15" s="36" t="s">
        <v>35</v>
      </c>
    </row>
    <row r="16" spans="1:2" ht="90" x14ac:dyDescent="0.2">
      <c r="A16" s="36"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2025-09-03T23:45:12Z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