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defaultThemeVersion="124226"/>
  <mc:AlternateContent xmlns:mc="http://schemas.openxmlformats.org/markup-compatibility/2006">
    <mc:Choice Requires="x15">
      <x15ac:absPath xmlns:x15ac="http://schemas.microsoft.com/office/spreadsheetml/2010/11/ac" url="D:\Docu\proposals\2309-widera\widera_2023_access\"/>
    </mc:Choice>
  </mc:AlternateContent>
  <xr:revisionPtr revIDLastSave="0" documentId="8_{F84E719E-F11E-45EB-B976-608F2A111B11}" xr6:coauthVersionLast="47" xr6:coauthVersionMax="47" xr10:uidLastSave="{00000000-0000-0000-0000-000000000000}"/>
  <bookViews>
    <workbookView xWindow="-108" yWindow="-108" windowWidth="23256" windowHeight="13176" tabRatio="696" xr2:uid="{00000000-000D-0000-FFFF-FFFF00000000}"/>
  </bookViews>
  <sheets>
    <sheet name="Instructions" sheetId="30" r:id="rId1"/>
    <sheet name="BE list" sheetId="7" r:id="rId2"/>
    <sheet name="WP list" sheetId="35" r:id="rId3"/>
    <sheet name="BE-WP Tmpl" sheetId="4" state="hidden" r:id="rId4"/>
    <sheet name="Lump sum breakdown" sheetId="66" r:id="rId5"/>
    <sheet name="Budget for proposal" sheetId="431" state="hidden" r:id="rId6"/>
    <sheet name="Budget for proposal tmpl" sheetId="432" state="hidden" r:id="rId7"/>
    <sheet name="Proposal BudgetIA Tmpl" sheetId="48" state="hidden" r:id="rId8"/>
    <sheet name="Proposal Budget (RIA-CSA)" sheetId="390" state="hidden" r:id="rId9"/>
    <sheet name="Proposal Budget (IA)" sheetId="107" state="hidden" r:id="rId10"/>
    <sheet name="Person-months overview tpl" sheetId="436" state="hidden" r:id="rId11"/>
    <sheet name="Person-months overview" sheetId="435" r:id="rId12"/>
    <sheet name="Summary per WP" sheetId="70" r:id="rId13"/>
    <sheet name="Summary per WP tmpl" sheetId="37" state="hidden" r:id="rId14"/>
    <sheet name="BE Template" sheetId="62" state="hidden" r:id="rId15"/>
    <sheet name="BE1" sheetId="438" r:id="rId16"/>
    <sheet name="BE2" sheetId="439" r:id="rId17"/>
    <sheet name="BE3" sheetId="440" r:id="rId18"/>
    <sheet name="BE4" sheetId="441" r:id="rId19"/>
    <sheet name="BE5" sheetId="442" r:id="rId20"/>
    <sheet name="Depreciation costs" sheetId="31" r:id="rId21"/>
    <sheet name="Any comments" sheetId="50" r:id="rId22"/>
    <sheet name="CountryList" sheetId="426" state="hidden" r:id="rId23"/>
  </sheets>
  <definedNames>
    <definedName name="_xlnm._FilterDatabase" localSheetId="20" hidden="1">'Depreciation costs'!$A$2:$L$209</definedName>
    <definedName name="BES" localSheetId="5">'BE list'!#REF!</definedName>
    <definedName name="BES" localSheetId="6">'BE list'!#REF!</definedName>
    <definedName name="BES">'BE list'!#REF!</definedName>
    <definedName name="equipment">'Depreciation costs'!$A$2:$L$209</definedName>
    <definedName name="_xlnm.Print_Area" localSheetId="14">'BE Template'!$A$1:$I$531</definedName>
    <definedName name="_xlnm.Print_Area" localSheetId="10">'Person-months overview tpl'!$A$1:$D$5</definedName>
    <definedName name="TPS" localSheetId="5">'BE list'!#REF!</definedName>
    <definedName name="TPS" localSheetId="6">'BE list'!#REF!</definedName>
    <definedName name="TPS">'BE list'!#REF!</definedName>
    <definedName name="WPS">'WP list'!$A$3:$B$4</definedName>
  </definedNames>
  <calcPr calcId="181029" concurrentCalc="0"/>
</workbook>
</file>

<file path=xl/calcChain.xml><?xml version="1.0" encoding="utf-8"?>
<calcChain xmlns="http://schemas.openxmlformats.org/spreadsheetml/2006/main">
  <c r="D9" i="438" l="1"/>
  <c r="D12" i="438"/>
  <c r="D20" i="438"/>
  <c r="D18" i="438"/>
  <c r="D26" i="438"/>
  <c r="D39" i="438"/>
  <c r="D38" i="438"/>
  <c r="D41" i="438"/>
  <c r="D43" i="438"/>
  <c r="B3" i="66"/>
  <c r="D231" i="438"/>
  <c r="D232" i="438"/>
  <c r="D233" i="438"/>
  <c r="D234" i="438"/>
  <c r="D225" i="438"/>
  <c r="D214" i="438"/>
  <c r="D215" i="438"/>
  <c r="D217" i="438"/>
  <c r="D244" i="438"/>
  <c r="D243" i="438"/>
  <c r="D246" i="438"/>
  <c r="D248" i="438"/>
  <c r="G3" i="66"/>
  <c r="D50" i="438"/>
  <c r="D51" i="438"/>
  <c r="D52" i="438"/>
  <c r="D53" i="438"/>
  <c r="D61" i="438"/>
  <c r="D59" i="438"/>
  <c r="D67" i="438"/>
  <c r="D80" i="438"/>
  <c r="D79" i="438"/>
  <c r="D82" i="438"/>
  <c r="D84" i="438"/>
  <c r="C3" i="66"/>
  <c r="D91" i="438"/>
  <c r="D92" i="438"/>
  <c r="D93" i="438"/>
  <c r="D121" i="438"/>
  <c r="D120" i="438"/>
  <c r="D123" i="438"/>
  <c r="D125" i="438"/>
  <c r="D3" i="66"/>
  <c r="D132" i="438"/>
  <c r="D133" i="438"/>
  <c r="D135" i="438"/>
  <c r="D162" i="438"/>
  <c r="D161" i="438"/>
  <c r="D164" i="438"/>
  <c r="D166" i="438"/>
  <c r="E3" i="66"/>
  <c r="D173" i="438"/>
  <c r="D174" i="438"/>
  <c r="D175" i="438"/>
  <c r="D191" i="438"/>
  <c r="D184" i="438"/>
  <c r="D203" i="438"/>
  <c r="D202" i="438"/>
  <c r="D205" i="438"/>
  <c r="D207" i="438"/>
  <c r="F3" i="66"/>
  <c r="D255" i="438"/>
  <c r="D256" i="438"/>
  <c r="D273" i="438"/>
  <c r="D272" i="438"/>
  <c r="D285" i="438"/>
  <c r="D284" i="438"/>
  <c r="D287" i="438"/>
  <c r="D289" i="438"/>
  <c r="H3" i="66"/>
  <c r="D296" i="438"/>
  <c r="D297" i="438"/>
  <c r="D298" i="438"/>
  <c r="D299" i="438"/>
  <c r="D307" i="438"/>
  <c r="D313" i="438"/>
  <c r="D314" i="438"/>
  <c r="D316" i="438"/>
  <c r="D326" i="438"/>
  <c r="D325" i="438"/>
  <c r="D328" i="438"/>
  <c r="D330" i="438"/>
  <c r="I3" i="66"/>
  <c r="D337" i="438"/>
  <c r="D338" i="438"/>
  <c r="D339" i="438"/>
  <c r="D340" i="438"/>
  <c r="D348" i="438"/>
  <c r="D355" i="438"/>
  <c r="D357" i="438"/>
  <c r="D367" i="438"/>
  <c r="D366" i="438"/>
  <c r="D369" i="438"/>
  <c r="D371" i="438"/>
  <c r="J3" i="66"/>
  <c r="D9" i="439"/>
  <c r="D27" i="439"/>
  <c r="D39" i="439"/>
  <c r="D38" i="439"/>
  <c r="D41" i="439"/>
  <c r="D43" i="439"/>
  <c r="B4" i="66"/>
  <c r="D50" i="439"/>
  <c r="D51" i="439"/>
  <c r="D68" i="439"/>
  <c r="D80" i="439"/>
  <c r="D79" i="439"/>
  <c r="D82" i="439"/>
  <c r="D84" i="439"/>
  <c r="C4" i="66"/>
  <c r="D91" i="439"/>
  <c r="D92" i="439"/>
  <c r="D102" i="439"/>
  <c r="D121" i="439"/>
  <c r="D120" i="439"/>
  <c r="D123" i="439"/>
  <c r="D125" i="439"/>
  <c r="D4" i="66"/>
  <c r="D133" i="439"/>
  <c r="D143" i="439"/>
  <c r="D132" i="439"/>
  <c r="D162" i="439"/>
  <c r="D161" i="439"/>
  <c r="D164" i="439"/>
  <c r="D166" i="439"/>
  <c r="E4" i="66"/>
  <c r="D173" i="439"/>
  <c r="D174" i="439"/>
  <c r="D203" i="439"/>
  <c r="D202" i="439"/>
  <c r="D205" i="439"/>
  <c r="D207" i="439"/>
  <c r="F4" i="66"/>
  <c r="D214" i="439"/>
  <c r="D215" i="439"/>
  <c r="D225" i="439"/>
  <c r="D244" i="439"/>
  <c r="D243" i="439"/>
  <c r="D246" i="439"/>
  <c r="D248" i="439"/>
  <c r="G4" i="66"/>
  <c r="D255" i="439"/>
  <c r="D285" i="439"/>
  <c r="D284" i="439"/>
  <c r="D287" i="439"/>
  <c r="D289" i="439"/>
  <c r="H4" i="66"/>
  <c r="D296" i="439"/>
  <c r="D297" i="439"/>
  <c r="D307" i="439"/>
  <c r="D316" i="439"/>
  <c r="D326" i="439"/>
  <c r="D325" i="439"/>
  <c r="D328" i="439"/>
  <c r="D330" i="439"/>
  <c r="I4" i="66"/>
  <c r="D337" i="439"/>
  <c r="D338" i="439"/>
  <c r="D348" i="439"/>
  <c r="D357" i="439"/>
  <c r="D367" i="439"/>
  <c r="D366" i="439"/>
  <c r="D369" i="439"/>
  <c r="D371" i="439"/>
  <c r="J4" i="66"/>
  <c r="D9" i="440"/>
  <c r="D20" i="440"/>
  <c r="D39" i="440"/>
  <c r="D38" i="440"/>
  <c r="D41" i="440"/>
  <c r="D43" i="440"/>
  <c r="B5" i="66"/>
  <c r="D50" i="440"/>
  <c r="D51" i="440"/>
  <c r="D61" i="440"/>
  <c r="D80" i="440"/>
  <c r="D79" i="440"/>
  <c r="D82" i="440"/>
  <c r="D84" i="440"/>
  <c r="C5" i="66"/>
  <c r="D91" i="440"/>
  <c r="D102" i="440"/>
  <c r="D92" i="440"/>
  <c r="D121" i="440"/>
  <c r="D120" i="440"/>
  <c r="D123" i="440"/>
  <c r="D125" i="440"/>
  <c r="D5" i="66"/>
  <c r="D132" i="440"/>
  <c r="D133" i="440"/>
  <c r="D143" i="440"/>
  <c r="D162" i="440"/>
  <c r="D161" i="440"/>
  <c r="D164" i="440"/>
  <c r="D166" i="440"/>
  <c r="E5" i="66"/>
  <c r="D173" i="440"/>
  <c r="D174" i="440"/>
  <c r="D184" i="440"/>
  <c r="D203" i="440"/>
  <c r="D202" i="440"/>
  <c r="D205" i="440"/>
  <c r="D207" i="440"/>
  <c r="F5" i="66"/>
  <c r="D214" i="440"/>
  <c r="D215" i="440"/>
  <c r="D225" i="440"/>
  <c r="D244" i="440"/>
  <c r="D243" i="440"/>
  <c r="D246" i="440"/>
  <c r="D248" i="440"/>
  <c r="G5" i="66"/>
  <c r="D255" i="440"/>
  <c r="D266" i="440"/>
  <c r="D285" i="440"/>
  <c r="D284" i="440"/>
  <c r="D287" i="440"/>
  <c r="D289" i="440"/>
  <c r="H5" i="66"/>
  <c r="D296" i="440"/>
  <c r="D297" i="440"/>
  <c r="D307" i="440"/>
  <c r="D326" i="440"/>
  <c r="D325" i="440"/>
  <c r="D328" i="440"/>
  <c r="D330" i="440"/>
  <c r="I5" i="66"/>
  <c r="D337" i="440"/>
  <c r="D338" i="440"/>
  <c r="D348" i="440"/>
  <c r="D367" i="440"/>
  <c r="D366" i="440"/>
  <c r="D369" i="440"/>
  <c r="D371" i="440"/>
  <c r="J5" i="66"/>
  <c r="D9" i="441"/>
  <c r="D20" i="441"/>
  <c r="D27" i="441"/>
  <c r="D39" i="441"/>
  <c r="D38" i="441"/>
  <c r="D41" i="441"/>
  <c r="D43" i="441"/>
  <c r="B6" i="66"/>
  <c r="D50" i="441"/>
  <c r="D51" i="441"/>
  <c r="D68" i="441"/>
  <c r="D80" i="441"/>
  <c r="D79" i="441"/>
  <c r="D82" i="441"/>
  <c r="D84" i="441"/>
  <c r="C6" i="66"/>
  <c r="D91" i="441"/>
  <c r="D92" i="441"/>
  <c r="D102" i="441"/>
  <c r="D121" i="441"/>
  <c r="D120" i="441"/>
  <c r="D123" i="441"/>
  <c r="D125" i="441"/>
  <c r="D6" i="66"/>
  <c r="D133" i="441"/>
  <c r="D143" i="441"/>
  <c r="D132" i="441"/>
  <c r="D162" i="441"/>
  <c r="D161" i="441"/>
  <c r="D164" i="441"/>
  <c r="D166" i="441"/>
  <c r="E6" i="66"/>
  <c r="D173" i="441"/>
  <c r="D174" i="441"/>
  <c r="D203" i="441"/>
  <c r="D202" i="441"/>
  <c r="D205" i="441"/>
  <c r="D207" i="441"/>
  <c r="F6" i="66"/>
  <c r="D214" i="441"/>
  <c r="D215" i="441"/>
  <c r="D225" i="441"/>
  <c r="D244" i="441"/>
  <c r="D243" i="441"/>
  <c r="D246" i="441"/>
  <c r="D248" i="441"/>
  <c r="G6" i="66"/>
  <c r="D255" i="441"/>
  <c r="D285" i="441"/>
  <c r="D284" i="441"/>
  <c r="D287" i="441"/>
  <c r="D289" i="441"/>
  <c r="H6" i="66"/>
  <c r="D296" i="441"/>
  <c r="D297" i="441"/>
  <c r="D307" i="441"/>
  <c r="D326" i="441"/>
  <c r="D325" i="441"/>
  <c r="D328" i="441"/>
  <c r="D330" i="441"/>
  <c r="I6" i="66"/>
  <c r="D337" i="441"/>
  <c r="D338" i="441"/>
  <c r="D348" i="441"/>
  <c r="D367" i="441"/>
  <c r="D366" i="441"/>
  <c r="D369" i="441"/>
  <c r="D371" i="441"/>
  <c r="J6" i="66"/>
  <c r="D9" i="442"/>
  <c r="D20" i="442"/>
  <c r="D10" i="442"/>
  <c r="D39" i="442"/>
  <c r="D38" i="442"/>
  <c r="D41" i="442"/>
  <c r="D43" i="442"/>
  <c r="B7" i="66"/>
  <c r="D50" i="442"/>
  <c r="D51" i="442"/>
  <c r="D61" i="442"/>
  <c r="D80" i="442"/>
  <c r="D79" i="442"/>
  <c r="D82" i="442"/>
  <c r="D84" i="442"/>
  <c r="C7" i="66"/>
  <c r="D91" i="442"/>
  <c r="D92" i="442"/>
  <c r="D102" i="442"/>
  <c r="D121" i="442"/>
  <c r="D120" i="442"/>
  <c r="D123" i="442"/>
  <c r="D125" i="442"/>
  <c r="D7" i="66"/>
  <c r="D132" i="442"/>
  <c r="D133" i="442"/>
  <c r="D143" i="442"/>
  <c r="D162" i="442"/>
  <c r="D161" i="442"/>
  <c r="D164" i="442"/>
  <c r="D166" i="442"/>
  <c r="E7" i="66"/>
  <c r="D173" i="442"/>
  <c r="D174" i="442"/>
  <c r="D203" i="442"/>
  <c r="D202" i="442"/>
  <c r="D205" i="442"/>
  <c r="D207" i="442"/>
  <c r="F7" i="66"/>
  <c r="D214" i="442"/>
  <c r="D215" i="442"/>
  <c r="D225" i="442"/>
  <c r="D244" i="442"/>
  <c r="D243" i="442"/>
  <c r="D246" i="442"/>
  <c r="D248" i="442"/>
  <c r="G7" i="66"/>
  <c r="D255" i="442"/>
  <c r="D256" i="442"/>
  <c r="D285" i="442"/>
  <c r="D284" i="442"/>
  <c r="D287" i="442"/>
  <c r="D289" i="442"/>
  <c r="H7" i="66"/>
  <c r="D296" i="442"/>
  <c r="D297" i="442"/>
  <c r="D307" i="442"/>
  <c r="D326" i="442"/>
  <c r="D325" i="442"/>
  <c r="D328" i="442"/>
  <c r="D330" i="442"/>
  <c r="I7" i="66"/>
  <c r="D337" i="442"/>
  <c r="D338" i="442"/>
  <c r="D348" i="442"/>
  <c r="D367" i="442"/>
  <c r="D366" i="442"/>
  <c r="D369" i="442"/>
  <c r="D371" i="442"/>
  <c r="J7" i="66"/>
  <c r="K8" i="66"/>
  <c r="J8" i="66"/>
  <c r="I8" i="66"/>
  <c r="H8" i="66"/>
  <c r="G8" i="66"/>
  <c r="F8" i="66"/>
  <c r="E8" i="66"/>
  <c r="D8" i="66"/>
  <c r="C8" i="66"/>
  <c r="B8" i="66"/>
  <c r="K7" i="66"/>
  <c r="K6" i="66"/>
  <c r="K5" i="66"/>
  <c r="K4" i="66"/>
  <c r="K3" i="66"/>
  <c r="J9" i="66"/>
  <c r="I9" i="66"/>
  <c r="H9" i="66"/>
  <c r="G9" i="66"/>
  <c r="F9" i="66"/>
  <c r="E9" i="66"/>
  <c r="D9" i="66"/>
  <c r="C9" i="66"/>
  <c r="L7" i="66"/>
  <c r="L6" i="66"/>
  <c r="L5" i="66"/>
  <c r="L4" i="66"/>
  <c r="K9" i="66"/>
  <c r="B9" i="66"/>
  <c r="L8" i="66"/>
  <c r="L3" i="66"/>
  <c r="B3" i="435"/>
  <c r="C3" i="435"/>
  <c r="D3" i="435"/>
  <c r="E3" i="435"/>
  <c r="F3" i="435"/>
  <c r="G3" i="435"/>
  <c r="H3" i="435"/>
  <c r="I3" i="435"/>
  <c r="J3" i="435"/>
  <c r="B4" i="435"/>
  <c r="C4" i="435"/>
  <c r="D4" i="435"/>
  <c r="E4" i="435"/>
  <c r="F4" i="435"/>
  <c r="G4" i="435"/>
  <c r="H4" i="435"/>
  <c r="I4" i="435"/>
  <c r="J4" i="435"/>
  <c r="B5" i="435"/>
  <c r="C5" i="435"/>
  <c r="D5" i="435"/>
  <c r="E5" i="435"/>
  <c r="F5" i="435"/>
  <c r="G5" i="435"/>
  <c r="H5" i="435"/>
  <c r="I5" i="435"/>
  <c r="J5" i="435"/>
  <c r="B6" i="435"/>
  <c r="C6" i="435"/>
  <c r="D6" i="435"/>
  <c r="E6" i="435"/>
  <c r="F6" i="435"/>
  <c r="G6" i="435"/>
  <c r="H6" i="435"/>
  <c r="I6" i="435"/>
  <c r="J6" i="435"/>
  <c r="B7" i="435"/>
  <c r="C7" i="435"/>
  <c r="D7" i="435"/>
  <c r="E7" i="435"/>
  <c r="F7" i="435"/>
  <c r="G7" i="435"/>
  <c r="H7" i="435"/>
  <c r="I7" i="435"/>
  <c r="J7" i="435"/>
  <c r="K8" i="435"/>
  <c r="J8" i="435"/>
  <c r="I8" i="435"/>
  <c r="H8" i="435"/>
  <c r="G8" i="435"/>
  <c r="F8" i="435"/>
  <c r="E8" i="435"/>
  <c r="D8" i="435"/>
  <c r="C8" i="435"/>
  <c r="B8" i="435"/>
  <c r="K7" i="435"/>
  <c r="K6" i="435"/>
  <c r="K5" i="435"/>
  <c r="K4" i="435"/>
  <c r="K3" i="435"/>
  <c r="J9" i="435"/>
  <c r="I9" i="435"/>
  <c r="H9" i="435"/>
  <c r="G9" i="435"/>
  <c r="F9" i="435"/>
  <c r="E9" i="435"/>
  <c r="D9" i="435"/>
  <c r="C9" i="435"/>
  <c r="L7" i="435"/>
  <c r="L6" i="435"/>
  <c r="L5" i="435"/>
  <c r="L4" i="435"/>
  <c r="K9" i="435"/>
  <c r="B9" i="435"/>
  <c r="L8" i="435"/>
  <c r="L3" i="435"/>
  <c r="G412" i="70"/>
  <c r="G410" i="70"/>
  <c r="G408" i="70"/>
  <c r="G407" i="70"/>
  <c r="G405" i="70"/>
  <c r="G404" i="70"/>
  <c r="G403" i="70"/>
  <c r="G402" i="70"/>
  <c r="G401" i="70"/>
  <c r="G399" i="70"/>
  <c r="G398" i="70"/>
  <c r="G397" i="70"/>
  <c r="G396" i="70"/>
  <c r="G395" i="70"/>
  <c r="G393" i="70"/>
  <c r="G392" i="70"/>
  <c r="G391" i="70"/>
  <c r="G389" i="70"/>
  <c r="G387" i="70"/>
  <c r="G385" i="70"/>
  <c r="G384" i="70"/>
  <c r="G383" i="70"/>
  <c r="G382" i="70"/>
  <c r="G381" i="70"/>
  <c r="G380" i="70"/>
  <c r="G379" i="70"/>
  <c r="G378" i="70"/>
  <c r="E405" i="70"/>
  <c r="E404" i="70"/>
  <c r="E403" i="70"/>
  <c r="E402" i="70"/>
  <c r="E401" i="70"/>
  <c r="E399" i="70"/>
  <c r="E398" i="70"/>
  <c r="E397" i="70"/>
  <c r="E396" i="70"/>
  <c r="E395" i="70"/>
  <c r="E393" i="70"/>
  <c r="E392" i="70"/>
  <c r="E391" i="70"/>
  <c r="E389" i="70"/>
  <c r="E387" i="70"/>
  <c r="E385" i="70"/>
  <c r="E384" i="70"/>
  <c r="E383" i="70"/>
  <c r="E382" i="70"/>
  <c r="E381" i="70"/>
  <c r="E380" i="70"/>
  <c r="E379" i="70"/>
  <c r="E378" i="70"/>
  <c r="D43" i="70"/>
  <c r="D248" i="70"/>
  <c r="D84" i="70"/>
  <c r="D125" i="70"/>
  <c r="D166" i="70"/>
  <c r="D207" i="70"/>
  <c r="D289" i="70"/>
  <c r="D330" i="70"/>
  <c r="D371" i="70"/>
  <c r="D412" i="70"/>
  <c r="D41" i="70"/>
  <c r="D246" i="70"/>
  <c r="D82" i="70"/>
  <c r="D123" i="70"/>
  <c r="D164" i="70"/>
  <c r="D205" i="70"/>
  <c r="D287" i="70"/>
  <c r="D328" i="70"/>
  <c r="D369" i="70"/>
  <c r="D410" i="70"/>
  <c r="D39" i="70"/>
  <c r="D244" i="70"/>
  <c r="D80" i="70"/>
  <c r="D121" i="70"/>
  <c r="D162" i="70"/>
  <c r="D203" i="70"/>
  <c r="D285" i="70"/>
  <c r="D326" i="70"/>
  <c r="D367" i="70"/>
  <c r="D408" i="70"/>
  <c r="D38" i="70"/>
  <c r="D243" i="70"/>
  <c r="D79" i="70"/>
  <c r="D120" i="70"/>
  <c r="D161" i="70"/>
  <c r="D202" i="70"/>
  <c r="D284" i="70"/>
  <c r="D325" i="70"/>
  <c r="D366" i="70"/>
  <c r="D407" i="70"/>
  <c r="D405" i="70"/>
  <c r="D404" i="70"/>
  <c r="D403" i="70"/>
  <c r="D402" i="70"/>
  <c r="D401" i="70"/>
  <c r="D399" i="70"/>
  <c r="D234" i="70"/>
  <c r="D357" i="70"/>
  <c r="D316" i="70"/>
  <c r="D398" i="70"/>
  <c r="D233" i="70"/>
  <c r="D397" i="70"/>
  <c r="D232" i="70"/>
  <c r="D191" i="70"/>
  <c r="D273" i="70"/>
  <c r="D314" i="70"/>
  <c r="D355" i="70"/>
  <c r="D27" i="70"/>
  <c r="D68" i="70"/>
  <c r="D396" i="70"/>
  <c r="D231" i="70"/>
  <c r="D26" i="70"/>
  <c r="D67" i="70"/>
  <c r="D272" i="70"/>
  <c r="D313" i="70"/>
  <c r="D395" i="70"/>
  <c r="D393" i="70"/>
  <c r="D392" i="70"/>
  <c r="D391" i="70"/>
  <c r="D20" i="70"/>
  <c r="D225" i="70"/>
  <c r="D61" i="70"/>
  <c r="D184" i="70"/>
  <c r="D307" i="70"/>
  <c r="D348" i="70"/>
  <c r="D102" i="70"/>
  <c r="D143" i="70"/>
  <c r="D266" i="70"/>
  <c r="D389" i="70"/>
  <c r="D18" i="70"/>
  <c r="D59" i="70"/>
  <c r="D387" i="70"/>
  <c r="D385" i="70"/>
  <c r="D384" i="70"/>
  <c r="D383" i="70"/>
  <c r="D382" i="70"/>
  <c r="D12" i="70"/>
  <c r="D53" i="70"/>
  <c r="D135" i="70"/>
  <c r="D217" i="70"/>
  <c r="D299" i="70"/>
  <c r="D340" i="70"/>
  <c r="D381" i="70"/>
  <c r="D52" i="70"/>
  <c r="D93" i="70"/>
  <c r="D175" i="70"/>
  <c r="D298" i="70"/>
  <c r="D339" i="70"/>
  <c r="D380" i="70"/>
  <c r="D51" i="70"/>
  <c r="D92" i="70"/>
  <c r="D133" i="70"/>
  <c r="D174" i="70"/>
  <c r="D215" i="70"/>
  <c r="D256" i="70"/>
  <c r="D297" i="70"/>
  <c r="D338" i="70"/>
  <c r="D10" i="70"/>
  <c r="D379" i="70"/>
  <c r="D9" i="70"/>
  <c r="D50" i="70"/>
  <c r="D91" i="70"/>
  <c r="D132" i="70"/>
  <c r="D173" i="70"/>
  <c r="D214" i="70"/>
  <c r="D255" i="70"/>
  <c r="D296" i="70"/>
  <c r="D337" i="70"/>
  <c r="D378" i="70"/>
  <c r="B405" i="70"/>
  <c r="B404" i="70"/>
  <c r="B403" i="70"/>
  <c r="B402" i="70"/>
  <c r="B401" i="70"/>
  <c r="B399" i="70"/>
  <c r="B234" i="70"/>
  <c r="B357" i="70"/>
  <c r="B316" i="70"/>
  <c r="B398" i="70"/>
  <c r="B233" i="70"/>
  <c r="B397" i="70"/>
  <c r="B232" i="70"/>
  <c r="B191" i="70"/>
  <c r="B273" i="70"/>
  <c r="B314" i="70"/>
  <c r="B355" i="70"/>
  <c r="B27" i="70"/>
  <c r="B68" i="70"/>
  <c r="B396" i="70"/>
  <c r="B231" i="70"/>
  <c r="B26" i="70"/>
  <c r="B67" i="70"/>
  <c r="B272" i="70"/>
  <c r="B313" i="70"/>
  <c r="B395" i="70"/>
  <c r="B393" i="70"/>
  <c r="B392" i="70"/>
  <c r="B391" i="70"/>
  <c r="B20" i="70"/>
  <c r="B225" i="70"/>
  <c r="B61" i="70"/>
  <c r="B184" i="70"/>
  <c r="B307" i="70"/>
  <c r="B348" i="70"/>
  <c r="B102" i="70"/>
  <c r="B143" i="70"/>
  <c r="B266" i="70"/>
  <c r="B389" i="70"/>
  <c r="B18" i="70"/>
  <c r="B59" i="70"/>
  <c r="B387" i="70"/>
  <c r="B385" i="70"/>
  <c r="B384" i="70"/>
  <c r="B383" i="70"/>
  <c r="B382" i="70"/>
  <c r="B12" i="70"/>
  <c r="B53" i="70"/>
  <c r="B135" i="70"/>
  <c r="B217" i="70"/>
  <c r="B299" i="70"/>
  <c r="B340" i="70"/>
  <c r="B381" i="70"/>
  <c r="B52" i="70"/>
  <c r="B93" i="70"/>
  <c r="B175" i="70"/>
  <c r="B298" i="70"/>
  <c r="B339" i="70"/>
  <c r="B380" i="70"/>
  <c r="B51" i="70"/>
  <c r="B92" i="70"/>
  <c r="B133" i="70"/>
  <c r="B174" i="70"/>
  <c r="B215" i="70"/>
  <c r="B256" i="70"/>
  <c r="B297" i="70"/>
  <c r="B338" i="70"/>
  <c r="B10" i="70"/>
  <c r="B379" i="70"/>
  <c r="B9" i="70"/>
  <c r="B50" i="70"/>
  <c r="B91" i="70"/>
  <c r="B132" i="70"/>
  <c r="B173" i="70"/>
  <c r="B214" i="70"/>
  <c r="B255" i="70"/>
  <c r="B296" i="70"/>
  <c r="B337" i="70"/>
  <c r="B378" i="70"/>
  <c r="D364" i="70"/>
  <c r="D363" i="70"/>
  <c r="D362" i="70"/>
  <c r="D361" i="70"/>
  <c r="D360" i="70"/>
  <c r="D358" i="70"/>
  <c r="D356" i="70"/>
  <c r="D354" i="70"/>
  <c r="D352" i="70"/>
  <c r="D351" i="70"/>
  <c r="D350" i="70"/>
  <c r="D346" i="70"/>
  <c r="D344" i="70"/>
  <c r="D343" i="70"/>
  <c r="D342" i="70"/>
  <c r="D341" i="70"/>
  <c r="D323" i="70"/>
  <c r="D322" i="70"/>
  <c r="D321" i="70"/>
  <c r="D320" i="70"/>
  <c r="D319" i="70"/>
  <c r="D317" i="70"/>
  <c r="D315" i="70"/>
  <c r="D311" i="70"/>
  <c r="D310" i="70"/>
  <c r="D309" i="70"/>
  <c r="D305" i="70"/>
  <c r="D303" i="70"/>
  <c r="D302" i="70"/>
  <c r="D301" i="70"/>
  <c r="D300" i="70"/>
  <c r="D282" i="70"/>
  <c r="D281" i="70"/>
  <c r="D280" i="70"/>
  <c r="D279" i="70"/>
  <c r="D278" i="70"/>
  <c r="D276" i="70"/>
  <c r="D275" i="70"/>
  <c r="D274" i="70"/>
  <c r="D270" i="70"/>
  <c r="D269" i="70"/>
  <c r="D268" i="70"/>
  <c r="D264" i="70"/>
  <c r="D262" i="70"/>
  <c r="D261" i="70"/>
  <c r="D260" i="70"/>
  <c r="D259" i="70"/>
  <c r="D258" i="70"/>
  <c r="D257" i="70"/>
  <c r="D241" i="70"/>
  <c r="D240" i="70"/>
  <c r="D239" i="70"/>
  <c r="D238" i="70"/>
  <c r="D237" i="70"/>
  <c r="D235" i="70"/>
  <c r="D229" i="70"/>
  <c r="D228" i="70"/>
  <c r="D227" i="70"/>
  <c r="D223" i="70"/>
  <c r="D221" i="70"/>
  <c r="D220" i="70"/>
  <c r="D219" i="70"/>
  <c r="D218" i="70"/>
  <c r="D216" i="70"/>
  <c r="D200" i="70"/>
  <c r="D199" i="70"/>
  <c r="D198" i="70"/>
  <c r="D197" i="70"/>
  <c r="D196" i="70"/>
  <c r="D194" i="70"/>
  <c r="D193" i="70"/>
  <c r="D192" i="70"/>
  <c r="D190" i="70"/>
  <c r="D188" i="70"/>
  <c r="D187" i="70"/>
  <c r="D186" i="70"/>
  <c r="D182" i="70"/>
  <c r="D180" i="70"/>
  <c r="D179" i="70"/>
  <c r="D178" i="70"/>
  <c r="D177" i="70"/>
  <c r="D176" i="70"/>
  <c r="D159" i="70"/>
  <c r="D158" i="70"/>
  <c r="D157" i="70"/>
  <c r="D156" i="70"/>
  <c r="D155" i="70"/>
  <c r="D153" i="70"/>
  <c r="D152" i="70"/>
  <c r="D151" i="70"/>
  <c r="D150" i="70"/>
  <c r="D149" i="70"/>
  <c r="D147" i="70"/>
  <c r="D146" i="70"/>
  <c r="D145" i="70"/>
  <c r="D141" i="70"/>
  <c r="D139" i="70"/>
  <c r="D138" i="70"/>
  <c r="D137" i="70"/>
  <c r="D136" i="70"/>
  <c r="D134" i="70"/>
  <c r="D118" i="70"/>
  <c r="D117" i="70"/>
  <c r="D116" i="70"/>
  <c r="D115" i="70"/>
  <c r="D114" i="70"/>
  <c r="D112" i="70"/>
  <c r="D111" i="70"/>
  <c r="D110" i="70"/>
  <c r="D109" i="70"/>
  <c r="D108" i="70"/>
  <c r="D106" i="70"/>
  <c r="D105" i="70"/>
  <c r="D104" i="70"/>
  <c r="D100" i="70"/>
  <c r="D98" i="70"/>
  <c r="D97" i="70"/>
  <c r="D96" i="70"/>
  <c r="D95" i="70"/>
  <c r="D94" i="70"/>
  <c r="D77" i="70"/>
  <c r="D76" i="70"/>
  <c r="D75" i="70"/>
  <c r="D74" i="70"/>
  <c r="D73" i="70"/>
  <c r="D71" i="70"/>
  <c r="D70" i="70"/>
  <c r="D69" i="70"/>
  <c r="D65" i="70"/>
  <c r="D64" i="70"/>
  <c r="D63" i="70"/>
  <c r="D57" i="70"/>
  <c r="D56" i="70"/>
  <c r="D55" i="70"/>
  <c r="D54" i="70"/>
  <c r="D36" i="70"/>
  <c r="D35" i="70"/>
  <c r="D34" i="70"/>
  <c r="D33" i="70"/>
  <c r="D32" i="70"/>
  <c r="D30" i="70"/>
  <c r="D29" i="70"/>
  <c r="D28" i="70"/>
  <c r="D24" i="70"/>
  <c r="D23" i="70"/>
  <c r="D22" i="70"/>
  <c r="D16" i="70"/>
  <c r="D15" i="70"/>
  <c r="D14" i="70"/>
  <c r="D13" i="70"/>
  <c r="D11" i="70"/>
  <c r="B364" i="70"/>
  <c r="B363" i="70"/>
  <c r="B362" i="70"/>
  <c r="B361" i="70"/>
  <c r="B360" i="70"/>
  <c r="B358" i="70"/>
  <c r="B356" i="70"/>
  <c r="B354" i="70"/>
  <c r="B352" i="70"/>
  <c r="B351" i="70"/>
  <c r="B350" i="70"/>
  <c r="B346" i="70"/>
  <c r="B344" i="70"/>
  <c r="B343" i="70"/>
  <c r="B342" i="70"/>
  <c r="B341" i="70"/>
  <c r="B323" i="70"/>
  <c r="B322" i="70"/>
  <c r="B321" i="70"/>
  <c r="B320" i="70"/>
  <c r="B319" i="70"/>
  <c r="B317" i="70"/>
  <c r="B315" i="70"/>
  <c r="B311" i="70"/>
  <c r="B310" i="70"/>
  <c r="B309" i="70"/>
  <c r="B305" i="70"/>
  <c r="B303" i="70"/>
  <c r="B302" i="70"/>
  <c r="B301" i="70"/>
  <c r="B300" i="70"/>
  <c r="B282" i="70"/>
  <c r="B281" i="70"/>
  <c r="B280" i="70"/>
  <c r="B279" i="70"/>
  <c r="B278" i="70"/>
  <c r="B276" i="70"/>
  <c r="B275" i="70"/>
  <c r="B274" i="70"/>
  <c r="B270" i="70"/>
  <c r="B269" i="70"/>
  <c r="B268" i="70"/>
  <c r="B264" i="70"/>
  <c r="B262" i="70"/>
  <c r="B261" i="70"/>
  <c r="B260" i="70"/>
  <c r="B259" i="70"/>
  <c r="B258" i="70"/>
  <c r="B257" i="70"/>
  <c r="B241" i="70"/>
  <c r="B240" i="70"/>
  <c r="B239" i="70"/>
  <c r="B238" i="70"/>
  <c r="B237" i="70"/>
  <c r="B235" i="70"/>
  <c r="B229" i="70"/>
  <c r="B228" i="70"/>
  <c r="B227" i="70"/>
  <c r="B223" i="70"/>
  <c r="B221" i="70"/>
  <c r="B220" i="70"/>
  <c r="B219" i="70"/>
  <c r="B218" i="70"/>
  <c r="B216" i="70"/>
  <c r="B200" i="70"/>
  <c r="B199" i="70"/>
  <c r="B198" i="70"/>
  <c r="B197" i="70"/>
  <c r="B196" i="70"/>
  <c r="B194" i="70"/>
  <c r="B193" i="70"/>
  <c r="B192" i="70"/>
  <c r="B190" i="70"/>
  <c r="B188" i="70"/>
  <c r="B187" i="70"/>
  <c r="B186" i="70"/>
  <c r="B182" i="70"/>
  <c r="B180" i="70"/>
  <c r="B179" i="70"/>
  <c r="B178" i="70"/>
  <c r="B177" i="70"/>
  <c r="B176" i="70"/>
  <c r="B159" i="70"/>
  <c r="B158" i="70"/>
  <c r="B157" i="70"/>
  <c r="B156" i="70"/>
  <c r="B155" i="70"/>
  <c r="B153" i="70"/>
  <c r="B152" i="70"/>
  <c r="B151" i="70"/>
  <c r="B150" i="70"/>
  <c r="B149" i="70"/>
  <c r="B147" i="70"/>
  <c r="B146" i="70"/>
  <c r="B145" i="70"/>
  <c r="B141" i="70"/>
  <c r="B139" i="70"/>
  <c r="B138" i="70"/>
  <c r="B137" i="70"/>
  <c r="B136" i="70"/>
  <c r="B134" i="70"/>
  <c r="B118" i="70"/>
  <c r="B117" i="70"/>
  <c r="B116" i="70"/>
  <c r="B115" i="70"/>
  <c r="B114" i="70"/>
  <c r="B112" i="70"/>
  <c r="B111" i="70"/>
  <c r="B110" i="70"/>
  <c r="B109" i="70"/>
  <c r="B108" i="70"/>
  <c r="B106" i="70"/>
  <c r="B105" i="70"/>
  <c r="B104" i="70"/>
  <c r="B100" i="70"/>
  <c r="B98" i="70"/>
  <c r="B97" i="70"/>
  <c r="B96" i="70"/>
  <c r="B95" i="70"/>
  <c r="B94" i="70"/>
  <c r="B77" i="70"/>
  <c r="B76" i="70"/>
  <c r="B75" i="70"/>
  <c r="B74" i="70"/>
  <c r="B73" i="70"/>
  <c r="B71" i="70"/>
  <c r="B70" i="70"/>
  <c r="B69" i="70"/>
  <c r="B65" i="70"/>
  <c r="B64" i="70"/>
  <c r="B63" i="70"/>
  <c r="B57" i="70"/>
  <c r="B56" i="70"/>
  <c r="B55" i="70"/>
  <c r="B54" i="70"/>
  <c r="B36" i="70"/>
  <c r="B35" i="70"/>
  <c r="B34" i="70"/>
  <c r="B33" i="70"/>
  <c r="B32" i="70"/>
  <c r="B30" i="70"/>
  <c r="B29" i="70"/>
  <c r="B28" i="70"/>
  <c r="B24" i="70"/>
  <c r="B23" i="70"/>
  <c r="B22" i="70"/>
  <c r="B16" i="70"/>
  <c r="B15" i="70"/>
  <c r="B14" i="70"/>
  <c r="B13" i="70"/>
  <c r="B11" i="70"/>
  <c r="N412" i="70"/>
  <c r="L412" i="70"/>
  <c r="J412" i="70"/>
  <c r="I412" i="70"/>
  <c r="N410" i="70"/>
  <c r="L410" i="70"/>
  <c r="J410" i="70"/>
  <c r="I410" i="70"/>
  <c r="N408" i="70"/>
  <c r="L408" i="70"/>
  <c r="J408" i="70"/>
  <c r="I408" i="70"/>
  <c r="N407" i="70"/>
  <c r="L407" i="70"/>
  <c r="J407" i="70"/>
  <c r="I407" i="70"/>
  <c r="N405" i="70"/>
  <c r="L405" i="70"/>
  <c r="J405" i="70"/>
  <c r="K405" i="70"/>
  <c r="I405" i="70"/>
  <c r="N404" i="70"/>
  <c r="L404" i="70"/>
  <c r="J404" i="70"/>
  <c r="K404" i="70"/>
  <c r="I404" i="70"/>
  <c r="N403" i="70"/>
  <c r="L403" i="70"/>
  <c r="J403" i="70"/>
  <c r="K403" i="70"/>
  <c r="I403" i="70"/>
  <c r="N402" i="70"/>
  <c r="L402" i="70"/>
  <c r="J402" i="70"/>
  <c r="K402" i="70"/>
  <c r="I402" i="70"/>
  <c r="N401" i="70"/>
  <c r="L401" i="70"/>
  <c r="J401" i="70"/>
  <c r="K401" i="70"/>
  <c r="I401" i="70"/>
  <c r="N399" i="70"/>
  <c r="L399" i="70"/>
  <c r="J399" i="70"/>
  <c r="K399" i="70"/>
  <c r="I399" i="70"/>
  <c r="N398" i="70"/>
  <c r="L398" i="70"/>
  <c r="J398" i="70"/>
  <c r="K398" i="70"/>
  <c r="I398" i="70"/>
  <c r="N397" i="70"/>
  <c r="L397" i="70"/>
  <c r="J397" i="70"/>
  <c r="K397" i="70"/>
  <c r="I397" i="70"/>
  <c r="N396" i="70"/>
  <c r="L396" i="70"/>
  <c r="J396" i="70"/>
  <c r="K396" i="70"/>
  <c r="I396" i="70"/>
  <c r="N395" i="70"/>
  <c r="L395" i="70"/>
  <c r="J395" i="70"/>
  <c r="K395" i="70"/>
  <c r="I395" i="70"/>
  <c r="N393" i="70"/>
  <c r="L393" i="70"/>
  <c r="J393" i="70"/>
  <c r="K393" i="70"/>
  <c r="I393" i="70"/>
  <c r="N392" i="70"/>
  <c r="L392" i="70"/>
  <c r="J392" i="70"/>
  <c r="K392" i="70"/>
  <c r="I392" i="70"/>
  <c r="N391" i="70"/>
  <c r="L391" i="70"/>
  <c r="J391" i="70"/>
  <c r="K391" i="70"/>
  <c r="I391" i="70"/>
  <c r="N389" i="70"/>
  <c r="L389" i="70"/>
  <c r="J389" i="70"/>
  <c r="K389" i="70"/>
  <c r="I389" i="70"/>
  <c r="N387" i="70"/>
  <c r="L387" i="70"/>
  <c r="J387" i="70"/>
  <c r="K387" i="70"/>
  <c r="I387" i="70"/>
  <c r="N385" i="70"/>
  <c r="L385" i="70"/>
  <c r="J385" i="70"/>
  <c r="K385" i="70"/>
  <c r="I385" i="70"/>
  <c r="N384" i="70"/>
  <c r="L384" i="70"/>
  <c r="J384" i="70"/>
  <c r="K384" i="70"/>
  <c r="I384" i="70"/>
  <c r="N383" i="70"/>
  <c r="L383" i="70"/>
  <c r="J383" i="70"/>
  <c r="K383" i="70"/>
  <c r="I383" i="70"/>
  <c r="N382" i="70"/>
  <c r="L382" i="70"/>
  <c r="J382" i="70"/>
  <c r="K382" i="70"/>
  <c r="I382" i="70"/>
  <c r="N381" i="70"/>
  <c r="L381" i="70"/>
  <c r="J381" i="70"/>
  <c r="K381" i="70"/>
  <c r="I381" i="70"/>
  <c r="N380" i="70"/>
  <c r="L380" i="70"/>
  <c r="J380" i="70"/>
  <c r="K380" i="70"/>
  <c r="I380" i="70"/>
  <c r="N379" i="70"/>
  <c r="L379" i="70"/>
  <c r="J379" i="70"/>
  <c r="K379" i="70"/>
  <c r="I379" i="70"/>
  <c r="N378" i="70"/>
  <c r="L378" i="70"/>
  <c r="J378" i="70"/>
  <c r="K378" i="70"/>
  <c r="I378" i="70"/>
  <c r="N371" i="70"/>
  <c r="L371" i="70"/>
  <c r="J371" i="70"/>
  <c r="I371" i="70"/>
  <c r="N369" i="70"/>
  <c r="L369" i="70"/>
  <c r="J369" i="70"/>
  <c r="I369" i="70"/>
  <c r="N367" i="70"/>
  <c r="L367" i="70"/>
  <c r="J367" i="70"/>
  <c r="I367" i="70"/>
  <c r="N366" i="70"/>
  <c r="L366" i="70"/>
  <c r="J366" i="70"/>
  <c r="I366" i="70"/>
  <c r="N364" i="70"/>
  <c r="L364" i="70"/>
  <c r="J364" i="70"/>
  <c r="K364" i="70"/>
  <c r="I364" i="70"/>
  <c r="N363" i="70"/>
  <c r="L363" i="70"/>
  <c r="J363" i="70"/>
  <c r="K363" i="70"/>
  <c r="I363" i="70"/>
  <c r="N362" i="70"/>
  <c r="L362" i="70"/>
  <c r="J362" i="70"/>
  <c r="K362" i="70"/>
  <c r="I362" i="70"/>
  <c r="N361" i="70"/>
  <c r="L361" i="70"/>
  <c r="J361" i="70"/>
  <c r="K361" i="70"/>
  <c r="I361" i="70"/>
  <c r="N360" i="70"/>
  <c r="L360" i="70"/>
  <c r="J360" i="70"/>
  <c r="K360" i="70"/>
  <c r="I360" i="70"/>
  <c r="N358" i="70"/>
  <c r="L358" i="70"/>
  <c r="J358" i="70"/>
  <c r="K358" i="70"/>
  <c r="I358" i="70"/>
  <c r="N357" i="70"/>
  <c r="L357" i="70"/>
  <c r="J357" i="70"/>
  <c r="K357" i="70"/>
  <c r="I357" i="70"/>
  <c r="N356" i="70"/>
  <c r="L356" i="70"/>
  <c r="J356" i="70"/>
  <c r="K356" i="70"/>
  <c r="I356" i="70"/>
  <c r="N355" i="70"/>
  <c r="L355" i="70"/>
  <c r="J355" i="70"/>
  <c r="K355" i="70"/>
  <c r="I355" i="70"/>
  <c r="N354" i="70"/>
  <c r="L354" i="70"/>
  <c r="J354" i="70"/>
  <c r="K354" i="70"/>
  <c r="I354" i="70"/>
  <c r="N352" i="70"/>
  <c r="L352" i="70"/>
  <c r="J352" i="70"/>
  <c r="K352" i="70"/>
  <c r="I352" i="70"/>
  <c r="N351" i="70"/>
  <c r="L351" i="70"/>
  <c r="J351" i="70"/>
  <c r="K351" i="70"/>
  <c r="I351" i="70"/>
  <c r="N350" i="70"/>
  <c r="L350" i="70"/>
  <c r="J350" i="70"/>
  <c r="K350" i="70"/>
  <c r="I350" i="70"/>
  <c r="N348" i="70"/>
  <c r="L348" i="70"/>
  <c r="J348" i="70"/>
  <c r="K348" i="70"/>
  <c r="I348" i="70"/>
  <c r="N346" i="70"/>
  <c r="L346" i="70"/>
  <c r="J346" i="70"/>
  <c r="K346" i="70"/>
  <c r="I346" i="70"/>
  <c r="N344" i="70"/>
  <c r="L344" i="70"/>
  <c r="J344" i="70"/>
  <c r="K344" i="70"/>
  <c r="I344" i="70"/>
  <c r="N343" i="70"/>
  <c r="L343" i="70"/>
  <c r="J343" i="70"/>
  <c r="K343" i="70"/>
  <c r="I343" i="70"/>
  <c r="N342" i="70"/>
  <c r="L342" i="70"/>
  <c r="J342" i="70"/>
  <c r="K342" i="70"/>
  <c r="I342" i="70"/>
  <c r="N341" i="70"/>
  <c r="L341" i="70"/>
  <c r="J341" i="70"/>
  <c r="K341" i="70"/>
  <c r="I341" i="70"/>
  <c r="N340" i="70"/>
  <c r="L340" i="70"/>
  <c r="J340" i="70"/>
  <c r="K340" i="70"/>
  <c r="I340" i="70"/>
  <c r="N339" i="70"/>
  <c r="L339" i="70"/>
  <c r="J339" i="70"/>
  <c r="K339" i="70"/>
  <c r="I339" i="70"/>
  <c r="N338" i="70"/>
  <c r="L338" i="70"/>
  <c r="J338" i="70"/>
  <c r="K338" i="70"/>
  <c r="I338" i="70"/>
  <c r="N337" i="70"/>
  <c r="L337" i="70"/>
  <c r="J337" i="70"/>
  <c r="K337" i="70"/>
  <c r="I337" i="70"/>
  <c r="N330" i="70"/>
  <c r="L330" i="70"/>
  <c r="J330" i="70"/>
  <c r="I330" i="70"/>
  <c r="N328" i="70"/>
  <c r="L328" i="70"/>
  <c r="J328" i="70"/>
  <c r="I328" i="70"/>
  <c r="N326" i="70"/>
  <c r="L326" i="70"/>
  <c r="J326" i="70"/>
  <c r="I326" i="70"/>
  <c r="N325" i="70"/>
  <c r="L325" i="70"/>
  <c r="J325" i="70"/>
  <c r="I325" i="70"/>
  <c r="N323" i="70"/>
  <c r="L323" i="70"/>
  <c r="J323" i="70"/>
  <c r="K323" i="70"/>
  <c r="I323" i="70"/>
  <c r="N322" i="70"/>
  <c r="L322" i="70"/>
  <c r="J322" i="70"/>
  <c r="K322" i="70"/>
  <c r="I322" i="70"/>
  <c r="N321" i="70"/>
  <c r="L321" i="70"/>
  <c r="J321" i="70"/>
  <c r="K321" i="70"/>
  <c r="I321" i="70"/>
  <c r="N320" i="70"/>
  <c r="L320" i="70"/>
  <c r="J320" i="70"/>
  <c r="K320" i="70"/>
  <c r="I320" i="70"/>
  <c r="N319" i="70"/>
  <c r="L319" i="70"/>
  <c r="J319" i="70"/>
  <c r="K319" i="70"/>
  <c r="I319" i="70"/>
  <c r="N317" i="70"/>
  <c r="L317" i="70"/>
  <c r="J317" i="70"/>
  <c r="K317" i="70"/>
  <c r="I317" i="70"/>
  <c r="N316" i="70"/>
  <c r="L316" i="70"/>
  <c r="J316" i="70"/>
  <c r="K316" i="70"/>
  <c r="I316" i="70"/>
  <c r="N315" i="70"/>
  <c r="L315" i="70"/>
  <c r="J315" i="70"/>
  <c r="K315" i="70"/>
  <c r="I315" i="70"/>
  <c r="N314" i="70"/>
  <c r="L314" i="70"/>
  <c r="J314" i="70"/>
  <c r="K314" i="70"/>
  <c r="I314" i="70"/>
  <c r="N313" i="70"/>
  <c r="L313" i="70"/>
  <c r="J313" i="70"/>
  <c r="K313" i="70"/>
  <c r="I313" i="70"/>
  <c r="N311" i="70"/>
  <c r="L311" i="70"/>
  <c r="J311" i="70"/>
  <c r="K311" i="70"/>
  <c r="I311" i="70"/>
  <c r="N310" i="70"/>
  <c r="L310" i="70"/>
  <c r="J310" i="70"/>
  <c r="K310" i="70"/>
  <c r="I310" i="70"/>
  <c r="N309" i="70"/>
  <c r="L309" i="70"/>
  <c r="J309" i="70"/>
  <c r="K309" i="70"/>
  <c r="I309" i="70"/>
  <c r="N307" i="70"/>
  <c r="L307" i="70"/>
  <c r="J307" i="70"/>
  <c r="K307" i="70"/>
  <c r="I307" i="70"/>
  <c r="N305" i="70"/>
  <c r="L305" i="70"/>
  <c r="J305" i="70"/>
  <c r="K305" i="70"/>
  <c r="I305" i="70"/>
  <c r="N303" i="70"/>
  <c r="L303" i="70"/>
  <c r="J303" i="70"/>
  <c r="K303" i="70"/>
  <c r="I303" i="70"/>
  <c r="N302" i="70"/>
  <c r="L302" i="70"/>
  <c r="J302" i="70"/>
  <c r="K302" i="70"/>
  <c r="I302" i="70"/>
  <c r="N301" i="70"/>
  <c r="L301" i="70"/>
  <c r="J301" i="70"/>
  <c r="K301" i="70"/>
  <c r="I301" i="70"/>
  <c r="N300" i="70"/>
  <c r="L300" i="70"/>
  <c r="J300" i="70"/>
  <c r="K300" i="70"/>
  <c r="I300" i="70"/>
  <c r="N299" i="70"/>
  <c r="L299" i="70"/>
  <c r="J299" i="70"/>
  <c r="K299" i="70"/>
  <c r="I299" i="70"/>
  <c r="N298" i="70"/>
  <c r="L298" i="70"/>
  <c r="J298" i="70"/>
  <c r="K298" i="70"/>
  <c r="I298" i="70"/>
  <c r="N297" i="70"/>
  <c r="L297" i="70"/>
  <c r="J297" i="70"/>
  <c r="K297" i="70"/>
  <c r="I297" i="70"/>
  <c r="N296" i="70"/>
  <c r="L296" i="70"/>
  <c r="J296" i="70"/>
  <c r="K296" i="70"/>
  <c r="I296" i="70"/>
  <c r="N289" i="70"/>
  <c r="L289" i="70"/>
  <c r="J289" i="70"/>
  <c r="I289" i="70"/>
  <c r="N287" i="70"/>
  <c r="L287" i="70"/>
  <c r="J287" i="70"/>
  <c r="I287" i="70"/>
  <c r="N285" i="70"/>
  <c r="L285" i="70"/>
  <c r="J285" i="70"/>
  <c r="I285" i="70"/>
  <c r="N284" i="70"/>
  <c r="L284" i="70"/>
  <c r="J284" i="70"/>
  <c r="I284" i="70"/>
  <c r="N282" i="70"/>
  <c r="L282" i="70"/>
  <c r="J282" i="70"/>
  <c r="K282" i="70"/>
  <c r="I282" i="70"/>
  <c r="N281" i="70"/>
  <c r="L281" i="70"/>
  <c r="J281" i="70"/>
  <c r="K281" i="70"/>
  <c r="I281" i="70"/>
  <c r="N280" i="70"/>
  <c r="L280" i="70"/>
  <c r="J280" i="70"/>
  <c r="K280" i="70"/>
  <c r="I280" i="70"/>
  <c r="N279" i="70"/>
  <c r="L279" i="70"/>
  <c r="J279" i="70"/>
  <c r="K279" i="70"/>
  <c r="I279" i="70"/>
  <c r="N278" i="70"/>
  <c r="L278" i="70"/>
  <c r="J278" i="70"/>
  <c r="K278" i="70"/>
  <c r="I278" i="70"/>
  <c r="N276" i="70"/>
  <c r="L276" i="70"/>
  <c r="J276" i="70"/>
  <c r="K276" i="70"/>
  <c r="I276" i="70"/>
  <c r="N275" i="70"/>
  <c r="L275" i="70"/>
  <c r="J275" i="70"/>
  <c r="K275" i="70"/>
  <c r="I275" i="70"/>
  <c r="N274" i="70"/>
  <c r="L274" i="70"/>
  <c r="J274" i="70"/>
  <c r="K274" i="70"/>
  <c r="I274" i="70"/>
  <c r="N273" i="70"/>
  <c r="L273" i="70"/>
  <c r="J273" i="70"/>
  <c r="K273" i="70"/>
  <c r="I273" i="70"/>
  <c r="N272" i="70"/>
  <c r="L272" i="70"/>
  <c r="J272" i="70"/>
  <c r="K272" i="70"/>
  <c r="I272" i="70"/>
  <c r="N270" i="70"/>
  <c r="L270" i="70"/>
  <c r="J270" i="70"/>
  <c r="K270" i="70"/>
  <c r="I270" i="70"/>
  <c r="N269" i="70"/>
  <c r="L269" i="70"/>
  <c r="J269" i="70"/>
  <c r="K269" i="70"/>
  <c r="I269" i="70"/>
  <c r="N268" i="70"/>
  <c r="L268" i="70"/>
  <c r="J268" i="70"/>
  <c r="K268" i="70"/>
  <c r="I268" i="70"/>
  <c r="N266" i="70"/>
  <c r="L266" i="70"/>
  <c r="J266" i="70"/>
  <c r="K266" i="70"/>
  <c r="I266" i="70"/>
  <c r="N264" i="70"/>
  <c r="L264" i="70"/>
  <c r="J264" i="70"/>
  <c r="K264" i="70"/>
  <c r="I264" i="70"/>
  <c r="N262" i="70"/>
  <c r="L262" i="70"/>
  <c r="J262" i="70"/>
  <c r="K262" i="70"/>
  <c r="I262" i="70"/>
  <c r="N261" i="70"/>
  <c r="L261" i="70"/>
  <c r="J261" i="70"/>
  <c r="K261" i="70"/>
  <c r="I261" i="70"/>
  <c r="N260" i="70"/>
  <c r="L260" i="70"/>
  <c r="J260" i="70"/>
  <c r="K260" i="70"/>
  <c r="I260" i="70"/>
  <c r="N259" i="70"/>
  <c r="L259" i="70"/>
  <c r="J259" i="70"/>
  <c r="K259" i="70"/>
  <c r="I259" i="70"/>
  <c r="N258" i="70"/>
  <c r="L258" i="70"/>
  <c r="J258" i="70"/>
  <c r="K258" i="70"/>
  <c r="I258" i="70"/>
  <c r="N257" i="70"/>
  <c r="L257" i="70"/>
  <c r="J257" i="70"/>
  <c r="K257" i="70"/>
  <c r="I257" i="70"/>
  <c r="N256" i="70"/>
  <c r="L256" i="70"/>
  <c r="J256" i="70"/>
  <c r="K256" i="70"/>
  <c r="I256" i="70"/>
  <c r="N255" i="70"/>
  <c r="L255" i="70"/>
  <c r="J255" i="70"/>
  <c r="K255" i="70"/>
  <c r="I255" i="70"/>
  <c r="N248" i="70"/>
  <c r="L248" i="70"/>
  <c r="J248" i="70"/>
  <c r="I248" i="70"/>
  <c r="N246" i="70"/>
  <c r="L246" i="70"/>
  <c r="J246" i="70"/>
  <c r="I246" i="70"/>
  <c r="N244" i="70"/>
  <c r="L244" i="70"/>
  <c r="J244" i="70"/>
  <c r="I244" i="70"/>
  <c r="N243" i="70"/>
  <c r="L243" i="70"/>
  <c r="J243" i="70"/>
  <c r="I243" i="70"/>
  <c r="N241" i="70"/>
  <c r="L241" i="70"/>
  <c r="J241" i="70"/>
  <c r="K241" i="70"/>
  <c r="I241" i="70"/>
  <c r="N240" i="70"/>
  <c r="L240" i="70"/>
  <c r="J240" i="70"/>
  <c r="K240" i="70"/>
  <c r="I240" i="70"/>
  <c r="N239" i="70"/>
  <c r="L239" i="70"/>
  <c r="J239" i="70"/>
  <c r="K239" i="70"/>
  <c r="I239" i="70"/>
  <c r="N238" i="70"/>
  <c r="L238" i="70"/>
  <c r="J238" i="70"/>
  <c r="K238" i="70"/>
  <c r="I238" i="70"/>
  <c r="N237" i="70"/>
  <c r="L237" i="70"/>
  <c r="J237" i="70"/>
  <c r="K237" i="70"/>
  <c r="I237" i="70"/>
  <c r="N235" i="70"/>
  <c r="L235" i="70"/>
  <c r="J235" i="70"/>
  <c r="K235" i="70"/>
  <c r="I235" i="70"/>
  <c r="N234" i="70"/>
  <c r="L234" i="70"/>
  <c r="J234" i="70"/>
  <c r="K234" i="70"/>
  <c r="I234" i="70"/>
  <c r="N233" i="70"/>
  <c r="L233" i="70"/>
  <c r="J233" i="70"/>
  <c r="K233" i="70"/>
  <c r="I233" i="70"/>
  <c r="N232" i="70"/>
  <c r="L232" i="70"/>
  <c r="J232" i="70"/>
  <c r="K232" i="70"/>
  <c r="I232" i="70"/>
  <c r="N231" i="70"/>
  <c r="L231" i="70"/>
  <c r="J231" i="70"/>
  <c r="K231" i="70"/>
  <c r="I231" i="70"/>
  <c r="N229" i="70"/>
  <c r="L229" i="70"/>
  <c r="J229" i="70"/>
  <c r="K229" i="70"/>
  <c r="I229" i="70"/>
  <c r="N228" i="70"/>
  <c r="L228" i="70"/>
  <c r="J228" i="70"/>
  <c r="K228" i="70"/>
  <c r="I228" i="70"/>
  <c r="N227" i="70"/>
  <c r="L227" i="70"/>
  <c r="J227" i="70"/>
  <c r="K227" i="70"/>
  <c r="I227" i="70"/>
  <c r="N225" i="70"/>
  <c r="L225" i="70"/>
  <c r="J225" i="70"/>
  <c r="K225" i="70"/>
  <c r="I225" i="70"/>
  <c r="N223" i="70"/>
  <c r="L223" i="70"/>
  <c r="J223" i="70"/>
  <c r="K223" i="70"/>
  <c r="I223" i="70"/>
  <c r="N221" i="70"/>
  <c r="L221" i="70"/>
  <c r="J221" i="70"/>
  <c r="K221" i="70"/>
  <c r="I221" i="70"/>
  <c r="N220" i="70"/>
  <c r="L220" i="70"/>
  <c r="J220" i="70"/>
  <c r="K220" i="70"/>
  <c r="I220" i="70"/>
  <c r="N219" i="70"/>
  <c r="L219" i="70"/>
  <c r="J219" i="70"/>
  <c r="K219" i="70"/>
  <c r="I219" i="70"/>
  <c r="N218" i="70"/>
  <c r="L218" i="70"/>
  <c r="J218" i="70"/>
  <c r="K218" i="70"/>
  <c r="I218" i="70"/>
  <c r="N217" i="70"/>
  <c r="L217" i="70"/>
  <c r="J217" i="70"/>
  <c r="K217" i="70"/>
  <c r="I217" i="70"/>
  <c r="N216" i="70"/>
  <c r="L216" i="70"/>
  <c r="J216" i="70"/>
  <c r="K216" i="70"/>
  <c r="I216" i="70"/>
  <c r="N215" i="70"/>
  <c r="L215" i="70"/>
  <c r="J215" i="70"/>
  <c r="K215" i="70"/>
  <c r="I215" i="70"/>
  <c r="N214" i="70"/>
  <c r="L214" i="70"/>
  <c r="J214" i="70"/>
  <c r="K214" i="70"/>
  <c r="I214" i="70"/>
  <c r="N207" i="70"/>
  <c r="L207" i="70"/>
  <c r="J207" i="70"/>
  <c r="I207" i="70"/>
  <c r="N205" i="70"/>
  <c r="L205" i="70"/>
  <c r="J205" i="70"/>
  <c r="I205" i="70"/>
  <c r="N203" i="70"/>
  <c r="L203" i="70"/>
  <c r="J203" i="70"/>
  <c r="I203" i="70"/>
  <c r="N202" i="70"/>
  <c r="L202" i="70"/>
  <c r="J202" i="70"/>
  <c r="I202" i="70"/>
  <c r="N200" i="70"/>
  <c r="L200" i="70"/>
  <c r="J200" i="70"/>
  <c r="K200" i="70"/>
  <c r="I200" i="70"/>
  <c r="N199" i="70"/>
  <c r="L199" i="70"/>
  <c r="J199" i="70"/>
  <c r="K199" i="70"/>
  <c r="I199" i="70"/>
  <c r="N198" i="70"/>
  <c r="L198" i="70"/>
  <c r="J198" i="70"/>
  <c r="K198" i="70"/>
  <c r="I198" i="70"/>
  <c r="N197" i="70"/>
  <c r="L197" i="70"/>
  <c r="J197" i="70"/>
  <c r="K197" i="70"/>
  <c r="I197" i="70"/>
  <c r="N196" i="70"/>
  <c r="L196" i="70"/>
  <c r="J196" i="70"/>
  <c r="K196" i="70"/>
  <c r="I196" i="70"/>
  <c r="N194" i="70"/>
  <c r="L194" i="70"/>
  <c r="J194" i="70"/>
  <c r="K194" i="70"/>
  <c r="I194" i="70"/>
  <c r="N193" i="70"/>
  <c r="L193" i="70"/>
  <c r="J193" i="70"/>
  <c r="K193" i="70"/>
  <c r="I193" i="70"/>
  <c r="N192" i="70"/>
  <c r="L192" i="70"/>
  <c r="J192" i="70"/>
  <c r="K192" i="70"/>
  <c r="I192" i="70"/>
  <c r="N191" i="70"/>
  <c r="L191" i="70"/>
  <c r="J191" i="70"/>
  <c r="K191" i="70"/>
  <c r="I191" i="70"/>
  <c r="N190" i="70"/>
  <c r="L190" i="70"/>
  <c r="J190" i="70"/>
  <c r="K190" i="70"/>
  <c r="I190" i="70"/>
  <c r="N188" i="70"/>
  <c r="L188" i="70"/>
  <c r="J188" i="70"/>
  <c r="K188" i="70"/>
  <c r="I188" i="70"/>
  <c r="N187" i="70"/>
  <c r="L187" i="70"/>
  <c r="J187" i="70"/>
  <c r="K187" i="70"/>
  <c r="I187" i="70"/>
  <c r="N186" i="70"/>
  <c r="L186" i="70"/>
  <c r="J186" i="70"/>
  <c r="K186" i="70"/>
  <c r="I186" i="70"/>
  <c r="N184" i="70"/>
  <c r="L184" i="70"/>
  <c r="J184" i="70"/>
  <c r="K184" i="70"/>
  <c r="I184" i="70"/>
  <c r="N182" i="70"/>
  <c r="L182" i="70"/>
  <c r="J182" i="70"/>
  <c r="K182" i="70"/>
  <c r="I182" i="70"/>
  <c r="N180" i="70"/>
  <c r="L180" i="70"/>
  <c r="J180" i="70"/>
  <c r="K180" i="70"/>
  <c r="I180" i="70"/>
  <c r="N179" i="70"/>
  <c r="L179" i="70"/>
  <c r="J179" i="70"/>
  <c r="K179" i="70"/>
  <c r="I179" i="70"/>
  <c r="N178" i="70"/>
  <c r="L178" i="70"/>
  <c r="J178" i="70"/>
  <c r="K178" i="70"/>
  <c r="I178" i="70"/>
  <c r="N177" i="70"/>
  <c r="L177" i="70"/>
  <c r="J177" i="70"/>
  <c r="K177" i="70"/>
  <c r="I177" i="70"/>
  <c r="N176" i="70"/>
  <c r="L176" i="70"/>
  <c r="J176" i="70"/>
  <c r="K176" i="70"/>
  <c r="I176" i="70"/>
  <c r="N175" i="70"/>
  <c r="L175" i="70"/>
  <c r="J175" i="70"/>
  <c r="K175" i="70"/>
  <c r="I175" i="70"/>
  <c r="N174" i="70"/>
  <c r="L174" i="70"/>
  <c r="J174" i="70"/>
  <c r="K174" i="70"/>
  <c r="I174" i="70"/>
  <c r="N173" i="70"/>
  <c r="L173" i="70"/>
  <c r="J173" i="70"/>
  <c r="K173" i="70"/>
  <c r="I173" i="70"/>
  <c r="N166" i="70"/>
  <c r="L166" i="70"/>
  <c r="J166" i="70"/>
  <c r="I166" i="70"/>
  <c r="N164" i="70"/>
  <c r="L164" i="70"/>
  <c r="J164" i="70"/>
  <c r="I164" i="70"/>
  <c r="N162" i="70"/>
  <c r="L162" i="70"/>
  <c r="J162" i="70"/>
  <c r="I162" i="70"/>
  <c r="N161" i="70"/>
  <c r="L161" i="70"/>
  <c r="J161" i="70"/>
  <c r="I161" i="70"/>
  <c r="N159" i="70"/>
  <c r="L159" i="70"/>
  <c r="J159" i="70"/>
  <c r="K159" i="70"/>
  <c r="I159" i="70"/>
  <c r="N158" i="70"/>
  <c r="L158" i="70"/>
  <c r="J158" i="70"/>
  <c r="K158" i="70"/>
  <c r="I158" i="70"/>
  <c r="N157" i="70"/>
  <c r="L157" i="70"/>
  <c r="J157" i="70"/>
  <c r="K157" i="70"/>
  <c r="I157" i="70"/>
  <c r="N156" i="70"/>
  <c r="L156" i="70"/>
  <c r="J156" i="70"/>
  <c r="K156" i="70"/>
  <c r="I156" i="70"/>
  <c r="N155" i="70"/>
  <c r="L155" i="70"/>
  <c r="J155" i="70"/>
  <c r="K155" i="70"/>
  <c r="I155" i="70"/>
  <c r="N153" i="70"/>
  <c r="L153" i="70"/>
  <c r="J153" i="70"/>
  <c r="K153" i="70"/>
  <c r="I153" i="70"/>
  <c r="N152" i="70"/>
  <c r="L152" i="70"/>
  <c r="J152" i="70"/>
  <c r="K152" i="70"/>
  <c r="I152" i="70"/>
  <c r="N151" i="70"/>
  <c r="L151" i="70"/>
  <c r="J151" i="70"/>
  <c r="K151" i="70"/>
  <c r="I151" i="70"/>
  <c r="N150" i="70"/>
  <c r="L150" i="70"/>
  <c r="J150" i="70"/>
  <c r="K150" i="70"/>
  <c r="I150" i="70"/>
  <c r="N149" i="70"/>
  <c r="L149" i="70"/>
  <c r="J149" i="70"/>
  <c r="K149" i="70"/>
  <c r="I149" i="70"/>
  <c r="N147" i="70"/>
  <c r="L147" i="70"/>
  <c r="J147" i="70"/>
  <c r="K147" i="70"/>
  <c r="I147" i="70"/>
  <c r="N146" i="70"/>
  <c r="L146" i="70"/>
  <c r="J146" i="70"/>
  <c r="K146" i="70"/>
  <c r="I146" i="70"/>
  <c r="N145" i="70"/>
  <c r="L145" i="70"/>
  <c r="J145" i="70"/>
  <c r="K145" i="70"/>
  <c r="I145" i="70"/>
  <c r="N143" i="70"/>
  <c r="L143" i="70"/>
  <c r="J143" i="70"/>
  <c r="K143" i="70"/>
  <c r="I143" i="70"/>
  <c r="N141" i="70"/>
  <c r="L141" i="70"/>
  <c r="J141" i="70"/>
  <c r="K141" i="70"/>
  <c r="I141" i="70"/>
  <c r="N139" i="70"/>
  <c r="L139" i="70"/>
  <c r="J139" i="70"/>
  <c r="K139" i="70"/>
  <c r="I139" i="70"/>
  <c r="N138" i="70"/>
  <c r="L138" i="70"/>
  <c r="J138" i="70"/>
  <c r="K138" i="70"/>
  <c r="I138" i="70"/>
  <c r="N137" i="70"/>
  <c r="L137" i="70"/>
  <c r="J137" i="70"/>
  <c r="K137" i="70"/>
  <c r="I137" i="70"/>
  <c r="N136" i="70"/>
  <c r="L136" i="70"/>
  <c r="J136" i="70"/>
  <c r="K136" i="70"/>
  <c r="I136" i="70"/>
  <c r="N135" i="70"/>
  <c r="L135" i="70"/>
  <c r="J135" i="70"/>
  <c r="K135" i="70"/>
  <c r="I135" i="70"/>
  <c r="N134" i="70"/>
  <c r="L134" i="70"/>
  <c r="J134" i="70"/>
  <c r="K134" i="70"/>
  <c r="I134" i="70"/>
  <c r="N133" i="70"/>
  <c r="L133" i="70"/>
  <c r="J133" i="70"/>
  <c r="K133" i="70"/>
  <c r="I133" i="70"/>
  <c r="N132" i="70"/>
  <c r="L132" i="70"/>
  <c r="J132" i="70"/>
  <c r="K132" i="70"/>
  <c r="I132" i="70"/>
  <c r="N125" i="70"/>
  <c r="L125" i="70"/>
  <c r="J125" i="70"/>
  <c r="I125" i="70"/>
  <c r="N123" i="70"/>
  <c r="L123" i="70"/>
  <c r="J123" i="70"/>
  <c r="I123" i="70"/>
  <c r="N121" i="70"/>
  <c r="L121" i="70"/>
  <c r="J121" i="70"/>
  <c r="I121" i="70"/>
  <c r="N120" i="70"/>
  <c r="L120" i="70"/>
  <c r="J120" i="70"/>
  <c r="I120" i="70"/>
  <c r="N118" i="70"/>
  <c r="L118" i="70"/>
  <c r="J118" i="70"/>
  <c r="K118" i="70"/>
  <c r="I118" i="70"/>
  <c r="N117" i="70"/>
  <c r="L117" i="70"/>
  <c r="J117" i="70"/>
  <c r="K117" i="70"/>
  <c r="I117" i="70"/>
  <c r="N116" i="70"/>
  <c r="L116" i="70"/>
  <c r="J116" i="70"/>
  <c r="K116" i="70"/>
  <c r="I116" i="70"/>
  <c r="N115" i="70"/>
  <c r="L115" i="70"/>
  <c r="J115" i="70"/>
  <c r="K115" i="70"/>
  <c r="I115" i="70"/>
  <c r="N114" i="70"/>
  <c r="L114" i="70"/>
  <c r="J114" i="70"/>
  <c r="K114" i="70"/>
  <c r="I114" i="70"/>
  <c r="N112" i="70"/>
  <c r="L112" i="70"/>
  <c r="J112" i="70"/>
  <c r="K112" i="70"/>
  <c r="I112" i="70"/>
  <c r="N111" i="70"/>
  <c r="L111" i="70"/>
  <c r="J111" i="70"/>
  <c r="K111" i="70"/>
  <c r="I111" i="70"/>
  <c r="N110" i="70"/>
  <c r="L110" i="70"/>
  <c r="J110" i="70"/>
  <c r="K110" i="70"/>
  <c r="I110" i="70"/>
  <c r="N109" i="70"/>
  <c r="L109" i="70"/>
  <c r="J109" i="70"/>
  <c r="K109" i="70"/>
  <c r="I109" i="70"/>
  <c r="N108" i="70"/>
  <c r="L108" i="70"/>
  <c r="J108" i="70"/>
  <c r="K108" i="70"/>
  <c r="I108" i="70"/>
  <c r="N106" i="70"/>
  <c r="L106" i="70"/>
  <c r="J106" i="70"/>
  <c r="K106" i="70"/>
  <c r="I106" i="70"/>
  <c r="N105" i="70"/>
  <c r="L105" i="70"/>
  <c r="J105" i="70"/>
  <c r="K105" i="70"/>
  <c r="I105" i="70"/>
  <c r="N104" i="70"/>
  <c r="L104" i="70"/>
  <c r="J104" i="70"/>
  <c r="K104" i="70"/>
  <c r="I104" i="70"/>
  <c r="N102" i="70"/>
  <c r="L102" i="70"/>
  <c r="J102" i="70"/>
  <c r="K102" i="70"/>
  <c r="I102" i="70"/>
  <c r="N100" i="70"/>
  <c r="L100" i="70"/>
  <c r="J100" i="70"/>
  <c r="K100" i="70"/>
  <c r="I100" i="70"/>
  <c r="N98" i="70"/>
  <c r="L98" i="70"/>
  <c r="J98" i="70"/>
  <c r="K98" i="70"/>
  <c r="I98" i="70"/>
  <c r="N97" i="70"/>
  <c r="L97" i="70"/>
  <c r="J97" i="70"/>
  <c r="K97" i="70"/>
  <c r="I97" i="70"/>
  <c r="N96" i="70"/>
  <c r="L96" i="70"/>
  <c r="J96" i="70"/>
  <c r="K96" i="70"/>
  <c r="I96" i="70"/>
  <c r="N95" i="70"/>
  <c r="L95" i="70"/>
  <c r="J95" i="70"/>
  <c r="K95" i="70"/>
  <c r="I95" i="70"/>
  <c r="N94" i="70"/>
  <c r="L94" i="70"/>
  <c r="J94" i="70"/>
  <c r="K94" i="70"/>
  <c r="I94" i="70"/>
  <c r="N93" i="70"/>
  <c r="L93" i="70"/>
  <c r="J93" i="70"/>
  <c r="K93" i="70"/>
  <c r="I93" i="70"/>
  <c r="N92" i="70"/>
  <c r="L92" i="70"/>
  <c r="J92" i="70"/>
  <c r="K92" i="70"/>
  <c r="I92" i="70"/>
  <c r="N91" i="70"/>
  <c r="L91" i="70"/>
  <c r="J91" i="70"/>
  <c r="K91" i="70"/>
  <c r="I91" i="70"/>
  <c r="N84" i="70"/>
  <c r="L84" i="70"/>
  <c r="J84" i="70"/>
  <c r="I84" i="70"/>
  <c r="N82" i="70"/>
  <c r="L82" i="70"/>
  <c r="J82" i="70"/>
  <c r="I82" i="70"/>
  <c r="N80" i="70"/>
  <c r="L80" i="70"/>
  <c r="J80" i="70"/>
  <c r="I80" i="70"/>
  <c r="N79" i="70"/>
  <c r="L79" i="70"/>
  <c r="J79" i="70"/>
  <c r="I79" i="70"/>
  <c r="N77" i="70"/>
  <c r="L77" i="70"/>
  <c r="J77" i="70"/>
  <c r="K77" i="70"/>
  <c r="I77" i="70"/>
  <c r="N76" i="70"/>
  <c r="L76" i="70"/>
  <c r="J76" i="70"/>
  <c r="K76" i="70"/>
  <c r="I76" i="70"/>
  <c r="N75" i="70"/>
  <c r="L75" i="70"/>
  <c r="J75" i="70"/>
  <c r="K75" i="70"/>
  <c r="I75" i="70"/>
  <c r="N74" i="70"/>
  <c r="L74" i="70"/>
  <c r="J74" i="70"/>
  <c r="K74" i="70"/>
  <c r="I74" i="70"/>
  <c r="N73" i="70"/>
  <c r="L73" i="70"/>
  <c r="J73" i="70"/>
  <c r="K73" i="70"/>
  <c r="I73" i="70"/>
  <c r="N71" i="70"/>
  <c r="L71" i="70"/>
  <c r="J71" i="70"/>
  <c r="K71" i="70"/>
  <c r="I71" i="70"/>
  <c r="N70" i="70"/>
  <c r="L70" i="70"/>
  <c r="J70" i="70"/>
  <c r="K70" i="70"/>
  <c r="I70" i="70"/>
  <c r="N69" i="70"/>
  <c r="L69" i="70"/>
  <c r="J69" i="70"/>
  <c r="K69" i="70"/>
  <c r="I69" i="70"/>
  <c r="N68" i="70"/>
  <c r="L68" i="70"/>
  <c r="J68" i="70"/>
  <c r="K68" i="70"/>
  <c r="I68" i="70"/>
  <c r="N67" i="70"/>
  <c r="L67" i="70"/>
  <c r="J67" i="70"/>
  <c r="K67" i="70"/>
  <c r="I67" i="70"/>
  <c r="N65" i="70"/>
  <c r="L65" i="70"/>
  <c r="J65" i="70"/>
  <c r="K65" i="70"/>
  <c r="I65" i="70"/>
  <c r="N64" i="70"/>
  <c r="L64" i="70"/>
  <c r="J64" i="70"/>
  <c r="K64" i="70"/>
  <c r="I64" i="70"/>
  <c r="N63" i="70"/>
  <c r="L63" i="70"/>
  <c r="J63" i="70"/>
  <c r="K63" i="70"/>
  <c r="I63" i="70"/>
  <c r="N61" i="70"/>
  <c r="L61" i="70"/>
  <c r="J61" i="70"/>
  <c r="K61" i="70"/>
  <c r="I61" i="70"/>
  <c r="N59" i="70"/>
  <c r="L59" i="70"/>
  <c r="J59" i="70"/>
  <c r="K59" i="70"/>
  <c r="I59" i="70"/>
  <c r="N57" i="70"/>
  <c r="L57" i="70"/>
  <c r="J57" i="70"/>
  <c r="K57" i="70"/>
  <c r="I57" i="70"/>
  <c r="N56" i="70"/>
  <c r="L56" i="70"/>
  <c r="J56" i="70"/>
  <c r="K56" i="70"/>
  <c r="I56" i="70"/>
  <c r="N55" i="70"/>
  <c r="L55" i="70"/>
  <c r="J55" i="70"/>
  <c r="K55" i="70"/>
  <c r="I55" i="70"/>
  <c r="N54" i="70"/>
  <c r="L54" i="70"/>
  <c r="J54" i="70"/>
  <c r="K54" i="70"/>
  <c r="I54" i="70"/>
  <c r="N53" i="70"/>
  <c r="L53" i="70"/>
  <c r="J53" i="70"/>
  <c r="K53" i="70"/>
  <c r="I53" i="70"/>
  <c r="N52" i="70"/>
  <c r="L52" i="70"/>
  <c r="J52" i="70"/>
  <c r="K52" i="70"/>
  <c r="I52" i="70"/>
  <c r="N51" i="70"/>
  <c r="L51" i="70"/>
  <c r="J51" i="70"/>
  <c r="K51" i="70"/>
  <c r="I51" i="70"/>
  <c r="N50" i="70"/>
  <c r="L50" i="70"/>
  <c r="J50" i="70"/>
  <c r="K50" i="70"/>
  <c r="I50" i="70"/>
  <c r="N43" i="70"/>
  <c r="L43" i="70"/>
  <c r="J43" i="70"/>
  <c r="I43" i="70"/>
  <c r="N41" i="70"/>
  <c r="L41" i="70"/>
  <c r="J41" i="70"/>
  <c r="I41" i="70"/>
  <c r="N39" i="70"/>
  <c r="L39" i="70"/>
  <c r="J39" i="70"/>
  <c r="I39" i="70"/>
  <c r="N38" i="70"/>
  <c r="L38" i="70"/>
  <c r="J38" i="70"/>
  <c r="I38" i="70"/>
  <c r="N36" i="70"/>
  <c r="L36" i="70"/>
  <c r="J36" i="70"/>
  <c r="K36" i="70"/>
  <c r="I36" i="70"/>
  <c r="N35" i="70"/>
  <c r="L35" i="70"/>
  <c r="J35" i="70"/>
  <c r="K35" i="70"/>
  <c r="I35" i="70"/>
  <c r="N34" i="70"/>
  <c r="L34" i="70"/>
  <c r="J34" i="70"/>
  <c r="K34" i="70"/>
  <c r="I34" i="70"/>
  <c r="N33" i="70"/>
  <c r="L33" i="70"/>
  <c r="J33" i="70"/>
  <c r="K33" i="70"/>
  <c r="I33" i="70"/>
  <c r="N32" i="70"/>
  <c r="L32" i="70"/>
  <c r="J32" i="70"/>
  <c r="K32" i="70"/>
  <c r="I32" i="70"/>
  <c r="N30" i="70"/>
  <c r="L30" i="70"/>
  <c r="J30" i="70"/>
  <c r="K30" i="70"/>
  <c r="I30" i="70"/>
  <c r="N29" i="70"/>
  <c r="L29" i="70"/>
  <c r="J29" i="70"/>
  <c r="K29" i="70"/>
  <c r="I29" i="70"/>
  <c r="N28" i="70"/>
  <c r="L28" i="70"/>
  <c r="J28" i="70"/>
  <c r="K28" i="70"/>
  <c r="I28" i="70"/>
  <c r="N27" i="70"/>
  <c r="L27" i="70"/>
  <c r="J27" i="70"/>
  <c r="K27" i="70"/>
  <c r="I27" i="70"/>
  <c r="N26" i="70"/>
  <c r="L26" i="70"/>
  <c r="J26" i="70"/>
  <c r="K26" i="70"/>
  <c r="I26" i="70"/>
  <c r="N24" i="70"/>
  <c r="L24" i="70"/>
  <c r="J24" i="70"/>
  <c r="K24" i="70"/>
  <c r="I24" i="70"/>
  <c r="N23" i="70"/>
  <c r="L23" i="70"/>
  <c r="J23" i="70"/>
  <c r="K23" i="70"/>
  <c r="I23" i="70"/>
  <c r="N22" i="70"/>
  <c r="L22" i="70"/>
  <c r="J22" i="70"/>
  <c r="K22" i="70"/>
  <c r="I22" i="70"/>
  <c r="N20" i="70"/>
  <c r="L20" i="70"/>
  <c r="J20" i="70"/>
  <c r="K20" i="70"/>
  <c r="I20" i="70"/>
  <c r="N18" i="70"/>
  <c r="L18" i="70"/>
  <c r="J18" i="70"/>
  <c r="K18" i="70"/>
  <c r="I18" i="70"/>
  <c r="N16" i="70"/>
  <c r="L16" i="70"/>
  <c r="J16" i="70"/>
  <c r="K16" i="70"/>
  <c r="I16" i="70"/>
  <c r="N15" i="70"/>
  <c r="L15" i="70"/>
  <c r="J15" i="70"/>
  <c r="K15" i="70"/>
  <c r="I15" i="70"/>
  <c r="N14" i="70"/>
  <c r="L14" i="70"/>
  <c r="J14" i="70"/>
  <c r="K14" i="70"/>
  <c r="I14" i="70"/>
  <c r="N13" i="70"/>
  <c r="L13" i="70"/>
  <c r="J13" i="70"/>
  <c r="K13" i="70"/>
  <c r="I13" i="70"/>
  <c r="N12" i="70"/>
  <c r="L12" i="70"/>
  <c r="J12" i="70"/>
  <c r="K12" i="70"/>
  <c r="I12" i="70"/>
  <c r="N11" i="70"/>
  <c r="L11" i="70"/>
  <c r="J11" i="70"/>
  <c r="K11" i="70"/>
  <c r="I11" i="70"/>
  <c r="N10" i="70"/>
  <c r="L10" i="70"/>
  <c r="J10" i="70"/>
  <c r="K10" i="70"/>
  <c r="I10" i="70"/>
  <c r="N9" i="70"/>
  <c r="L9" i="70"/>
  <c r="J9" i="70"/>
  <c r="K9" i="70"/>
  <c r="I9" i="70"/>
  <c r="D412" i="442"/>
  <c r="D410" i="442"/>
  <c r="D408" i="442"/>
  <c r="D407" i="442"/>
  <c r="D405" i="442"/>
  <c r="D404" i="442"/>
  <c r="D403" i="442"/>
  <c r="D402" i="442"/>
  <c r="D401" i="442"/>
  <c r="D399" i="442"/>
  <c r="D398" i="442"/>
  <c r="D397" i="442"/>
  <c r="D396" i="442"/>
  <c r="D395" i="442"/>
  <c r="D393" i="442"/>
  <c r="D392" i="442"/>
  <c r="D391" i="442"/>
  <c r="D389" i="442"/>
  <c r="D387" i="442"/>
  <c r="D385" i="442"/>
  <c r="D384" i="442"/>
  <c r="D383" i="442"/>
  <c r="D382" i="442"/>
  <c r="D381" i="442"/>
  <c r="D380" i="442"/>
  <c r="D379" i="442"/>
  <c r="D378" i="442"/>
  <c r="B405" i="442"/>
  <c r="B404" i="442"/>
  <c r="B403" i="442"/>
  <c r="B402" i="442"/>
  <c r="B401" i="442"/>
  <c r="B399" i="442"/>
  <c r="B398" i="442"/>
  <c r="B397" i="442"/>
  <c r="B396" i="442"/>
  <c r="B395" i="442"/>
  <c r="B393" i="442"/>
  <c r="B392" i="442"/>
  <c r="B391" i="442"/>
  <c r="B389" i="442"/>
  <c r="B387" i="442"/>
  <c r="B385" i="442"/>
  <c r="B384" i="442"/>
  <c r="B383" i="442"/>
  <c r="B382" i="442"/>
  <c r="B381" i="442"/>
  <c r="B380" i="442"/>
  <c r="B379" i="442"/>
  <c r="B378" i="442"/>
  <c r="C405" i="442"/>
  <c r="C404" i="442"/>
  <c r="C403" i="442"/>
  <c r="C402" i="442"/>
  <c r="C401" i="442"/>
  <c r="C399" i="442"/>
  <c r="C398" i="442"/>
  <c r="C397" i="442"/>
  <c r="C396" i="442"/>
  <c r="C395" i="442"/>
  <c r="C393" i="442"/>
  <c r="C392" i="442"/>
  <c r="C391" i="442"/>
  <c r="C389" i="442"/>
  <c r="C387" i="442"/>
  <c r="C385" i="442"/>
  <c r="C384" i="442"/>
  <c r="C383" i="442"/>
  <c r="C382" i="442"/>
  <c r="C381" i="442"/>
  <c r="C380" i="442"/>
  <c r="C379" i="442"/>
  <c r="C378" i="442"/>
  <c r="A333" i="442"/>
  <c r="C344" i="442"/>
  <c r="D339" i="442"/>
  <c r="D340" i="442"/>
  <c r="D341" i="442"/>
  <c r="D342" i="442"/>
  <c r="D343" i="442"/>
  <c r="D344" i="442"/>
  <c r="D346" i="442"/>
  <c r="D350" i="442"/>
  <c r="D351" i="442"/>
  <c r="D352" i="442"/>
  <c r="D354" i="442"/>
  <c r="D355" i="442"/>
  <c r="D356" i="442"/>
  <c r="D357" i="442"/>
  <c r="D358" i="442"/>
  <c r="D360" i="442"/>
  <c r="D361" i="442"/>
  <c r="D362" i="442"/>
  <c r="D363" i="442"/>
  <c r="D364" i="442"/>
  <c r="A292" i="442"/>
  <c r="C303" i="442"/>
  <c r="D298" i="442"/>
  <c r="D299" i="442"/>
  <c r="D300" i="442"/>
  <c r="D301" i="442"/>
  <c r="D302" i="442"/>
  <c r="D303" i="442"/>
  <c r="D305" i="442"/>
  <c r="D309" i="442"/>
  <c r="D310" i="442"/>
  <c r="D311" i="442"/>
  <c r="D313" i="442"/>
  <c r="D314" i="442"/>
  <c r="D315" i="442"/>
  <c r="D316" i="442"/>
  <c r="D317" i="442"/>
  <c r="D319" i="442"/>
  <c r="D320" i="442"/>
  <c r="D321" i="442"/>
  <c r="D322" i="442"/>
  <c r="D323" i="442"/>
  <c r="A251" i="442"/>
  <c r="C262" i="442"/>
  <c r="D257" i="442"/>
  <c r="D258" i="442"/>
  <c r="D259" i="442"/>
  <c r="D260" i="442"/>
  <c r="D261" i="442"/>
  <c r="D262" i="442"/>
  <c r="D264" i="442"/>
  <c r="D266" i="442"/>
  <c r="D268" i="442"/>
  <c r="D269" i="442"/>
  <c r="D270" i="442"/>
  <c r="D272" i="442"/>
  <c r="D273" i="442"/>
  <c r="D274" i="442"/>
  <c r="D275" i="442"/>
  <c r="D276" i="442"/>
  <c r="D278" i="442"/>
  <c r="D279" i="442"/>
  <c r="D280" i="442"/>
  <c r="D281" i="442"/>
  <c r="D282" i="442"/>
  <c r="A210" i="442"/>
  <c r="C221" i="442"/>
  <c r="A169" i="442"/>
  <c r="C180" i="442"/>
  <c r="A128" i="442"/>
  <c r="C139" i="442"/>
  <c r="A87" i="442"/>
  <c r="C98" i="442"/>
  <c r="A46" i="442"/>
  <c r="C57" i="442"/>
  <c r="A5" i="442"/>
  <c r="C16" i="442"/>
  <c r="D412" i="441"/>
  <c r="D410" i="441"/>
  <c r="D408" i="441"/>
  <c r="D407" i="441"/>
  <c r="D405" i="441"/>
  <c r="D404" i="441"/>
  <c r="D403" i="441"/>
  <c r="D402" i="441"/>
  <c r="D401" i="441"/>
  <c r="D399" i="441"/>
  <c r="D398" i="441"/>
  <c r="D397" i="441"/>
  <c r="D396" i="441"/>
  <c r="D395" i="441"/>
  <c r="D393" i="441"/>
  <c r="D392" i="441"/>
  <c r="D391" i="441"/>
  <c r="D389" i="441"/>
  <c r="D387" i="441"/>
  <c r="D385" i="441"/>
  <c r="D384" i="441"/>
  <c r="D383" i="441"/>
  <c r="D382" i="441"/>
  <c r="D381" i="441"/>
  <c r="D380" i="441"/>
  <c r="D379" i="441"/>
  <c r="D378" i="441"/>
  <c r="B405" i="441"/>
  <c r="B404" i="441"/>
  <c r="B403" i="441"/>
  <c r="B402" i="441"/>
  <c r="B401" i="441"/>
  <c r="B399" i="441"/>
  <c r="B398" i="441"/>
  <c r="B397" i="441"/>
  <c r="B396" i="441"/>
  <c r="B395" i="441"/>
  <c r="B393" i="441"/>
  <c r="B392" i="441"/>
  <c r="B391" i="441"/>
  <c r="B389" i="441"/>
  <c r="B387" i="441"/>
  <c r="B385" i="441"/>
  <c r="B384" i="441"/>
  <c r="B383" i="441"/>
  <c r="B382" i="441"/>
  <c r="B381" i="441"/>
  <c r="B380" i="441"/>
  <c r="B379" i="441"/>
  <c r="B378" i="441"/>
  <c r="C405" i="441"/>
  <c r="C404" i="441"/>
  <c r="C403" i="441"/>
  <c r="C402" i="441"/>
  <c r="C401" i="441"/>
  <c r="C399" i="441"/>
  <c r="C398" i="441"/>
  <c r="C397" i="441"/>
  <c r="C396" i="441"/>
  <c r="C395" i="441"/>
  <c r="C393" i="441"/>
  <c r="C392" i="441"/>
  <c r="C391" i="441"/>
  <c r="C389" i="441"/>
  <c r="C387" i="441"/>
  <c r="C385" i="441"/>
  <c r="C384" i="441"/>
  <c r="C383" i="441"/>
  <c r="C382" i="441"/>
  <c r="C381" i="441"/>
  <c r="C380" i="441"/>
  <c r="C379" i="441"/>
  <c r="C378" i="441"/>
  <c r="A333" i="441"/>
  <c r="C344" i="441"/>
  <c r="D339" i="441"/>
  <c r="D340" i="441"/>
  <c r="D341" i="441"/>
  <c r="D342" i="441"/>
  <c r="D343" i="441"/>
  <c r="D344" i="441"/>
  <c r="D346" i="441"/>
  <c r="D350" i="441"/>
  <c r="D351" i="441"/>
  <c r="D352" i="441"/>
  <c r="D354" i="441"/>
  <c r="D355" i="441"/>
  <c r="D356" i="441"/>
  <c r="D357" i="441"/>
  <c r="D358" i="441"/>
  <c r="D360" i="441"/>
  <c r="D361" i="441"/>
  <c r="D362" i="441"/>
  <c r="D363" i="441"/>
  <c r="D364" i="441"/>
  <c r="A292" i="441"/>
  <c r="C303" i="441"/>
  <c r="D298" i="441"/>
  <c r="D299" i="441"/>
  <c r="D300" i="441"/>
  <c r="D301" i="441"/>
  <c r="D302" i="441"/>
  <c r="D303" i="441"/>
  <c r="D305" i="441"/>
  <c r="D309" i="441"/>
  <c r="D310" i="441"/>
  <c r="D311" i="441"/>
  <c r="D313" i="441"/>
  <c r="D314" i="441"/>
  <c r="D315" i="441"/>
  <c r="D316" i="441"/>
  <c r="D317" i="441"/>
  <c r="D319" i="441"/>
  <c r="D320" i="441"/>
  <c r="D321" i="441"/>
  <c r="D322" i="441"/>
  <c r="D323" i="441"/>
  <c r="A251" i="441"/>
  <c r="C262" i="441"/>
  <c r="D256" i="441"/>
  <c r="D257" i="441"/>
  <c r="D258" i="441"/>
  <c r="D259" i="441"/>
  <c r="D260" i="441"/>
  <c r="D261" i="441"/>
  <c r="D262" i="441"/>
  <c r="D264" i="441"/>
  <c r="D266" i="441"/>
  <c r="D268" i="441"/>
  <c r="D269" i="441"/>
  <c r="D270" i="441"/>
  <c r="D272" i="441"/>
  <c r="D273" i="441"/>
  <c r="D274" i="441"/>
  <c r="D275" i="441"/>
  <c r="D276" i="441"/>
  <c r="D278" i="441"/>
  <c r="D279" i="441"/>
  <c r="D280" i="441"/>
  <c r="D281" i="441"/>
  <c r="D282" i="441"/>
  <c r="A210" i="441"/>
  <c r="C221" i="441"/>
  <c r="A169" i="441"/>
  <c r="C180" i="441"/>
  <c r="A128" i="441"/>
  <c r="C139" i="441"/>
  <c r="A87" i="441"/>
  <c r="C98" i="441"/>
  <c r="A46" i="441"/>
  <c r="C57" i="441"/>
  <c r="A5" i="441"/>
  <c r="C16" i="441"/>
  <c r="D412" i="440"/>
  <c r="D410" i="440"/>
  <c r="D408" i="440"/>
  <c r="D407" i="440"/>
  <c r="D405" i="440"/>
  <c r="D404" i="440"/>
  <c r="D403" i="440"/>
  <c r="D402" i="440"/>
  <c r="D401" i="440"/>
  <c r="D399" i="440"/>
  <c r="D398" i="440"/>
  <c r="D397" i="440"/>
  <c r="D396" i="440"/>
  <c r="D395" i="440"/>
  <c r="D393" i="440"/>
  <c r="D392" i="440"/>
  <c r="D391" i="440"/>
  <c r="D389" i="440"/>
  <c r="D387" i="440"/>
  <c r="D385" i="440"/>
  <c r="D384" i="440"/>
  <c r="D383" i="440"/>
  <c r="D382" i="440"/>
  <c r="D381" i="440"/>
  <c r="D380" i="440"/>
  <c r="D379" i="440"/>
  <c r="D378" i="440"/>
  <c r="B405" i="440"/>
  <c r="B404" i="440"/>
  <c r="B403" i="440"/>
  <c r="B402" i="440"/>
  <c r="B401" i="440"/>
  <c r="B399" i="440"/>
  <c r="B398" i="440"/>
  <c r="B397" i="440"/>
  <c r="B396" i="440"/>
  <c r="B395" i="440"/>
  <c r="B393" i="440"/>
  <c r="B392" i="440"/>
  <c r="B391" i="440"/>
  <c r="B389" i="440"/>
  <c r="B387" i="440"/>
  <c r="B385" i="440"/>
  <c r="B384" i="440"/>
  <c r="B383" i="440"/>
  <c r="B382" i="440"/>
  <c r="B381" i="440"/>
  <c r="B380" i="440"/>
  <c r="B379" i="440"/>
  <c r="B378" i="440"/>
  <c r="C405" i="440"/>
  <c r="C404" i="440"/>
  <c r="C403" i="440"/>
  <c r="C402" i="440"/>
  <c r="C401" i="440"/>
  <c r="C399" i="440"/>
  <c r="C398" i="440"/>
  <c r="C397" i="440"/>
  <c r="C396" i="440"/>
  <c r="C395" i="440"/>
  <c r="C393" i="440"/>
  <c r="C392" i="440"/>
  <c r="C391" i="440"/>
  <c r="C389" i="440"/>
  <c r="C387" i="440"/>
  <c r="C385" i="440"/>
  <c r="C384" i="440"/>
  <c r="C383" i="440"/>
  <c r="C382" i="440"/>
  <c r="C381" i="440"/>
  <c r="C380" i="440"/>
  <c r="C379" i="440"/>
  <c r="C378" i="440"/>
  <c r="A333" i="440"/>
  <c r="C344" i="440"/>
  <c r="D339" i="440"/>
  <c r="D340" i="440"/>
  <c r="D341" i="440"/>
  <c r="D342" i="440"/>
  <c r="D343" i="440"/>
  <c r="D344" i="440"/>
  <c r="D346" i="440"/>
  <c r="D350" i="440"/>
  <c r="D351" i="440"/>
  <c r="D352" i="440"/>
  <c r="D354" i="440"/>
  <c r="D355" i="440"/>
  <c r="D356" i="440"/>
  <c r="D357" i="440"/>
  <c r="D358" i="440"/>
  <c r="D360" i="440"/>
  <c r="D361" i="440"/>
  <c r="D362" i="440"/>
  <c r="D363" i="440"/>
  <c r="D364" i="440"/>
  <c r="A292" i="440"/>
  <c r="C303" i="440"/>
  <c r="D298" i="440"/>
  <c r="D299" i="440"/>
  <c r="D300" i="440"/>
  <c r="D301" i="440"/>
  <c r="D302" i="440"/>
  <c r="D303" i="440"/>
  <c r="D305" i="440"/>
  <c r="D309" i="440"/>
  <c r="D310" i="440"/>
  <c r="D311" i="440"/>
  <c r="D313" i="440"/>
  <c r="D314" i="440"/>
  <c r="D315" i="440"/>
  <c r="D316" i="440"/>
  <c r="D317" i="440"/>
  <c r="D319" i="440"/>
  <c r="D320" i="440"/>
  <c r="D321" i="440"/>
  <c r="D322" i="440"/>
  <c r="D323" i="440"/>
  <c r="A251" i="440"/>
  <c r="C262" i="440"/>
  <c r="D256" i="440"/>
  <c r="D257" i="440"/>
  <c r="D258" i="440"/>
  <c r="D259" i="440"/>
  <c r="D260" i="440"/>
  <c r="D261" i="440"/>
  <c r="D262" i="440"/>
  <c r="D264" i="440"/>
  <c r="D268" i="440"/>
  <c r="D269" i="440"/>
  <c r="D270" i="440"/>
  <c r="D272" i="440"/>
  <c r="D273" i="440"/>
  <c r="D274" i="440"/>
  <c r="D275" i="440"/>
  <c r="D276" i="440"/>
  <c r="D278" i="440"/>
  <c r="D279" i="440"/>
  <c r="D280" i="440"/>
  <c r="D281" i="440"/>
  <c r="D282" i="440"/>
  <c r="A210" i="440"/>
  <c r="C221" i="440"/>
  <c r="A169" i="440"/>
  <c r="C180" i="440"/>
  <c r="A128" i="440"/>
  <c r="C139" i="440"/>
  <c r="A87" i="440"/>
  <c r="C98" i="440"/>
  <c r="A46" i="440"/>
  <c r="C57" i="440"/>
  <c r="A5" i="440"/>
  <c r="C16" i="440"/>
  <c r="D412" i="439"/>
  <c r="D410" i="439"/>
  <c r="D408" i="439"/>
  <c r="D407" i="439"/>
  <c r="D405" i="439"/>
  <c r="D404" i="439"/>
  <c r="D403" i="439"/>
  <c r="D402" i="439"/>
  <c r="D401" i="439"/>
  <c r="D399" i="439"/>
  <c r="D398" i="439"/>
  <c r="D397" i="439"/>
  <c r="D396" i="439"/>
  <c r="D395" i="439"/>
  <c r="D393" i="439"/>
  <c r="D392" i="439"/>
  <c r="D391" i="439"/>
  <c r="D389" i="439"/>
  <c r="D387" i="439"/>
  <c r="D385" i="439"/>
  <c r="D384" i="439"/>
  <c r="D383" i="439"/>
  <c r="D382" i="439"/>
  <c r="D381" i="439"/>
  <c r="D380" i="439"/>
  <c r="D379" i="439"/>
  <c r="D378" i="439"/>
  <c r="B405" i="439"/>
  <c r="B404" i="439"/>
  <c r="B403" i="439"/>
  <c r="B402" i="439"/>
  <c r="B401" i="439"/>
  <c r="B399" i="439"/>
  <c r="B398" i="439"/>
  <c r="B397" i="439"/>
  <c r="B396" i="439"/>
  <c r="B395" i="439"/>
  <c r="B393" i="439"/>
  <c r="B392" i="439"/>
  <c r="B391" i="439"/>
  <c r="B389" i="439"/>
  <c r="B387" i="439"/>
  <c r="B385" i="439"/>
  <c r="B384" i="439"/>
  <c r="B383" i="439"/>
  <c r="B382" i="439"/>
  <c r="B381" i="439"/>
  <c r="B380" i="439"/>
  <c r="B379" i="439"/>
  <c r="B378" i="439"/>
  <c r="C405" i="439"/>
  <c r="C404" i="439"/>
  <c r="C403" i="439"/>
  <c r="C402" i="439"/>
  <c r="C401" i="439"/>
  <c r="C399" i="439"/>
  <c r="C398" i="439"/>
  <c r="C397" i="439"/>
  <c r="C396" i="439"/>
  <c r="C395" i="439"/>
  <c r="C393" i="439"/>
  <c r="C392" i="439"/>
  <c r="C391" i="439"/>
  <c r="C389" i="439"/>
  <c r="C387" i="439"/>
  <c r="C385" i="439"/>
  <c r="C384" i="439"/>
  <c r="C383" i="439"/>
  <c r="C382" i="439"/>
  <c r="C381" i="439"/>
  <c r="C380" i="439"/>
  <c r="C379" i="439"/>
  <c r="C378" i="439"/>
  <c r="A333" i="439"/>
  <c r="C344" i="439"/>
  <c r="D339" i="439"/>
  <c r="D340" i="439"/>
  <c r="D341" i="439"/>
  <c r="D342" i="439"/>
  <c r="D343" i="439"/>
  <c r="D344" i="439"/>
  <c r="D346" i="439"/>
  <c r="D350" i="439"/>
  <c r="D351" i="439"/>
  <c r="D352" i="439"/>
  <c r="D354" i="439"/>
  <c r="D355" i="439"/>
  <c r="D356" i="439"/>
  <c r="D358" i="439"/>
  <c r="D360" i="439"/>
  <c r="D361" i="439"/>
  <c r="D362" i="439"/>
  <c r="D363" i="439"/>
  <c r="D364" i="439"/>
  <c r="A292" i="439"/>
  <c r="C303" i="439"/>
  <c r="D298" i="439"/>
  <c r="D299" i="439"/>
  <c r="D300" i="439"/>
  <c r="D301" i="439"/>
  <c r="D302" i="439"/>
  <c r="D303" i="439"/>
  <c r="D305" i="439"/>
  <c r="D309" i="439"/>
  <c r="D310" i="439"/>
  <c r="D311" i="439"/>
  <c r="D313" i="439"/>
  <c r="D314" i="439"/>
  <c r="D315" i="439"/>
  <c r="D317" i="439"/>
  <c r="D319" i="439"/>
  <c r="D320" i="439"/>
  <c r="D321" i="439"/>
  <c r="D322" i="439"/>
  <c r="D323" i="439"/>
  <c r="A251" i="439"/>
  <c r="C262" i="439"/>
  <c r="D256" i="439"/>
  <c r="D257" i="439"/>
  <c r="D258" i="439"/>
  <c r="D259" i="439"/>
  <c r="D260" i="439"/>
  <c r="D261" i="439"/>
  <c r="D262" i="439"/>
  <c r="D264" i="439"/>
  <c r="D266" i="439"/>
  <c r="D268" i="439"/>
  <c r="D269" i="439"/>
  <c r="D270" i="439"/>
  <c r="D272" i="439"/>
  <c r="D273" i="439"/>
  <c r="D274" i="439"/>
  <c r="D275" i="439"/>
  <c r="D276" i="439"/>
  <c r="D278" i="439"/>
  <c r="D279" i="439"/>
  <c r="D280" i="439"/>
  <c r="D281" i="439"/>
  <c r="D282" i="439"/>
  <c r="A210" i="439"/>
  <c r="C221" i="439"/>
  <c r="A169" i="439"/>
  <c r="C180" i="439"/>
  <c r="A128" i="439"/>
  <c r="C139" i="439"/>
  <c r="A87" i="439"/>
  <c r="C98" i="439"/>
  <c r="A46" i="439"/>
  <c r="C57" i="439"/>
  <c r="A5" i="439"/>
  <c r="C16" i="439"/>
  <c r="D412" i="438"/>
  <c r="D410" i="438"/>
  <c r="D408" i="438"/>
  <c r="D407" i="438"/>
  <c r="D405" i="438"/>
  <c r="D404" i="438"/>
  <c r="D403" i="438"/>
  <c r="D402" i="438"/>
  <c r="D401" i="438"/>
  <c r="D399" i="438"/>
  <c r="D398" i="438"/>
  <c r="D397" i="438"/>
  <c r="D396" i="438"/>
  <c r="D395" i="438"/>
  <c r="D393" i="438"/>
  <c r="D392" i="438"/>
  <c r="D391" i="438"/>
  <c r="D389" i="438"/>
  <c r="D387" i="438"/>
  <c r="D385" i="438"/>
  <c r="D384" i="438"/>
  <c r="D383" i="438"/>
  <c r="D382" i="438"/>
  <c r="D381" i="438"/>
  <c r="D380" i="438"/>
  <c r="D379" i="438"/>
  <c r="D378" i="438"/>
  <c r="B405" i="438"/>
  <c r="B404" i="438"/>
  <c r="B403" i="438"/>
  <c r="B402" i="438"/>
  <c r="B401" i="438"/>
  <c r="B399" i="438"/>
  <c r="B398" i="438"/>
  <c r="B397" i="438"/>
  <c r="B396" i="438"/>
  <c r="B395" i="438"/>
  <c r="B393" i="438"/>
  <c r="B392" i="438"/>
  <c r="B391" i="438"/>
  <c r="B389" i="438"/>
  <c r="B387" i="438"/>
  <c r="B385" i="438"/>
  <c r="B384" i="438"/>
  <c r="B383" i="438"/>
  <c r="B382" i="438"/>
  <c r="B381" i="438"/>
  <c r="B380" i="438"/>
  <c r="B379" i="438"/>
  <c r="B378" i="438"/>
  <c r="C405" i="438"/>
  <c r="C404" i="438"/>
  <c r="C403" i="438"/>
  <c r="C402" i="438"/>
  <c r="C401" i="438"/>
  <c r="C399" i="438"/>
  <c r="C398" i="438"/>
  <c r="C397" i="438"/>
  <c r="C396" i="438"/>
  <c r="C395" i="438"/>
  <c r="C393" i="438"/>
  <c r="C392" i="438"/>
  <c r="C391" i="438"/>
  <c r="C389" i="438"/>
  <c r="C387" i="438"/>
  <c r="C385" i="438"/>
  <c r="C384" i="438"/>
  <c r="C383" i="438"/>
  <c r="C382" i="438"/>
  <c r="C381" i="438"/>
  <c r="C380" i="438"/>
  <c r="C379" i="438"/>
  <c r="C378" i="438"/>
  <c r="A333" i="438"/>
  <c r="C344" i="438"/>
  <c r="D341" i="438"/>
  <c r="D342" i="438"/>
  <c r="D343" i="438"/>
  <c r="D344" i="438"/>
  <c r="D346" i="438"/>
  <c r="D350" i="438"/>
  <c r="D351" i="438"/>
  <c r="D352" i="438"/>
  <c r="D354" i="438"/>
  <c r="D356" i="438"/>
  <c r="D358" i="438"/>
  <c r="D360" i="438"/>
  <c r="D361" i="438"/>
  <c r="D362" i="438"/>
  <c r="D363" i="438"/>
  <c r="D364" i="438"/>
  <c r="A292" i="438"/>
  <c r="C303" i="438"/>
  <c r="D300" i="438"/>
  <c r="D301" i="438"/>
  <c r="D302" i="438"/>
  <c r="D303" i="438"/>
  <c r="D305" i="438"/>
  <c r="D309" i="438"/>
  <c r="D310" i="438"/>
  <c r="D311" i="438"/>
  <c r="D315" i="438"/>
  <c r="D317" i="438"/>
  <c r="D319" i="438"/>
  <c r="D320" i="438"/>
  <c r="D321" i="438"/>
  <c r="D322" i="438"/>
  <c r="D323" i="438"/>
  <c r="A251" i="438"/>
  <c r="C262" i="438"/>
  <c r="D257" i="438"/>
  <c r="D258" i="438"/>
  <c r="D259" i="438"/>
  <c r="D260" i="438"/>
  <c r="D261" i="438"/>
  <c r="D262" i="438"/>
  <c r="D264" i="438"/>
  <c r="D266" i="438"/>
  <c r="D268" i="438"/>
  <c r="D269" i="438"/>
  <c r="D270" i="438"/>
  <c r="D274" i="438"/>
  <c r="D275" i="438"/>
  <c r="D276" i="438"/>
  <c r="D278" i="438"/>
  <c r="D279" i="438"/>
  <c r="D280" i="438"/>
  <c r="D281" i="438"/>
  <c r="D282" i="438"/>
  <c r="A210" i="438"/>
  <c r="C221" i="438"/>
  <c r="A169" i="438"/>
  <c r="C180" i="438"/>
  <c r="A128" i="438"/>
  <c r="C139" i="438"/>
  <c r="A87" i="438"/>
  <c r="C98" i="438"/>
  <c r="A46" i="438"/>
  <c r="C57" i="438"/>
  <c r="A5" i="438"/>
  <c r="C16" i="438"/>
  <c r="D10" i="438"/>
  <c r="D27" i="438"/>
  <c r="D28" i="438"/>
  <c r="D29" i="438"/>
  <c r="D16" i="438"/>
  <c r="D20" i="439"/>
  <c r="D16" i="439"/>
  <c r="D16" i="440"/>
  <c r="D16" i="441"/>
  <c r="D57" i="438"/>
  <c r="D102" i="438"/>
  <c r="D98" i="438"/>
  <c r="D216" i="438"/>
  <c r="D221" i="438"/>
  <c r="D98" i="439"/>
  <c r="D139" i="439"/>
  <c r="D98" i="440"/>
  <c r="D180" i="440"/>
  <c r="D221" i="440"/>
  <c r="D98" i="441"/>
  <c r="D221" i="441"/>
  <c r="D16" i="442"/>
  <c r="D98" i="442"/>
  <c r="D221" i="442"/>
  <c r="D221" i="439"/>
  <c r="D134" i="438"/>
  <c r="D139" i="438"/>
  <c r="D180" i="438"/>
  <c r="D57" i="439"/>
  <c r="D180" i="439"/>
  <c r="D57" i="440"/>
  <c r="D139" i="440"/>
  <c r="D57" i="441"/>
  <c r="D139" i="441"/>
  <c r="D180" i="441"/>
  <c r="D57" i="442"/>
  <c r="D139" i="442"/>
  <c r="D180" i="442"/>
  <c r="D216" i="442"/>
  <c r="D217" i="442"/>
  <c r="D218" i="442"/>
  <c r="D219" i="442"/>
  <c r="D220" i="442"/>
  <c r="D223" i="442"/>
  <c r="D227" i="442"/>
  <c r="D228" i="442"/>
  <c r="D229" i="442"/>
  <c r="D231" i="442"/>
  <c r="D232" i="442"/>
  <c r="D233" i="442"/>
  <c r="D234" i="442"/>
  <c r="D235" i="442"/>
  <c r="D237" i="442"/>
  <c r="D238" i="442"/>
  <c r="D239" i="442"/>
  <c r="D240" i="442"/>
  <c r="D241" i="442"/>
  <c r="D175" i="442"/>
  <c r="D176" i="442"/>
  <c r="D177" i="442"/>
  <c r="D178" i="442"/>
  <c r="D179" i="442"/>
  <c r="D182" i="442"/>
  <c r="D184" i="442"/>
  <c r="D186" i="442"/>
  <c r="D187" i="442"/>
  <c r="D188" i="442"/>
  <c r="D190" i="442"/>
  <c r="D191" i="442"/>
  <c r="D192" i="442"/>
  <c r="D193" i="442"/>
  <c r="D194" i="442"/>
  <c r="D196" i="442"/>
  <c r="D197" i="442"/>
  <c r="D198" i="442"/>
  <c r="D199" i="442"/>
  <c r="D200" i="442"/>
  <c r="D134" i="442"/>
  <c r="D135" i="442"/>
  <c r="D136" i="442"/>
  <c r="D137" i="442"/>
  <c r="D138" i="442"/>
  <c r="D141" i="442"/>
  <c r="D145" i="442"/>
  <c r="D146" i="442"/>
  <c r="D147" i="442"/>
  <c r="D149" i="442"/>
  <c r="D150" i="442"/>
  <c r="D151" i="442"/>
  <c r="D152" i="442"/>
  <c r="D153" i="442"/>
  <c r="D155" i="442"/>
  <c r="D156" i="442"/>
  <c r="D157" i="442"/>
  <c r="D158" i="442"/>
  <c r="D159" i="442"/>
  <c r="D93" i="442"/>
  <c r="D94" i="442"/>
  <c r="D95" i="442"/>
  <c r="D96" i="442"/>
  <c r="D97" i="442"/>
  <c r="D100" i="442"/>
  <c r="D104" i="442"/>
  <c r="D105" i="442"/>
  <c r="D106" i="442"/>
  <c r="D108" i="442"/>
  <c r="D109" i="442"/>
  <c r="D110" i="442"/>
  <c r="D111" i="442"/>
  <c r="D112" i="442"/>
  <c r="D114" i="442"/>
  <c r="D115" i="442"/>
  <c r="D116" i="442"/>
  <c r="D117" i="442"/>
  <c r="D118" i="442"/>
  <c r="D52" i="442"/>
  <c r="D53" i="442"/>
  <c r="D54" i="442"/>
  <c r="D55" i="442"/>
  <c r="D56" i="442"/>
  <c r="D59" i="442"/>
  <c r="D63" i="442"/>
  <c r="D64" i="442"/>
  <c r="D65" i="442"/>
  <c r="D67" i="442"/>
  <c r="D68" i="442"/>
  <c r="D69" i="442"/>
  <c r="D70" i="442"/>
  <c r="D71" i="442"/>
  <c r="D73" i="442"/>
  <c r="D74" i="442"/>
  <c r="D75" i="442"/>
  <c r="D76" i="442"/>
  <c r="D77" i="442"/>
  <c r="D216" i="441"/>
  <c r="D217" i="441"/>
  <c r="D218" i="441"/>
  <c r="D219" i="441"/>
  <c r="D220" i="441"/>
  <c r="D223" i="441"/>
  <c r="D227" i="441"/>
  <c r="D228" i="441"/>
  <c r="D229" i="441"/>
  <c r="D231" i="441"/>
  <c r="D232" i="441"/>
  <c r="D233" i="441"/>
  <c r="D234" i="441"/>
  <c r="D235" i="441"/>
  <c r="D237" i="441"/>
  <c r="D238" i="441"/>
  <c r="D239" i="441"/>
  <c r="D240" i="441"/>
  <c r="D241" i="441"/>
  <c r="D175" i="441"/>
  <c r="D176" i="441"/>
  <c r="D177" i="441"/>
  <c r="D178" i="441"/>
  <c r="D179" i="441"/>
  <c r="D182" i="441"/>
  <c r="D184" i="441"/>
  <c r="D186" i="441"/>
  <c r="D187" i="441"/>
  <c r="D188" i="441"/>
  <c r="D190" i="441"/>
  <c r="D191" i="441"/>
  <c r="D192" i="441"/>
  <c r="D193" i="441"/>
  <c r="D194" i="441"/>
  <c r="D196" i="441"/>
  <c r="D197" i="441"/>
  <c r="D198" i="441"/>
  <c r="D199" i="441"/>
  <c r="D200" i="441"/>
  <c r="D134" i="441"/>
  <c r="D135" i="441"/>
  <c r="D136" i="441"/>
  <c r="D137" i="441"/>
  <c r="D138" i="441"/>
  <c r="D141" i="441"/>
  <c r="D145" i="441"/>
  <c r="D146" i="441"/>
  <c r="D147" i="441"/>
  <c r="D149" i="441"/>
  <c r="D150" i="441"/>
  <c r="D151" i="441"/>
  <c r="D152" i="441"/>
  <c r="D153" i="441"/>
  <c r="D155" i="441"/>
  <c r="D156" i="441"/>
  <c r="D157" i="441"/>
  <c r="D158" i="441"/>
  <c r="D159" i="441"/>
  <c r="D93" i="441"/>
  <c r="D94" i="441"/>
  <c r="D95" i="441"/>
  <c r="D96" i="441"/>
  <c r="D97" i="441"/>
  <c r="D100" i="441"/>
  <c r="D104" i="441"/>
  <c r="D105" i="441"/>
  <c r="D106" i="441"/>
  <c r="D108" i="441"/>
  <c r="D109" i="441"/>
  <c r="D110" i="441"/>
  <c r="D111" i="441"/>
  <c r="D112" i="441"/>
  <c r="D114" i="441"/>
  <c r="D115" i="441"/>
  <c r="D116" i="441"/>
  <c r="D117" i="441"/>
  <c r="D118" i="441"/>
  <c r="D52" i="441"/>
  <c r="D53" i="441"/>
  <c r="D54" i="441"/>
  <c r="D55" i="441"/>
  <c r="D56" i="441"/>
  <c r="D59" i="441"/>
  <c r="D61" i="441"/>
  <c r="D63" i="441"/>
  <c r="D64" i="441"/>
  <c r="D65" i="441"/>
  <c r="D67" i="441"/>
  <c r="D69" i="441"/>
  <c r="D70" i="441"/>
  <c r="D71" i="441"/>
  <c r="D73" i="441"/>
  <c r="D74" i="441"/>
  <c r="D75" i="441"/>
  <c r="D76" i="441"/>
  <c r="D77" i="441"/>
  <c r="D216" i="440"/>
  <c r="D217" i="440"/>
  <c r="D218" i="440"/>
  <c r="D219" i="440"/>
  <c r="D220" i="440"/>
  <c r="D223" i="440"/>
  <c r="D227" i="440"/>
  <c r="D228" i="440"/>
  <c r="D229" i="440"/>
  <c r="D231" i="440"/>
  <c r="D232" i="440"/>
  <c r="D233" i="440"/>
  <c r="D234" i="440"/>
  <c r="D235" i="440"/>
  <c r="D237" i="440"/>
  <c r="D238" i="440"/>
  <c r="D239" i="440"/>
  <c r="D240" i="440"/>
  <c r="D241" i="440"/>
  <c r="D175" i="440"/>
  <c r="D176" i="440"/>
  <c r="D177" i="440"/>
  <c r="D178" i="440"/>
  <c r="D179" i="440"/>
  <c r="D182" i="440"/>
  <c r="D186" i="440"/>
  <c r="D187" i="440"/>
  <c r="D188" i="440"/>
  <c r="D190" i="440"/>
  <c r="D191" i="440"/>
  <c r="D192" i="440"/>
  <c r="D193" i="440"/>
  <c r="D194" i="440"/>
  <c r="D196" i="440"/>
  <c r="D197" i="440"/>
  <c r="D198" i="440"/>
  <c r="D199" i="440"/>
  <c r="D200" i="440"/>
  <c r="D134" i="440"/>
  <c r="D135" i="440"/>
  <c r="D136" i="440"/>
  <c r="D137" i="440"/>
  <c r="D138" i="440"/>
  <c r="D141" i="440"/>
  <c r="D145" i="440"/>
  <c r="D146" i="440"/>
  <c r="D147" i="440"/>
  <c r="D149" i="440"/>
  <c r="D150" i="440"/>
  <c r="D151" i="440"/>
  <c r="D152" i="440"/>
  <c r="D153" i="440"/>
  <c r="D155" i="440"/>
  <c r="D156" i="440"/>
  <c r="D157" i="440"/>
  <c r="D158" i="440"/>
  <c r="D159" i="440"/>
  <c r="D93" i="440"/>
  <c r="D94" i="440"/>
  <c r="D95" i="440"/>
  <c r="D96" i="440"/>
  <c r="D97" i="440"/>
  <c r="D100" i="440"/>
  <c r="D104" i="440"/>
  <c r="D105" i="440"/>
  <c r="D106" i="440"/>
  <c r="D108" i="440"/>
  <c r="D109" i="440"/>
  <c r="D110" i="440"/>
  <c r="D111" i="440"/>
  <c r="D112" i="440"/>
  <c r="D114" i="440"/>
  <c r="D115" i="440"/>
  <c r="D116" i="440"/>
  <c r="D117" i="440"/>
  <c r="D118" i="440"/>
  <c r="D52" i="440"/>
  <c r="D53" i="440"/>
  <c r="D54" i="440"/>
  <c r="D55" i="440"/>
  <c r="D56" i="440"/>
  <c r="D59" i="440"/>
  <c r="D63" i="440"/>
  <c r="D64" i="440"/>
  <c r="D65" i="440"/>
  <c r="D67" i="440"/>
  <c r="D68" i="440"/>
  <c r="D69" i="440"/>
  <c r="D70" i="440"/>
  <c r="D71" i="440"/>
  <c r="D73" i="440"/>
  <c r="D74" i="440"/>
  <c r="D75" i="440"/>
  <c r="D76" i="440"/>
  <c r="D77" i="440"/>
  <c r="D216" i="439"/>
  <c r="D217" i="439"/>
  <c r="D218" i="439"/>
  <c r="D219" i="439"/>
  <c r="D220" i="439"/>
  <c r="D223" i="439"/>
  <c r="D227" i="439"/>
  <c r="D228" i="439"/>
  <c r="D229" i="439"/>
  <c r="D231" i="439"/>
  <c r="D232" i="439"/>
  <c r="D233" i="439"/>
  <c r="D234" i="439"/>
  <c r="D235" i="439"/>
  <c r="D237" i="439"/>
  <c r="D238" i="439"/>
  <c r="D239" i="439"/>
  <c r="D240" i="439"/>
  <c r="D241" i="439"/>
  <c r="D175" i="439"/>
  <c r="D176" i="439"/>
  <c r="D177" i="439"/>
  <c r="D178" i="439"/>
  <c r="D179" i="439"/>
  <c r="D182" i="439"/>
  <c r="D184" i="439"/>
  <c r="D186" i="439"/>
  <c r="D187" i="439"/>
  <c r="D188" i="439"/>
  <c r="D190" i="439"/>
  <c r="D191" i="439"/>
  <c r="D192" i="439"/>
  <c r="D193" i="439"/>
  <c r="D194" i="439"/>
  <c r="D196" i="439"/>
  <c r="D197" i="439"/>
  <c r="D198" i="439"/>
  <c r="D199" i="439"/>
  <c r="D200" i="439"/>
  <c r="D134" i="439"/>
  <c r="D135" i="439"/>
  <c r="D136" i="439"/>
  <c r="D137" i="439"/>
  <c r="D138" i="439"/>
  <c r="D141" i="439"/>
  <c r="D145" i="439"/>
  <c r="D146" i="439"/>
  <c r="D147" i="439"/>
  <c r="D149" i="439"/>
  <c r="D150" i="439"/>
  <c r="D151" i="439"/>
  <c r="D152" i="439"/>
  <c r="D153" i="439"/>
  <c r="D155" i="439"/>
  <c r="D156" i="439"/>
  <c r="D157" i="439"/>
  <c r="D158" i="439"/>
  <c r="D159" i="439"/>
  <c r="D93" i="439"/>
  <c r="D94" i="439"/>
  <c r="D95" i="439"/>
  <c r="D96" i="439"/>
  <c r="D97" i="439"/>
  <c r="D100" i="439"/>
  <c r="D104" i="439"/>
  <c r="D105" i="439"/>
  <c r="D106" i="439"/>
  <c r="D108" i="439"/>
  <c r="D109" i="439"/>
  <c r="D110" i="439"/>
  <c r="D111" i="439"/>
  <c r="D112" i="439"/>
  <c r="D114" i="439"/>
  <c r="D115" i="439"/>
  <c r="D116" i="439"/>
  <c r="D117" i="439"/>
  <c r="D118" i="439"/>
  <c r="D52" i="439"/>
  <c r="D53" i="439"/>
  <c r="D54" i="439"/>
  <c r="D55" i="439"/>
  <c r="D56" i="439"/>
  <c r="D59" i="439"/>
  <c r="D61" i="439"/>
  <c r="D63" i="439"/>
  <c r="D64" i="439"/>
  <c r="D65" i="439"/>
  <c r="D67" i="439"/>
  <c r="D69" i="439"/>
  <c r="D70" i="439"/>
  <c r="D71" i="439"/>
  <c r="D73" i="439"/>
  <c r="D74" i="439"/>
  <c r="D75" i="439"/>
  <c r="D76" i="439"/>
  <c r="D77" i="439"/>
  <c r="D218" i="438"/>
  <c r="D219" i="438"/>
  <c r="D220" i="438"/>
  <c r="D223" i="438"/>
  <c r="D227" i="438"/>
  <c r="D228" i="438"/>
  <c r="D229" i="438"/>
  <c r="D235" i="438"/>
  <c r="D237" i="438"/>
  <c r="D238" i="438"/>
  <c r="D239" i="438"/>
  <c r="D240" i="438"/>
  <c r="D241" i="438"/>
  <c r="D176" i="438"/>
  <c r="D177" i="438"/>
  <c r="D178" i="438"/>
  <c r="D179" i="438"/>
  <c r="D182" i="438"/>
  <c r="D186" i="438"/>
  <c r="D187" i="438"/>
  <c r="D188" i="438"/>
  <c r="D190" i="438"/>
  <c r="D192" i="438"/>
  <c r="D193" i="438"/>
  <c r="D194" i="438"/>
  <c r="D196" i="438"/>
  <c r="D197" i="438"/>
  <c r="D198" i="438"/>
  <c r="D199" i="438"/>
  <c r="D200" i="438"/>
  <c r="D136" i="438"/>
  <c r="D137" i="438"/>
  <c r="D138" i="438"/>
  <c r="D141" i="438"/>
  <c r="D143" i="438"/>
  <c r="D145" i="438"/>
  <c r="D146" i="438"/>
  <c r="D147" i="438"/>
  <c r="D149" i="438"/>
  <c r="D150" i="438"/>
  <c r="D151" i="438"/>
  <c r="D152" i="438"/>
  <c r="D153" i="438"/>
  <c r="D155" i="438"/>
  <c r="D156" i="438"/>
  <c r="D157" i="438"/>
  <c r="D158" i="438"/>
  <c r="D159" i="438"/>
  <c r="D94" i="438"/>
  <c r="D95" i="438"/>
  <c r="D96" i="438"/>
  <c r="D97" i="438"/>
  <c r="D100" i="438"/>
  <c r="D104" i="438"/>
  <c r="D105" i="438"/>
  <c r="D106" i="438"/>
  <c r="D108" i="438"/>
  <c r="D109" i="438"/>
  <c r="D110" i="438"/>
  <c r="D111" i="438"/>
  <c r="D112" i="438"/>
  <c r="D114" i="438"/>
  <c r="D115" i="438"/>
  <c r="D116" i="438"/>
  <c r="D117" i="438"/>
  <c r="D118" i="438"/>
  <c r="D54" i="438"/>
  <c r="D55" i="438"/>
  <c r="D56" i="438"/>
  <c r="D63" i="438"/>
  <c r="D64" i="438"/>
  <c r="D65" i="438"/>
  <c r="D68" i="438"/>
  <c r="D69" i="438"/>
  <c r="D70" i="438"/>
  <c r="D71" i="438"/>
  <c r="D73" i="438"/>
  <c r="D74" i="438"/>
  <c r="D75" i="438"/>
  <c r="D76" i="438"/>
  <c r="D77" i="438"/>
  <c r="D11" i="442"/>
  <c r="D12" i="442"/>
  <c r="D13" i="442"/>
  <c r="D14" i="442"/>
  <c r="D15" i="442"/>
  <c r="D18" i="442"/>
  <c r="D22" i="442"/>
  <c r="D23" i="442"/>
  <c r="D24" i="442"/>
  <c r="D26" i="442"/>
  <c r="D27" i="442"/>
  <c r="D28" i="442"/>
  <c r="D29" i="442"/>
  <c r="D30" i="442"/>
  <c r="D32" i="442"/>
  <c r="D33" i="442"/>
  <c r="D34" i="442"/>
  <c r="D35" i="442"/>
  <c r="D36" i="442"/>
  <c r="D10" i="441"/>
  <c r="D11" i="441"/>
  <c r="D12" i="441"/>
  <c r="D13" i="441"/>
  <c r="D14" i="441"/>
  <c r="D15" i="441"/>
  <c r="D18" i="441"/>
  <c r="D22" i="441"/>
  <c r="D23" i="441"/>
  <c r="D24" i="441"/>
  <c r="D26" i="441"/>
  <c r="D28" i="441"/>
  <c r="D29" i="441"/>
  <c r="D30" i="441"/>
  <c r="D32" i="441"/>
  <c r="D33" i="441"/>
  <c r="D34" i="441"/>
  <c r="D35" i="441"/>
  <c r="D36" i="441"/>
  <c r="D10" i="440"/>
  <c r="D11" i="440"/>
  <c r="D12" i="440"/>
  <c r="D13" i="440"/>
  <c r="D14" i="440"/>
  <c r="D15" i="440"/>
  <c r="D18" i="440"/>
  <c r="D22" i="440"/>
  <c r="D23" i="440"/>
  <c r="D24" i="440"/>
  <c r="D26" i="440"/>
  <c r="D27" i="440"/>
  <c r="D28" i="440"/>
  <c r="D29" i="440"/>
  <c r="D30" i="440"/>
  <c r="D32" i="440"/>
  <c r="D33" i="440"/>
  <c r="D34" i="440"/>
  <c r="D35" i="440"/>
  <c r="D36" i="440"/>
  <c r="D10" i="439"/>
  <c r="D11" i="439"/>
  <c r="D12" i="439"/>
  <c r="D13" i="439"/>
  <c r="D14" i="439"/>
  <c r="D15" i="439"/>
  <c r="D18" i="439"/>
  <c r="D22" i="439"/>
  <c r="D23" i="439"/>
  <c r="D24" i="439"/>
  <c r="D26" i="439"/>
  <c r="D28" i="439"/>
  <c r="D29" i="439"/>
  <c r="D30" i="439"/>
  <c r="D32" i="439"/>
  <c r="D33" i="439"/>
  <c r="D34" i="439"/>
  <c r="D35" i="439"/>
  <c r="D36" i="439"/>
  <c r="D11" i="438"/>
  <c r="D13" i="438"/>
  <c r="D14" i="438"/>
  <c r="D15" i="438"/>
  <c r="D22" i="438"/>
  <c r="D23" i="438"/>
  <c r="D24" i="438"/>
  <c r="D30" i="438"/>
  <c r="D32" i="438"/>
  <c r="D33" i="438"/>
  <c r="D34" i="438"/>
  <c r="D35" i="438"/>
  <c r="D36" i="438"/>
  <c r="B9" i="37"/>
  <c r="D9" i="37"/>
  <c r="G9" i="37"/>
  <c r="I9" i="37"/>
  <c r="E9" i="37"/>
  <c r="G38" i="37"/>
  <c r="G41" i="37"/>
  <c r="B10" i="37"/>
  <c r="D10" i="37"/>
  <c r="E10" i="37"/>
  <c r="G10" i="37"/>
  <c r="B11" i="37"/>
  <c r="D11" i="37"/>
  <c r="G11" i="37"/>
  <c r="I11" i="37"/>
  <c r="E11" i="37"/>
  <c r="B12" i="37"/>
  <c r="D12" i="37"/>
  <c r="E12" i="37"/>
  <c r="G12" i="37"/>
  <c r="B13" i="37"/>
  <c r="D13" i="37"/>
  <c r="E13" i="37"/>
  <c r="G13" i="37"/>
  <c r="I13" i="37"/>
  <c r="B14" i="37"/>
  <c r="D14" i="37"/>
  <c r="E14" i="37"/>
  <c r="G14" i="37"/>
  <c r="I14" i="37"/>
  <c r="B15" i="37"/>
  <c r="D15" i="37"/>
  <c r="G15" i="37"/>
  <c r="I15" i="37"/>
  <c r="E15" i="37"/>
  <c r="B16" i="37"/>
  <c r="D16" i="37"/>
  <c r="E16" i="37"/>
  <c r="G16" i="37"/>
  <c r="I16" i="37"/>
  <c r="B18" i="37"/>
  <c r="D18" i="37"/>
  <c r="G18" i="37"/>
  <c r="I18" i="37"/>
  <c r="E18" i="37"/>
  <c r="B20" i="37"/>
  <c r="D20" i="37"/>
  <c r="E20" i="37"/>
  <c r="G20" i="37"/>
  <c r="B22" i="37"/>
  <c r="D22" i="37"/>
  <c r="G22" i="37"/>
  <c r="I22" i="37"/>
  <c r="E22" i="37"/>
  <c r="B23" i="37"/>
  <c r="D23" i="37"/>
  <c r="G23" i="37"/>
  <c r="I23" i="37"/>
  <c r="E23" i="37"/>
  <c r="B24" i="37"/>
  <c r="D24" i="37"/>
  <c r="E24" i="37"/>
  <c r="G24" i="37"/>
  <c r="I24" i="37"/>
  <c r="B26" i="37"/>
  <c r="D26" i="37"/>
  <c r="E26" i="37"/>
  <c r="G26" i="37"/>
  <c r="I26" i="37"/>
  <c r="B27" i="37"/>
  <c r="D27" i="37"/>
  <c r="E27" i="37"/>
  <c r="G27" i="37"/>
  <c r="B28" i="37"/>
  <c r="D28" i="37"/>
  <c r="E28" i="37"/>
  <c r="G28" i="37"/>
  <c r="B29" i="37"/>
  <c r="D29" i="37"/>
  <c r="E29" i="37"/>
  <c r="G29" i="37"/>
  <c r="B30" i="37"/>
  <c r="D30" i="37"/>
  <c r="E30" i="37"/>
  <c r="G30" i="37"/>
  <c r="B32" i="37"/>
  <c r="D32" i="37"/>
  <c r="E32" i="37"/>
  <c r="G32" i="37"/>
  <c r="I32" i="37"/>
  <c r="B33" i="37"/>
  <c r="D33" i="37"/>
  <c r="G33" i="37"/>
  <c r="I33" i="37"/>
  <c r="E33" i="37"/>
  <c r="B34" i="37"/>
  <c r="D34" i="37"/>
  <c r="G34" i="37"/>
  <c r="I34" i="37"/>
  <c r="E34" i="37"/>
  <c r="B35" i="37"/>
  <c r="D35" i="37"/>
  <c r="E35" i="37"/>
  <c r="G35" i="37"/>
  <c r="B36" i="37"/>
  <c r="D36" i="37"/>
  <c r="G36" i="37"/>
  <c r="I36" i="37"/>
  <c r="E36" i="37"/>
  <c r="B50" i="37"/>
  <c r="D50" i="37"/>
  <c r="D79" i="37"/>
  <c r="E50" i="37"/>
  <c r="G50" i="37"/>
  <c r="G80" i="37"/>
  <c r="B51" i="37"/>
  <c r="D51" i="37"/>
  <c r="G51" i="37"/>
  <c r="I51" i="37"/>
  <c r="E51" i="37"/>
  <c r="B52" i="37"/>
  <c r="D52" i="37"/>
  <c r="E52" i="37"/>
  <c r="G52" i="37"/>
  <c r="B53" i="37"/>
  <c r="D53" i="37"/>
  <c r="G53" i="37"/>
  <c r="I53" i="37"/>
  <c r="E53" i="37"/>
  <c r="B54" i="37"/>
  <c r="D54" i="37"/>
  <c r="G54" i="37"/>
  <c r="I54" i="37"/>
  <c r="E54" i="37"/>
  <c r="B55" i="37"/>
  <c r="D55" i="37"/>
  <c r="G55" i="37"/>
  <c r="I55" i="37"/>
  <c r="E55" i="37"/>
  <c r="B56" i="37"/>
  <c r="D56" i="37"/>
  <c r="G56" i="37"/>
  <c r="I56" i="37"/>
  <c r="E56" i="37"/>
  <c r="B57" i="37"/>
  <c r="D57" i="37"/>
  <c r="G57" i="37"/>
  <c r="I57" i="37"/>
  <c r="E57" i="37"/>
  <c r="B59" i="37"/>
  <c r="D59" i="37"/>
  <c r="G59" i="37"/>
  <c r="I59" i="37"/>
  <c r="E59" i="37"/>
  <c r="B61" i="37"/>
  <c r="D61" i="37"/>
  <c r="E61" i="37"/>
  <c r="G61" i="37"/>
  <c r="I61" i="37"/>
  <c r="B63" i="37"/>
  <c r="D63" i="37"/>
  <c r="E63" i="37"/>
  <c r="G63" i="37"/>
  <c r="I63" i="37"/>
  <c r="B64" i="37"/>
  <c r="D64" i="37"/>
  <c r="E64" i="37"/>
  <c r="G64" i="37"/>
  <c r="B65" i="37"/>
  <c r="D65" i="37"/>
  <c r="E65" i="37"/>
  <c r="G65" i="37"/>
  <c r="I65" i="37"/>
  <c r="B67" i="37"/>
  <c r="D67" i="37"/>
  <c r="E67" i="37"/>
  <c r="G67" i="37"/>
  <c r="B68" i="37"/>
  <c r="D68" i="37"/>
  <c r="E68" i="37"/>
  <c r="G68" i="37"/>
  <c r="I68" i="37"/>
  <c r="B69" i="37"/>
  <c r="D69" i="37"/>
  <c r="G69" i="37"/>
  <c r="I69" i="37"/>
  <c r="E69" i="37"/>
  <c r="B70" i="37"/>
  <c r="D70" i="37"/>
  <c r="G70" i="37"/>
  <c r="I70" i="37"/>
  <c r="E70" i="37"/>
  <c r="B71" i="37"/>
  <c r="D71" i="37"/>
  <c r="G71" i="37"/>
  <c r="I71" i="37"/>
  <c r="E71" i="37"/>
  <c r="B73" i="37"/>
  <c r="D73" i="37"/>
  <c r="E73" i="37"/>
  <c r="G73" i="37"/>
  <c r="I73" i="37"/>
  <c r="B74" i="37"/>
  <c r="D74" i="37"/>
  <c r="G74" i="37"/>
  <c r="I74" i="37"/>
  <c r="E74" i="37"/>
  <c r="B75" i="37"/>
  <c r="D75" i="37"/>
  <c r="E75" i="37"/>
  <c r="G75" i="37"/>
  <c r="B76" i="37"/>
  <c r="D76" i="37"/>
  <c r="G76" i="37"/>
  <c r="I76" i="37"/>
  <c r="E76" i="37"/>
  <c r="B77" i="37"/>
  <c r="D77" i="37"/>
  <c r="E77" i="37"/>
  <c r="G77" i="37"/>
  <c r="I77" i="37"/>
  <c r="G79" i="37"/>
  <c r="G82" i="37"/>
  <c r="G84" i="37"/>
  <c r="I20" i="37"/>
  <c r="I67" i="37"/>
  <c r="I64" i="37"/>
  <c r="I35" i="37"/>
  <c r="I29" i="37"/>
  <c r="I27" i="37"/>
  <c r="I12" i="37"/>
  <c r="I75" i="37"/>
  <c r="I10" i="37"/>
  <c r="D39" i="37"/>
  <c r="D38" i="37"/>
  <c r="I52" i="37"/>
  <c r="I30" i="37"/>
  <c r="I28" i="37"/>
  <c r="D82" i="37"/>
  <c r="I82" i="37"/>
  <c r="I79" i="37"/>
  <c r="G39" i="37"/>
  <c r="G43" i="37"/>
  <c r="D80" i="37"/>
  <c r="I50" i="37"/>
  <c r="I38" i="37"/>
  <c r="D41" i="37"/>
  <c r="I41" i="37"/>
  <c r="D43" i="37"/>
  <c r="I43" i="37"/>
  <c r="I39" i="37"/>
  <c r="D84" i="37"/>
  <c r="I84" i="37"/>
  <c r="I80" i="37"/>
  <c r="C3" i="436"/>
  <c r="C4" i="436"/>
  <c r="C5" i="436"/>
  <c r="B5" i="436"/>
  <c r="D4" i="436"/>
  <c r="D3" i="436"/>
  <c r="D5" i="431"/>
  <c r="C16" i="62"/>
  <c r="D5" i="432"/>
  <c r="G77" i="62"/>
  <c r="E77" i="62"/>
  <c r="F77" i="62"/>
  <c r="D77" i="62"/>
  <c r="I77" i="62"/>
  <c r="B77" i="62"/>
  <c r="C77" i="62"/>
  <c r="G76" i="62"/>
  <c r="E76" i="62"/>
  <c r="F76" i="62"/>
  <c r="D76" i="62"/>
  <c r="B76" i="62"/>
  <c r="C76" i="62"/>
  <c r="G75" i="62"/>
  <c r="E75" i="62"/>
  <c r="F75" i="62"/>
  <c r="D75" i="62"/>
  <c r="B75" i="62"/>
  <c r="C75" i="62"/>
  <c r="G74" i="62"/>
  <c r="E74" i="62"/>
  <c r="F74" i="62"/>
  <c r="D74" i="62"/>
  <c r="B74" i="62"/>
  <c r="C74" i="62"/>
  <c r="G36" i="62"/>
  <c r="D36" i="62"/>
  <c r="G35" i="62"/>
  <c r="D35" i="62"/>
  <c r="G34" i="62"/>
  <c r="D34" i="62"/>
  <c r="G33" i="62"/>
  <c r="D33" i="62"/>
  <c r="J36" i="37"/>
  <c r="K36" i="37"/>
  <c r="L36" i="37"/>
  <c r="L35" i="37"/>
  <c r="J35" i="37"/>
  <c r="K35" i="37"/>
  <c r="L34" i="37"/>
  <c r="J34" i="37"/>
  <c r="K34" i="37"/>
  <c r="L33" i="37"/>
  <c r="J33" i="37"/>
  <c r="K33" i="37"/>
  <c r="I35" i="62"/>
  <c r="I34" i="62"/>
  <c r="I36" i="62"/>
  <c r="I74" i="62"/>
  <c r="I33" i="62"/>
  <c r="I75" i="62"/>
  <c r="I76" i="62"/>
  <c r="G59" i="62"/>
  <c r="E59" i="62"/>
  <c r="F59" i="62"/>
  <c r="D59" i="62"/>
  <c r="B59" i="62"/>
  <c r="C59" i="62"/>
  <c r="I59" i="62"/>
  <c r="J73" i="37"/>
  <c r="K73" i="37"/>
  <c r="N73" i="37"/>
  <c r="L75" i="37"/>
  <c r="J75" i="37"/>
  <c r="K75" i="37"/>
  <c r="N75" i="37"/>
  <c r="J74" i="37"/>
  <c r="K74" i="37"/>
  <c r="N74" i="37"/>
  <c r="L74" i="37"/>
  <c r="L73" i="37"/>
  <c r="J32" i="37"/>
  <c r="K32" i="37"/>
  <c r="N36" i="37"/>
  <c r="L32" i="37"/>
  <c r="N34" i="37"/>
  <c r="N35" i="37"/>
  <c r="N32" i="37"/>
  <c r="N33" i="37"/>
  <c r="N6" i="390"/>
  <c r="J6" i="390"/>
  <c r="R6" i="107"/>
  <c r="O6" i="107"/>
  <c r="N6" i="107"/>
  <c r="J6" i="107"/>
  <c r="L5" i="107"/>
  <c r="H5" i="390"/>
  <c r="H6" i="390"/>
  <c r="H5" i="107"/>
  <c r="H6" i="107"/>
  <c r="F5" i="390"/>
  <c r="F6" i="390"/>
  <c r="F5" i="107"/>
  <c r="F6" i="107"/>
  <c r="E5" i="390"/>
  <c r="E6" i="390"/>
  <c r="E5" i="107"/>
  <c r="E6" i="107"/>
  <c r="D5" i="390"/>
  <c r="D6" i="390"/>
  <c r="D5" i="107"/>
  <c r="D6" i="107"/>
  <c r="G5" i="390"/>
  <c r="G6" i="390"/>
  <c r="G5" i="107"/>
  <c r="G6" i="107"/>
  <c r="I5" i="390"/>
  <c r="I6" i="390"/>
  <c r="I5" i="107"/>
  <c r="I6" i="107"/>
  <c r="J6" i="48"/>
  <c r="K5" i="107"/>
  <c r="K5" i="390"/>
  <c r="R6" i="48"/>
  <c r="Q6" i="48"/>
  <c r="P6" i="48"/>
  <c r="O6" i="48"/>
  <c r="P5" i="107"/>
  <c r="P6" i="107"/>
  <c r="M5" i="107"/>
  <c r="K6" i="107"/>
  <c r="K6" i="390"/>
  <c r="M5" i="390"/>
  <c r="M6" i="390"/>
  <c r="N6" i="48"/>
  <c r="M6" i="107"/>
  <c r="Q5" i="107"/>
  <c r="Q6" i="107"/>
  <c r="J59" i="37"/>
  <c r="K59" i="37"/>
  <c r="J63" i="37"/>
  <c r="K63" i="37"/>
  <c r="J67" i="37"/>
  <c r="K67" i="37"/>
  <c r="L55" i="37"/>
  <c r="L57" i="37"/>
  <c r="L56" i="37"/>
  <c r="J68" i="37"/>
  <c r="K68" i="37"/>
  <c r="L61" i="37"/>
  <c r="L65" i="37"/>
  <c r="L68" i="37"/>
  <c r="J65" i="37"/>
  <c r="K65" i="37"/>
  <c r="J61" i="37"/>
  <c r="K61" i="37"/>
  <c r="L59" i="37"/>
  <c r="L63" i="37"/>
  <c r="N67" i="37"/>
  <c r="N55" i="37"/>
  <c r="N57" i="37"/>
  <c r="J55" i="37"/>
  <c r="K55" i="37"/>
  <c r="J57" i="37"/>
  <c r="K57" i="37"/>
  <c r="N59" i="37"/>
  <c r="N63" i="37"/>
  <c r="J18" i="37"/>
  <c r="K18" i="37"/>
  <c r="N56" i="37"/>
  <c r="J69" i="37"/>
  <c r="K69" i="37"/>
  <c r="J56" i="37"/>
  <c r="K56" i="37"/>
  <c r="N61" i="37"/>
  <c r="N65" i="37"/>
  <c r="N68" i="37"/>
  <c r="N69" i="37"/>
  <c r="L69" i="37"/>
  <c r="L67" i="37"/>
  <c r="L18" i="37"/>
  <c r="N18" i="37"/>
  <c r="N28" i="37"/>
  <c r="J27" i="37"/>
  <c r="K27" i="37"/>
  <c r="N14" i="37"/>
  <c r="N16" i="37"/>
  <c r="N22" i="37"/>
  <c r="N26" i="37"/>
  <c r="N15" i="37"/>
  <c r="N20" i="37"/>
  <c r="N24" i="37"/>
  <c r="N27" i="37"/>
  <c r="J15" i="37"/>
  <c r="K15" i="37"/>
  <c r="J20" i="37"/>
  <c r="K20" i="37"/>
  <c r="J24" i="37"/>
  <c r="K24" i="37"/>
  <c r="J14" i="37"/>
  <c r="K14" i="37"/>
  <c r="J16" i="37"/>
  <c r="K16" i="37"/>
  <c r="L15" i="37"/>
  <c r="L20" i="37"/>
  <c r="L24" i="37"/>
  <c r="L27" i="37"/>
  <c r="L16" i="37"/>
  <c r="L22" i="37"/>
  <c r="J28" i="37"/>
  <c r="K28" i="37"/>
  <c r="J26" i="37"/>
  <c r="K26" i="37"/>
  <c r="L28" i="37"/>
  <c r="L14" i="37"/>
  <c r="J22" i="37"/>
  <c r="K22" i="37"/>
  <c r="L26" i="37"/>
  <c r="B64" i="62"/>
  <c r="B65" i="62"/>
  <c r="B63" i="62"/>
  <c r="B61" i="62"/>
  <c r="E51" i="62"/>
  <c r="E52" i="62"/>
  <c r="E53" i="62"/>
  <c r="E54" i="62"/>
  <c r="E55" i="62"/>
  <c r="E56" i="62"/>
  <c r="E57" i="62"/>
  <c r="B51" i="62"/>
  <c r="B52" i="62"/>
  <c r="B53" i="62"/>
  <c r="B54" i="62"/>
  <c r="B55" i="62"/>
  <c r="B56" i="62"/>
  <c r="B57" i="62"/>
  <c r="E50" i="62"/>
  <c r="B50" i="62"/>
  <c r="C50" i="62"/>
  <c r="F50" i="62"/>
  <c r="C51" i="62"/>
  <c r="F51" i="62"/>
  <c r="C52" i="62"/>
  <c r="F52" i="62"/>
  <c r="C53" i="62"/>
  <c r="F53" i="62"/>
  <c r="C54" i="62"/>
  <c r="F54" i="62"/>
  <c r="C55" i="62"/>
  <c r="F55" i="62"/>
  <c r="C56" i="62"/>
  <c r="F56" i="62"/>
  <c r="C57" i="62"/>
  <c r="F57" i="62"/>
  <c r="C61" i="62"/>
  <c r="E61" i="62"/>
  <c r="F61" i="62"/>
  <c r="C63" i="62"/>
  <c r="E63" i="62"/>
  <c r="F63" i="62"/>
  <c r="C64" i="62"/>
  <c r="E64" i="62"/>
  <c r="F64" i="62"/>
  <c r="C65" i="62"/>
  <c r="D65" i="62"/>
  <c r="E65" i="62"/>
  <c r="F65" i="62"/>
  <c r="G65" i="62"/>
  <c r="B67" i="62"/>
  <c r="C67" i="62"/>
  <c r="D67" i="62"/>
  <c r="E67" i="62"/>
  <c r="F67" i="62"/>
  <c r="G67" i="62"/>
  <c r="B68" i="62"/>
  <c r="C68" i="62"/>
  <c r="D68" i="62"/>
  <c r="E68" i="62"/>
  <c r="F68" i="62"/>
  <c r="G68" i="62"/>
  <c r="B69" i="62"/>
  <c r="C69" i="62"/>
  <c r="D69" i="62"/>
  <c r="E69" i="62"/>
  <c r="F69" i="62"/>
  <c r="G69" i="62"/>
  <c r="B70" i="62"/>
  <c r="C70" i="62"/>
  <c r="D70" i="62"/>
  <c r="E70" i="62"/>
  <c r="F70" i="62"/>
  <c r="G70" i="62"/>
  <c r="B71" i="62"/>
  <c r="C71" i="62"/>
  <c r="D71" i="62"/>
  <c r="E71" i="62"/>
  <c r="F71" i="62"/>
  <c r="G71" i="62"/>
  <c r="B73" i="62"/>
  <c r="C73" i="62"/>
  <c r="D73" i="62"/>
  <c r="E73" i="62"/>
  <c r="F73" i="62"/>
  <c r="G73" i="62"/>
  <c r="D79" i="62"/>
  <c r="G79" i="62"/>
  <c r="D80" i="62"/>
  <c r="G80" i="62"/>
  <c r="D82" i="62"/>
  <c r="G82" i="62"/>
  <c r="D84" i="62"/>
  <c r="G84" i="62"/>
  <c r="G32" i="62"/>
  <c r="D32" i="62"/>
  <c r="G18" i="62"/>
  <c r="D18" i="62"/>
  <c r="G61" i="62"/>
  <c r="G30" i="62"/>
  <c r="D30" i="62"/>
  <c r="G29" i="62"/>
  <c r="D29" i="62"/>
  <c r="G28" i="62"/>
  <c r="D28" i="62"/>
  <c r="G27" i="62"/>
  <c r="D27" i="62"/>
  <c r="G26" i="62"/>
  <c r="D26" i="62"/>
  <c r="G24" i="62"/>
  <c r="D24" i="62"/>
  <c r="G23" i="62"/>
  <c r="D23" i="62"/>
  <c r="G22" i="62"/>
  <c r="D22" i="62"/>
  <c r="G20" i="62"/>
  <c r="D20" i="62"/>
  <c r="G16" i="62"/>
  <c r="G57" i="62"/>
  <c r="D16" i="62"/>
  <c r="G15" i="62"/>
  <c r="G56" i="62"/>
  <c r="D15" i="62"/>
  <c r="G14" i="62"/>
  <c r="G55" i="62"/>
  <c r="D14" i="62"/>
  <c r="G13" i="62"/>
  <c r="G54" i="62"/>
  <c r="D13" i="62"/>
  <c r="G12" i="62"/>
  <c r="G53" i="62"/>
  <c r="D12" i="62"/>
  <c r="G11" i="62"/>
  <c r="G52" i="62"/>
  <c r="D11" i="62"/>
  <c r="G10" i="62"/>
  <c r="G51" i="62"/>
  <c r="D10" i="62"/>
  <c r="G9" i="62"/>
  <c r="D9" i="62"/>
  <c r="G50" i="62"/>
  <c r="G39" i="62"/>
  <c r="G38" i="62"/>
  <c r="G41" i="62"/>
  <c r="G63" i="62"/>
  <c r="D38" i="62"/>
  <c r="D41" i="62"/>
  <c r="D63" i="62"/>
  <c r="I84" i="62"/>
  <c r="I82" i="62"/>
  <c r="I9" i="62"/>
  <c r="I13" i="62"/>
  <c r="I23" i="62"/>
  <c r="I28" i="62"/>
  <c r="I14" i="62"/>
  <c r="I24" i="62"/>
  <c r="I29" i="62"/>
  <c r="I70" i="62"/>
  <c r="I68" i="62"/>
  <c r="I71" i="62"/>
  <c r="I69" i="62"/>
  <c r="I65" i="62"/>
  <c r="I79" i="62"/>
  <c r="I80" i="62"/>
  <c r="D52" i="62"/>
  <c r="I52" i="62"/>
  <c r="I11" i="62"/>
  <c r="I15" i="62"/>
  <c r="I20" i="62"/>
  <c r="I26" i="62"/>
  <c r="I30" i="62"/>
  <c r="I18" i="62"/>
  <c r="I73" i="62"/>
  <c r="D51" i="62"/>
  <c r="I51" i="62"/>
  <c r="I10" i="62"/>
  <c r="I67" i="62"/>
  <c r="I12" i="62"/>
  <c r="I16" i="62"/>
  <c r="I22" i="62"/>
  <c r="I27" i="62"/>
  <c r="I32" i="62"/>
  <c r="D53" i="62"/>
  <c r="I53" i="62"/>
  <c r="D55" i="62"/>
  <c r="I55" i="62"/>
  <c r="D57" i="62"/>
  <c r="I57" i="62"/>
  <c r="D50" i="62"/>
  <c r="D54" i="62"/>
  <c r="I54" i="62"/>
  <c r="D56" i="62"/>
  <c r="I56" i="62"/>
  <c r="D61" i="62"/>
  <c r="I61" i="62"/>
  <c r="D39" i="62"/>
  <c r="I63" i="62"/>
  <c r="G43" i="62"/>
  <c r="D43" i="62"/>
  <c r="I50" i="62"/>
  <c r="I39" i="62"/>
  <c r="I38" i="62"/>
  <c r="I41" i="62"/>
  <c r="D64" i="62"/>
  <c r="G64" i="62"/>
  <c r="I43" i="62"/>
  <c r="I64" i="62"/>
  <c r="D4" i="4"/>
  <c r="D3" i="4"/>
  <c r="D5" i="48"/>
  <c r="E5" i="48"/>
  <c r="H5" i="48"/>
  <c r="G5" i="48"/>
  <c r="F5" i="48"/>
  <c r="J84" i="37"/>
  <c r="J82" i="37"/>
  <c r="J80" i="37"/>
  <c r="J79" i="37"/>
  <c r="N51" i="37"/>
  <c r="N53" i="37"/>
  <c r="N64" i="37"/>
  <c r="N70" i="37"/>
  <c r="N76" i="37"/>
  <c r="J50" i="37"/>
  <c r="K50" i="37"/>
  <c r="J71" i="37"/>
  <c r="K71" i="37"/>
  <c r="L54" i="37"/>
  <c r="J54" i="37"/>
  <c r="K54" i="37"/>
  <c r="J77" i="37"/>
  <c r="K77" i="37"/>
  <c r="L52" i="37"/>
  <c r="L71" i="37"/>
  <c r="J52" i="37"/>
  <c r="K52" i="37"/>
  <c r="L77" i="37"/>
  <c r="N52" i="37"/>
  <c r="N54" i="37"/>
  <c r="N71" i="37"/>
  <c r="N77" i="37"/>
  <c r="J51" i="37"/>
  <c r="K51" i="37"/>
  <c r="J53" i="37"/>
  <c r="K53" i="37"/>
  <c r="J64" i="37"/>
  <c r="K64" i="37"/>
  <c r="J70" i="37"/>
  <c r="K70" i="37"/>
  <c r="J76" i="37"/>
  <c r="K76" i="37"/>
  <c r="L51" i="37"/>
  <c r="L53" i="37"/>
  <c r="L64" i="37"/>
  <c r="L70" i="37"/>
  <c r="L76" i="37"/>
  <c r="L80" i="37"/>
  <c r="N80" i="37"/>
  <c r="N50" i="37"/>
  <c r="L50" i="37"/>
  <c r="N79" i="37"/>
  <c r="L79" i="37"/>
  <c r="L82" i="37"/>
  <c r="N82" i="37"/>
  <c r="L84" i="37"/>
  <c r="N84" i="37"/>
  <c r="K3" i="31"/>
  <c r="K4" i="31"/>
  <c r="K5" i="31"/>
  <c r="K6" i="31"/>
  <c r="K7" i="31"/>
  <c r="K8" i="31"/>
  <c r="K9" i="31"/>
  <c r="K10" i="31"/>
  <c r="K11" i="31"/>
  <c r="K12" i="31"/>
  <c r="G6" i="48"/>
  <c r="J43" i="37"/>
  <c r="J41" i="37"/>
  <c r="J38" i="37"/>
  <c r="J12" i="37"/>
  <c r="J29" i="37"/>
  <c r="K29" i="37"/>
  <c r="J30" i="37"/>
  <c r="K30" i="37"/>
  <c r="J10" i="37"/>
  <c r="L23" i="37"/>
  <c r="J11" i="37"/>
  <c r="J13" i="37"/>
  <c r="J23" i="37"/>
  <c r="K23" i="37"/>
  <c r="J9" i="37"/>
  <c r="L30" i="37"/>
  <c r="N29" i="37"/>
  <c r="L29" i="37"/>
  <c r="F6" i="48"/>
  <c r="H6" i="48"/>
  <c r="E6" i="48"/>
  <c r="K103" i="31"/>
  <c r="K104" i="31"/>
  <c r="K105" i="31"/>
  <c r="K106" i="31"/>
  <c r="K107" i="31"/>
  <c r="K108" i="31"/>
  <c r="K109" i="31"/>
  <c r="K110" i="31"/>
  <c r="K111" i="31"/>
  <c r="K112" i="31"/>
  <c r="K113" i="31"/>
  <c r="K114" i="31"/>
  <c r="K115" i="31"/>
  <c r="K116" i="31"/>
  <c r="K117" i="31"/>
  <c r="K118" i="31"/>
  <c r="K119" i="31"/>
  <c r="K120" i="31"/>
  <c r="K121" i="31"/>
  <c r="K122" i="31"/>
  <c r="K123" i="31"/>
  <c r="K124" i="31"/>
  <c r="K125" i="31"/>
  <c r="K126" i="31"/>
  <c r="K127" i="31"/>
  <c r="K128" i="31"/>
  <c r="K129" i="31"/>
  <c r="K130" i="31"/>
  <c r="K131" i="31"/>
  <c r="K132" i="31"/>
  <c r="K133" i="31"/>
  <c r="K134" i="31"/>
  <c r="K135" i="31"/>
  <c r="K136" i="31"/>
  <c r="K137" i="31"/>
  <c r="K138" i="31"/>
  <c r="K139" i="31"/>
  <c r="K140" i="31"/>
  <c r="K141" i="31"/>
  <c r="K142" i="31"/>
  <c r="K143" i="31"/>
  <c r="K144" i="31"/>
  <c r="K145" i="31"/>
  <c r="K146" i="31"/>
  <c r="K147" i="31"/>
  <c r="K148" i="31"/>
  <c r="K149" i="31"/>
  <c r="K150" i="31"/>
  <c r="K151" i="31"/>
  <c r="K152" i="31"/>
  <c r="K153" i="31"/>
  <c r="K154" i="31"/>
  <c r="K155" i="31"/>
  <c r="K156" i="31"/>
  <c r="K157" i="31"/>
  <c r="K158" i="31"/>
  <c r="K159" i="31"/>
  <c r="K160" i="31"/>
  <c r="K161" i="31"/>
  <c r="K162" i="31"/>
  <c r="K163" i="31"/>
  <c r="K164" i="31"/>
  <c r="K165" i="31"/>
  <c r="K166" i="31"/>
  <c r="K167" i="31"/>
  <c r="K168" i="31"/>
  <c r="K169" i="31"/>
  <c r="K170" i="31"/>
  <c r="K171" i="31"/>
  <c r="K172" i="31"/>
  <c r="K173" i="31"/>
  <c r="K174" i="31"/>
  <c r="K175" i="31"/>
  <c r="K176" i="31"/>
  <c r="K177" i="31"/>
  <c r="K178" i="31"/>
  <c r="K179" i="31"/>
  <c r="K180" i="31"/>
  <c r="K181" i="31"/>
  <c r="K182" i="31"/>
  <c r="K183" i="31"/>
  <c r="K184" i="31"/>
  <c r="K185" i="31"/>
  <c r="K186" i="31"/>
  <c r="K187" i="31"/>
  <c r="K188" i="31"/>
  <c r="K189" i="31"/>
  <c r="K190" i="31"/>
  <c r="K191" i="31"/>
  <c r="K192" i="31"/>
  <c r="K193" i="31"/>
  <c r="K194" i="31"/>
  <c r="K195" i="31"/>
  <c r="K196" i="31"/>
  <c r="K197" i="31"/>
  <c r="K198" i="31"/>
  <c r="K199" i="31"/>
  <c r="K200" i="31"/>
  <c r="K201" i="31"/>
  <c r="K202" i="31"/>
  <c r="K203" i="31"/>
  <c r="K204" i="31"/>
  <c r="K205" i="31"/>
  <c r="K206" i="31"/>
  <c r="K207" i="31"/>
  <c r="K208" i="31"/>
  <c r="K209" i="31"/>
  <c r="J39" i="37"/>
  <c r="K13" i="31"/>
  <c r="K14" i="31"/>
  <c r="K15" i="31"/>
  <c r="K16" i="31"/>
  <c r="K17" i="31"/>
  <c r="K18" i="31"/>
  <c r="K19" i="31"/>
  <c r="K20" i="31"/>
  <c r="K21" i="31"/>
  <c r="K22" i="31"/>
  <c r="K23" i="31"/>
  <c r="K24" i="31"/>
  <c r="K25" i="31"/>
  <c r="K26" i="31"/>
  <c r="K27" i="31"/>
  <c r="K28" i="31"/>
  <c r="K29" i="31"/>
  <c r="K30" i="31"/>
  <c r="K31" i="31"/>
  <c r="K32" i="31"/>
  <c r="K33" i="31"/>
  <c r="K34" i="31"/>
  <c r="K35" i="31"/>
  <c r="K36" i="31"/>
  <c r="K37" i="31"/>
  <c r="K38" i="31"/>
  <c r="K39" i="31"/>
  <c r="K40" i="31"/>
  <c r="K41" i="31"/>
  <c r="K42" i="31"/>
  <c r="K43" i="31"/>
  <c r="K44" i="31"/>
  <c r="K45" i="31"/>
  <c r="K46" i="31"/>
  <c r="K47" i="31"/>
  <c r="K48" i="31"/>
  <c r="K49" i="31"/>
  <c r="K50" i="31"/>
  <c r="K51" i="31"/>
  <c r="K52" i="31"/>
  <c r="K53" i="31"/>
  <c r="K54" i="31"/>
  <c r="K55" i="31"/>
  <c r="K56" i="31"/>
  <c r="K57" i="31"/>
  <c r="K58" i="31"/>
  <c r="K59" i="31"/>
  <c r="K60" i="31"/>
  <c r="K61" i="31"/>
  <c r="K62" i="31"/>
  <c r="K63" i="31"/>
  <c r="K64" i="31"/>
  <c r="K65" i="31"/>
  <c r="K66" i="31"/>
  <c r="K67" i="31"/>
  <c r="K68" i="31"/>
  <c r="K69" i="31"/>
  <c r="K70" i="31"/>
  <c r="K71" i="31"/>
  <c r="K72" i="31"/>
  <c r="K73" i="31"/>
  <c r="K74" i="31"/>
  <c r="K75" i="31"/>
  <c r="K76" i="31"/>
  <c r="K77" i="31"/>
  <c r="K78" i="31"/>
  <c r="K79" i="31"/>
  <c r="K80" i="31"/>
  <c r="K81" i="31"/>
  <c r="K82" i="31"/>
  <c r="K83" i="31"/>
  <c r="K84" i="31"/>
  <c r="K85" i="31"/>
  <c r="K86" i="31"/>
  <c r="K87" i="31"/>
  <c r="K88" i="31"/>
  <c r="K89" i="31"/>
  <c r="K90" i="31"/>
  <c r="K91" i="31"/>
  <c r="K92" i="31"/>
  <c r="K93" i="31"/>
  <c r="K94" i="31"/>
  <c r="K95" i="31"/>
  <c r="K96" i="31"/>
  <c r="K97" i="31"/>
  <c r="K98" i="31"/>
  <c r="K99" i="31"/>
  <c r="K100" i="31"/>
  <c r="K101" i="31"/>
  <c r="K102" i="31"/>
  <c r="N23" i="37"/>
  <c r="N30" i="37"/>
  <c r="L13" i="37"/>
  <c r="K13" i="37"/>
  <c r="L12" i="37"/>
  <c r="K12" i="37"/>
  <c r="L10" i="37"/>
  <c r="K10" i="37"/>
  <c r="L9" i="37"/>
  <c r="K9" i="37"/>
  <c r="L11" i="37"/>
  <c r="K11" i="37"/>
  <c r="N10" i="37"/>
  <c r="N12" i="37"/>
  <c r="N9" i="37"/>
  <c r="N11" i="37"/>
  <c r="N13" i="37"/>
  <c r="N39" i="37"/>
  <c r="D6" i="48"/>
  <c r="N38" i="37"/>
  <c r="L38" i="37"/>
  <c r="L39" i="37"/>
  <c r="I5" i="48"/>
  <c r="I6" i="48"/>
  <c r="N41" i="37"/>
  <c r="L41" i="37"/>
  <c r="K5" i="48"/>
  <c r="M5" i="48"/>
  <c r="M6" i="48"/>
  <c r="N43" i="37"/>
  <c r="L43" i="37"/>
  <c r="K6" i="48"/>
  <c r="C5" i="4"/>
  <c r="B5" i="4"/>
</calcChain>
</file>

<file path=xl/sharedStrings.xml><?xml version="1.0" encoding="utf-8"?>
<sst xmlns="http://schemas.openxmlformats.org/spreadsheetml/2006/main" count="2713" uniqueCount="432">
  <si>
    <t>Instructions</t>
  </si>
  <si>
    <t>Go to Beneficiaries and Affiliated Entities list</t>
  </si>
  <si>
    <t>! Double click buttons !</t>
  </si>
  <si>
    <t>Go to Work packages list</t>
  </si>
  <si>
    <t>GENERAL INSTRUCTIONS</t>
  </si>
  <si>
    <t>BE LIST</t>
  </si>
  <si>
    <t>WP LIST</t>
  </si>
  <si>
    <t>BEx</t>
  </si>
  <si>
    <t>ANY COMMENTS</t>
  </si>
  <si>
    <t xml:space="preserve"> If you have any comments, you can use the ‘Any comments’ sheet.</t>
  </si>
  <si>
    <t>SUMMARY TABLES</t>
  </si>
  <si>
    <t>List of beneficiaries and affiliated entities</t>
  </si>
  <si>
    <t>Add BE</t>
  </si>
  <si>
    <t>Apply changes</t>
  </si>
  <si>
    <t>BE/AE nr</t>
  </si>
  <si>
    <t>BE/AE name</t>
  </si>
  <si>
    <t>Acronym</t>
  </si>
  <si>
    <t>Country</t>
  </si>
  <si>
    <t>Funding rate</t>
  </si>
  <si>
    <t>BE1</t>
  </si>
  <si>
    <t>Beneficiary 1</t>
  </si>
  <si>
    <t>BE</t>
  </si>
  <si>
    <t>Add AE to BE1</t>
  </si>
  <si>
    <t>List of Work Packages</t>
  </si>
  <si>
    <t>Add WP</t>
  </si>
  <si>
    <t>WP1</t>
  </si>
  <si>
    <t>ESTIMATED BREAKDOWN OF THE LUMP SUM 
PER WORK PACKAGE AND PER BENEFICIARY</t>
  </si>
  <si>
    <t>Totals</t>
  </si>
  <si>
    <t xml:space="preserve">Totals: </t>
  </si>
  <si>
    <t xml:space="preserve">Pct: </t>
  </si>
  <si>
    <t>Budget (to be copied in the online submission form)</t>
  </si>
  <si>
    <t>No</t>
  </si>
  <si>
    <t>Name of Beneficiary</t>
  </si>
  <si>
    <t>Requested grant amount</t>
  </si>
  <si>
    <t>Budget for the proposal (IA)</t>
  </si>
  <si>
    <t>(A)</t>
  </si>
  <si>
    <t>(B)</t>
  </si>
  <si>
    <t>(C)</t>
  </si>
  <si>
    <t>(D)</t>
  </si>
  <si>
    <t>(E)</t>
  </si>
  <si>
    <t>(F)</t>
  </si>
  <si>
    <t>(G)</t>
  </si>
  <si>
    <t>(H)</t>
  </si>
  <si>
    <t>(I)</t>
  </si>
  <si>
    <t>(J)</t>
  </si>
  <si>
    <t>(K)</t>
  </si>
  <si>
    <t>(L)</t>
  </si>
  <si>
    <t>(M)</t>
  </si>
  <si>
    <t>(N)</t>
  </si>
  <si>
    <t>(O)</t>
  </si>
  <si>
    <t xml:space="preserve">No </t>
  </si>
  <si>
    <t>Participant</t>
  </si>
  <si>
    <t xml:space="preserve">Country </t>
  </si>
  <si>
    <t>Direct personnel costs</t>
  </si>
  <si>
    <t>Other direct costs</t>
  </si>
  <si>
    <t>Direct costs of subcontracting</t>
  </si>
  <si>
    <t>Direct costs of providing financial support to third parties</t>
  </si>
  <si>
    <r>
      <t xml:space="preserve">Costs of in kind contributions </t>
    </r>
    <r>
      <rPr>
        <b/>
        <sz val="11"/>
        <color theme="1"/>
        <rFont val="Arial"/>
        <family val="2"/>
      </rPr>
      <t>NOT</t>
    </r>
    <r>
      <rPr>
        <sz val="11"/>
        <color theme="1"/>
        <rFont val="Arial"/>
        <family val="2"/>
      </rPr>
      <t xml:space="preserve"> used on the beneficiary's premises (included in A and B)</t>
    </r>
  </si>
  <si>
    <t>Indirect Costs (=0.25(A+B-E))</t>
  </si>
  <si>
    <t>Special unit costs covering direct &amp; indirect costs</t>
  </si>
  <si>
    <t>Total estimated eligible costs (=A+B+C+D+F+G)</t>
  </si>
  <si>
    <t>Reimbursement rate</t>
  </si>
  <si>
    <t>Max. EU contribution 
(=H*I)</t>
  </si>
  <si>
    <t>Costs of third parties linked to participant</t>
  </si>
  <si>
    <t>Max. EU Contribution / € THIRD PARTIES</t>
  </si>
  <si>
    <t>Total Costs for BENEFICIARY &amp; THIRD PARTIES
(=H+K)</t>
  </si>
  <si>
    <t>Max. EU Contribution / €
BENEFICIARY &amp; THIRD PARTIES (=J+L)</t>
  </si>
  <si>
    <t>Requested EU contribution / €
BENEFICIARY &amp; THIRD PARTIES</t>
  </si>
  <si>
    <t>Budget for the proposal (RIA-CSA)</t>
  </si>
  <si>
    <t>Costs of in kind contributions NOT used on the beneficiary's premises (included in A and B)</t>
  </si>
  <si>
    <t>BENEFICIARIES \ WORK PACKAGES</t>
  </si>
  <si>
    <t>Total</t>
  </si>
  <si>
    <t>Percentage</t>
  </si>
  <si>
    <t>SUM OF ALL BENEFICIARIES (including AFFILIATED ENTITIES) FOR ALL THE WORK PACKAGES</t>
  </si>
  <si>
    <t>ALL BENEFICIARIES 
(without affiliated entities)</t>
  </si>
  <si>
    <t>ALL AFFILIATED ENTITIES</t>
  </si>
  <si>
    <t>ALL BENEFICIARIES 
(with affiliated entities)</t>
  </si>
  <si>
    <t xml:space="preserve"> COST CATEGORY</t>
  </si>
  <si>
    <t>UNITS</t>
  </si>
  <si>
    <t>COST PER UNIT</t>
  </si>
  <si>
    <t>BE TOTAL COSTS</t>
  </si>
  <si>
    <t>AE TOTAL COSTS</t>
  </si>
  <si>
    <t>UNITS
(TOTAL)</t>
  </si>
  <si>
    <t>AVERAGE COST PER UNIT</t>
  </si>
  <si>
    <t>BE+TP TOTAL COSTS</t>
  </si>
  <si>
    <t>TOTAL COSTS</t>
  </si>
  <si>
    <t>A. DIRECT PERSONNEL COSTS</t>
  </si>
  <si>
    <t>A.1 Employees (or equivalent)</t>
  </si>
  <si>
    <t>SENIOR SCIENTISTS (or equivalent in the private sector)</t>
  </si>
  <si>
    <t>JUNIOR SCIENTISTS (or equivalent in the private sector)</t>
  </si>
  <si>
    <t>TECHNICAL PERSONNEL (or equivalent in the private sector)</t>
  </si>
  <si>
    <t>ADMINISTRATIVE PERSONNEL (or equivalent in the private sector)</t>
  </si>
  <si>
    <t>OTHERS</t>
  </si>
  <si>
    <t>A.2 Natural Persons under direct contract</t>
  </si>
  <si>
    <t>A.3 Seconded Persons</t>
  </si>
  <si>
    <t>A.4 SME owners and natural person beneficiaries</t>
  </si>
  <si>
    <t>B. DIRECT SUBCONTRACTING COSTS</t>
  </si>
  <si>
    <t>C. DIRECT PURCHASE COSTS</t>
  </si>
  <si>
    <t>C.1 Travel and subsistence</t>
  </si>
  <si>
    <t>C.2 Equipment (complete 'Depreciation cost' sheet)</t>
  </si>
  <si>
    <t>Equipment</t>
  </si>
  <si>
    <t>Infrastructure</t>
  </si>
  <si>
    <t>Other assets</t>
  </si>
  <si>
    <t>C.3 Other goods, works and services</t>
  </si>
  <si>
    <t>Consumables</t>
  </si>
  <si>
    <t>Services for meetings, seminars</t>
  </si>
  <si>
    <t>Services for dissemination activities (including website)</t>
  </si>
  <si>
    <t>Publication fees</t>
  </si>
  <si>
    <t>Other (shipment,insurance, translation, etc.)</t>
  </si>
  <si>
    <t>D. OTHER COST CATEGORIES</t>
  </si>
  <si>
    <t>D.1 Financial support to third parties (if applicable in the topic specific conditions)</t>
  </si>
  <si>
    <t>D.2 Internally invoiced goods and services</t>
  </si>
  <si>
    <t>D.3 Transnational access to research infrastructure unit costs (if required in the topic specific conditions)</t>
  </si>
  <si>
    <t>D.4 Virtual access to research infrastructure unit costs (if required in the topic specific conditions)</t>
  </si>
  <si>
    <t>D.5 PCP/PPI procurement costs (if mentioned as eligible in the topic specific conditions)</t>
  </si>
  <si>
    <t>TOTAL DIRECT PERSONNEL COSTS AND PURCHASE COSTS (A+C)</t>
  </si>
  <si>
    <t>TOTAL DIRECT COSTS  (A+B+C+D)</t>
  </si>
  <si>
    <t>E. INDIRECT COSTS (25% * (A+C))</t>
  </si>
  <si>
    <t>F. TOTAL COSTS (A+B+C+D+E)</t>
  </si>
  <si>
    <t>SUM OF ALL WORK PACKAGES FOR ALL BENEFICIARIES</t>
  </si>
  <si>
    <t>AVERAGE  COST PER UNIT</t>
  </si>
  <si>
    <t>TP TOTAL COSTS</t>
  </si>
  <si>
    <r>
      <t xml:space="preserve">D.1 Financial support to third parties </t>
    </r>
    <r>
      <rPr>
        <sz val="11"/>
        <rFont val="Calibri"/>
        <family val="2"/>
        <scheme val="minor"/>
      </rPr>
      <t>(if applicable in the topic specific conditions)</t>
    </r>
  </si>
  <si>
    <r>
      <t xml:space="preserve">D.3 Transnational access to research infrastructure unit costs </t>
    </r>
    <r>
      <rPr>
        <sz val="11"/>
        <rFont val="Calibri"/>
        <family val="2"/>
        <scheme val="minor"/>
      </rPr>
      <t>(if required in the topic specific conditions)</t>
    </r>
  </si>
  <si>
    <r>
      <t xml:space="preserve">D.4 Virtual access to research infrastructure unit costs </t>
    </r>
    <r>
      <rPr>
        <sz val="11"/>
        <rFont val="Calibri"/>
        <family val="2"/>
        <scheme val="minor"/>
      </rPr>
      <t>(if required in the topic specific conditions)</t>
    </r>
  </si>
  <si>
    <r>
      <t xml:space="preserve">D.5 PCP/PPI procurement costs </t>
    </r>
    <r>
      <rPr>
        <sz val="11"/>
        <rFont val="Calibri"/>
        <family val="2"/>
        <scheme val="minor"/>
      </rPr>
      <t>(if mentioned as eligible in the topic specific conditions)</t>
    </r>
  </si>
  <si>
    <t>View Summary</t>
  </si>
  <si>
    <t>COST CATEGORY</t>
  </si>
  <si>
    <t>BE+AE TOTAL COSTS</t>
  </si>
  <si>
    <t>WORK PACKAGE</t>
  </si>
  <si>
    <t>C.2 Equipment (complete 'Depreciation costs' sheet)</t>
  </si>
  <si>
    <t>Other (shipment, insurance, translation, etc.)</t>
  </si>
  <si>
    <r>
      <t xml:space="preserve">D.1 Financial support to third parties </t>
    </r>
    <r>
      <rPr>
        <sz val="11"/>
        <rFont val="Calibri"/>
        <family val="2"/>
      </rPr>
      <t>(if applicable in the topic specific conditions)</t>
    </r>
  </si>
  <si>
    <r>
      <t xml:space="preserve">D.3 Transnational access to research infrastructure unit costs </t>
    </r>
    <r>
      <rPr>
        <sz val="11"/>
        <rFont val="Calibri"/>
        <family val="2"/>
      </rPr>
      <t>(if mentioned as eligible in the topic specific conditions)</t>
    </r>
  </si>
  <si>
    <r>
      <t xml:space="preserve">D.4 Virtual access to research infrastructure unit costs </t>
    </r>
    <r>
      <rPr>
        <sz val="11"/>
        <rFont val="Calibri"/>
        <family val="2"/>
      </rPr>
      <t>(if mentioned as eligible in the topic specific conditions)</t>
    </r>
  </si>
  <si>
    <r>
      <t xml:space="preserve">D.5 PCP/PPI procurement costs </t>
    </r>
    <r>
      <rPr>
        <sz val="11"/>
        <rFont val="Calibri"/>
        <family val="2"/>
      </rPr>
      <t>(if mentioned as eligible in the topic specific conditions)</t>
    </r>
  </si>
  <si>
    <t>SUMMARY</t>
  </si>
  <si>
    <t>TOOL:   DEPRECIATION COSTS LIST</t>
  </si>
  <si>
    <t>BE nr</t>
  </si>
  <si>
    <t>Beneficiary name</t>
  </si>
  <si>
    <t>WP nr</t>
  </si>
  <si>
    <t>Work Package name</t>
  </si>
  <si>
    <t>Resource type</t>
  </si>
  <si>
    <t>Short name of the investments</t>
  </si>
  <si>
    <t>Date of purchase (real or planned date of purchase)</t>
  </si>
  <si>
    <t>Purchase cost</t>
  </si>
  <si>
    <t>% used for the project</t>
  </si>
  <si>
    <t>Charged 
depreciation costs 
per investment</t>
  </si>
  <si>
    <t>Justification: Needed info for depreciation</t>
  </si>
  <si>
    <t>Any comments</t>
  </si>
  <si>
    <t>nr</t>
  </si>
  <si>
    <t>BE ref</t>
  </si>
  <si>
    <t>WP ref</t>
  </si>
  <si>
    <t>Comments</t>
  </si>
  <si>
    <t>Coefficient</t>
  </si>
  <si>
    <t>AE</t>
  </si>
  <si>
    <t>AL</t>
  </si>
  <si>
    <t>AM</t>
  </si>
  <si>
    <t>AO</t>
  </si>
  <si>
    <t>AR</t>
  </si>
  <si>
    <t>AT</t>
  </si>
  <si>
    <t>AU</t>
  </si>
  <si>
    <t>AZ</t>
  </si>
  <si>
    <t>BA</t>
  </si>
  <si>
    <t>BB</t>
  </si>
  <si>
    <t>BD</t>
  </si>
  <si>
    <t>BF</t>
  </si>
  <si>
    <t>BG</t>
  </si>
  <si>
    <t>BI</t>
  </si>
  <si>
    <t>BJ</t>
  </si>
  <si>
    <t>BO</t>
  </si>
  <si>
    <t>BR</t>
  </si>
  <si>
    <t>BW</t>
  </si>
  <si>
    <t>BY</t>
  </si>
  <si>
    <t>BZ</t>
  </si>
  <si>
    <t>CA</t>
  </si>
  <si>
    <t>CD</t>
  </si>
  <si>
    <t>CF</t>
  </si>
  <si>
    <t>CG</t>
  </si>
  <si>
    <t>CH</t>
  </si>
  <si>
    <t>CI</t>
  </si>
  <si>
    <t>CL</t>
  </si>
  <si>
    <t>CM</t>
  </si>
  <si>
    <t>CN</t>
  </si>
  <si>
    <t>CO</t>
  </si>
  <si>
    <t>CR</t>
  </si>
  <si>
    <t>CU</t>
  </si>
  <si>
    <t>CV</t>
  </si>
  <si>
    <t>CY</t>
  </si>
  <si>
    <t>CZ</t>
  </si>
  <si>
    <t>DE</t>
  </si>
  <si>
    <t>DJ</t>
  </si>
  <si>
    <t>DK</t>
  </si>
  <si>
    <t>DO</t>
  </si>
  <si>
    <t>DZ</t>
  </si>
  <si>
    <t>EC</t>
  </si>
  <si>
    <t>EE</t>
  </si>
  <si>
    <t>EG</t>
  </si>
  <si>
    <t>EL</t>
  </si>
  <si>
    <t>ER</t>
  </si>
  <si>
    <t>ES</t>
  </si>
  <si>
    <t>ET</t>
  </si>
  <si>
    <t>FI</t>
  </si>
  <si>
    <t>FJ</t>
  </si>
  <si>
    <t>FO</t>
  </si>
  <si>
    <t>FR</t>
  </si>
  <si>
    <t>GA</t>
  </si>
  <si>
    <t>GE</t>
  </si>
  <si>
    <t>GH</t>
  </si>
  <si>
    <t>GM</t>
  </si>
  <si>
    <t>GN</t>
  </si>
  <si>
    <t>GT</t>
  </si>
  <si>
    <t>GW</t>
  </si>
  <si>
    <t>GY</t>
  </si>
  <si>
    <t>HK</t>
  </si>
  <si>
    <t>HN</t>
  </si>
  <si>
    <t>HR</t>
  </si>
  <si>
    <t>HT</t>
  </si>
  <si>
    <t>HU</t>
  </si>
  <si>
    <t>ID</t>
  </si>
  <si>
    <t>IE</t>
  </si>
  <si>
    <t>IL</t>
  </si>
  <si>
    <t>IN</t>
  </si>
  <si>
    <t>IS</t>
  </si>
  <si>
    <t>IT</t>
  </si>
  <si>
    <t>JM</t>
  </si>
  <si>
    <t>JO</t>
  </si>
  <si>
    <t>JP</t>
  </si>
  <si>
    <t>KE</t>
  </si>
  <si>
    <t>KG</t>
  </si>
  <si>
    <t>KH</t>
  </si>
  <si>
    <t>KM</t>
  </si>
  <si>
    <t>KR</t>
  </si>
  <si>
    <t>KZ</t>
  </si>
  <si>
    <t>LA</t>
  </si>
  <si>
    <t>LB</t>
  </si>
  <si>
    <t>LI</t>
  </si>
  <si>
    <t>LK</t>
  </si>
  <si>
    <t>LR</t>
  </si>
  <si>
    <t>LS</t>
  </si>
  <si>
    <t>LT</t>
  </si>
  <si>
    <t>LU</t>
  </si>
  <si>
    <t>LV</t>
  </si>
  <si>
    <t>MA</t>
  </si>
  <si>
    <t>MD</t>
  </si>
  <si>
    <t>ME</t>
  </si>
  <si>
    <t>MG</t>
  </si>
  <si>
    <t>MK</t>
  </si>
  <si>
    <t>ML</t>
  </si>
  <si>
    <t>MM</t>
  </si>
  <si>
    <t>MR</t>
  </si>
  <si>
    <t>MT</t>
  </si>
  <si>
    <t>MU</t>
  </si>
  <si>
    <t>MW</t>
  </si>
  <si>
    <t>MX</t>
  </si>
  <si>
    <t>MY</t>
  </si>
  <si>
    <t>MZ</t>
  </si>
  <si>
    <t>NA</t>
  </si>
  <si>
    <t>NC</t>
  </si>
  <si>
    <t>NE</t>
  </si>
  <si>
    <t>NG</t>
  </si>
  <si>
    <t>NI</t>
  </si>
  <si>
    <t>NL</t>
  </si>
  <si>
    <t>NO</t>
  </si>
  <si>
    <t>NP</t>
  </si>
  <si>
    <t>NZ</t>
  </si>
  <si>
    <t>PA</t>
  </si>
  <si>
    <t>PE</t>
  </si>
  <si>
    <t>PG</t>
  </si>
  <si>
    <t>PH</t>
  </si>
  <si>
    <t>PK</t>
  </si>
  <si>
    <t>PL</t>
  </si>
  <si>
    <t>PS</t>
  </si>
  <si>
    <t>PT</t>
  </si>
  <si>
    <t>PY</t>
  </si>
  <si>
    <t>RO</t>
  </si>
  <si>
    <t>RS</t>
  </si>
  <si>
    <t>RU</t>
  </si>
  <si>
    <t>RW</t>
  </si>
  <si>
    <t>SA</t>
  </si>
  <si>
    <t>SB</t>
  </si>
  <si>
    <t>SD</t>
  </si>
  <si>
    <t>SE</t>
  </si>
  <si>
    <t>SG</t>
  </si>
  <si>
    <t>SI</t>
  </si>
  <si>
    <t>SK</t>
  </si>
  <si>
    <t>SL</t>
  </si>
  <si>
    <t>SN</t>
  </si>
  <si>
    <t>SR</t>
  </si>
  <si>
    <t>SV</t>
  </si>
  <si>
    <t>SZ</t>
  </si>
  <si>
    <t>TD</t>
  </si>
  <si>
    <t>TG</t>
  </si>
  <si>
    <t>TH</t>
  </si>
  <si>
    <t>TJ</t>
  </si>
  <si>
    <t>TL</t>
  </si>
  <si>
    <t>TM</t>
  </si>
  <si>
    <t>TN</t>
  </si>
  <si>
    <t>TR</t>
  </si>
  <si>
    <t>TT</t>
  </si>
  <si>
    <t>TW</t>
  </si>
  <si>
    <t>TZ</t>
  </si>
  <si>
    <t>UA</t>
  </si>
  <si>
    <t>UG</t>
  </si>
  <si>
    <t>UK</t>
  </si>
  <si>
    <t>US</t>
  </si>
  <si>
    <t>UY</t>
  </si>
  <si>
    <t>UZ</t>
  </si>
  <si>
    <t>VE</t>
  </si>
  <si>
    <t>VN</t>
  </si>
  <si>
    <t>VU</t>
  </si>
  <si>
    <t>WS</t>
  </si>
  <si>
    <t>XK</t>
  </si>
  <si>
    <t>YE</t>
  </si>
  <si>
    <t>ZA</t>
  </si>
  <si>
    <t>ZM</t>
  </si>
  <si>
    <t>ZW</t>
  </si>
  <si>
    <t>Detailed lump sum budget</t>
  </si>
  <si>
    <t>Horizon Europe Programme</t>
  </si>
  <si>
    <t>Generate the Excel file in macro-free format 
Ready for the online submission system</t>
  </si>
  <si>
    <t>% of useful life of the equipment in the project</t>
  </si>
  <si>
    <t>DEPRECIATION COSTS</t>
  </si>
  <si>
    <r>
      <t xml:space="preserve">Enter your personnel costs in section </t>
    </r>
    <r>
      <rPr>
        <b/>
        <sz val="11"/>
        <color theme="1"/>
        <rFont val="Calibri"/>
        <family val="2"/>
        <scheme val="minor"/>
      </rPr>
      <t>“A. DIRECT PERSONNEL COSTS”</t>
    </r>
    <r>
      <rPr>
        <sz val="11"/>
        <color theme="1"/>
        <rFont val="Calibri"/>
        <family val="2"/>
        <scheme val="minor"/>
      </rPr>
      <t>. For personnel costs, the number of units is the number of person-months (e.g., 10 units correspond to 10 person-months).
A senior scientist corresponds to career stages A and B in the Researcher Table in Part A of the proposal, or to an equivalent position in the private sector. A junior scientist corresponds to career stage C and D in the Researcher Table in Part A of the proposal, or to an equivalent position in the private sector.
A staff category can contain more than one employee (e.g., two junior scientists in the same organisation and working on the same work package). In this case, the cost per unit is the average monthly personnel cost of all employees concerned, and the number of units is the combined number of person-months. No more detailed information is required in this sheet
In section “A.4 SME Owner and natural person beneficiaries”, the cost per unit is prefilled in the workbook. When using this category, only enter the number of units.</t>
    </r>
  </si>
  <si>
    <r>
      <t>Enter your subcontracting costs in section</t>
    </r>
    <r>
      <rPr>
        <b/>
        <sz val="11"/>
        <color theme="1"/>
        <rFont val="Calibri"/>
        <family val="2"/>
        <scheme val="minor"/>
      </rPr>
      <t xml:space="preserve"> “B. DIRECT SUBCONTRACTING COSTS”</t>
    </r>
    <r>
      <rPr>
        <sz val="11"/>
        <color theme="1"/>
        <rFont val="Calibri"/>
        <family val="2"/>
        <scheme val="minor"/>
      </rPr>
      <t>. 
A beneficiary can have more than one subcontract associated to a work package. In this case, the cost per unit is the average cost of all subcontracts, and the number of units is the number of subcontracts.</t>
    </r>
  </si>
  <si>
    <r>
      <t xml:space="preserve">In section </t>
    </r>
    <r>
      <rPr>
        <b/>
        <sz val="11"/>
        <color theme="1"/>
        <rFont val="Calibri"/>
        <family val="2"/>
        <scheme val="minor"/>
      </rPr>
      <t>“C. DIRECT PURCHASE COSTS”</t>
    </r>
    <r>
      <rPr>
        <sz val="11"/>
        <color theme="1"/>
        <rFont val="Calibri"/>
        <family val="2"/>
        <scheme val="minor"/>
      </rPr>
      <t xml:space="preserve">, complete the categories “C.1 Travel and subsistence”, “C.2 Equipment”, and “C.3 Other goods, works and services”, if applicable. 
A category can contain more than one item (e.g., several travels, or two pieces of equipment). In this case, the cost per unit is the average cost of all items, and the number of units is the number of items. No more detailed information is required in this sheet.
For category </t>
    </r>
    <r>
      <rPr>
        <b/>
        <sz val="11"/>
        <color theme="1"/>
        <rFont val="Calibri"/>
        <family val="2"/>
        <scheme val="minor"/>
      </rPr>
      <t>“C.2 Equipment”</t>
    </r>
    <r>
      <rPr>
        <sz val="11"/>
        <color theme="1"/>
        <rFont val="Calibri"/>
        <family val="2"/>
        <scheme val="minor"/>
      </rPr>
      <t xml:space="preserve"> (equipment, infrastructure, other assets), use the sheet </t>
    </r>
    <r>
      <rPr>
        <b/>
        <sz val="11"/>
        <color theme="1"/>
        <rFont val="Calibri"/>
        <family val="2"/>
        <scheme val="minor"/>
      </rPr>
      <t>‘Depreciation costs’</t>
    </r>
    <r>
      <rPr>
        <sz val="11"/>
        <color theme="1"/>
        <rFont val="Calibri"/>
        <family val="2"/>
        <scheme val="minor"/>
      </rPr>
      <t xml:space="preserve"> as a tool to calculate the depreciation costs to be charged for the whole duration of the project (see below). 
Certain topics specify that the purchase of equipment, infrastructure and other assets may be declared as full capitalised costs. If this is the case for the topic you are applying to, enter the full capitalised costs in section “C.2 Equipment” (e.g., the full equipment costs).</t>
    </r>
  </si>
  <si>
    <r>
      <t xml:space="preserve">In section </t>
    </r>
    <r>
      <rPr>
        <b/>
        <sz val="11"/>
        <color theme="1"/>
        <rFont val="Calibri"/>
        <family val="2"/>
        <scheme val="minor"/>
      </rPr>
      <t>“E. INDIRECT COSTS</t>
    </r>
    <r>
      <rPr>
        <sz val="11"/>
        <color theme="1"/>
        <rFont val="Calibri"/>
        <family val="2"/>
        <scheme val="minor"/>
      </rPr>
      <t xml:space="preserve">”, the indirect costs will be calculated automatically. </t>
    </r>
  </si>
  <si>
    <r>
      <t xml:space="preserve">In section </t>
    </r>
    <r>
      <rPr>
        <b/>
        <sz val="11"/>
        <rFont val="Calibri"/>
        <family val="2"/>
        <scheme val="minor"/>
      </rPr>
      <t>“D. OTHER DIRECT COSTS”</t>
    </r>
    <r>
      <rPr>
        <sz val="11"/>
        <rFont val="Calibri"/>
        <family val="2"/>
        <scheme val="minor"/>
      </rPr>
      <t>, complete section “D.2 Internally invoiced goods and services”, if applicable.  
All other cost categories in section D. can be used only if they are explicitly allowed in the specific conditions of the topic. 
	◦“D.1 Financial support to third parties”
	◦“D.3 Transnational access to research infrastructure unit costs” 
	◦“D.4 Virtual access to research infrastructure unit costs”  
	◦“D.5 PCP/PPI procurement costs"</t>
    </r>
  </si>
  <si>
    <r>
      <t xml:space="preserve">You must complete one </t>
    </r>
    <r>
      <rPr>
        <b/>
        <sz val="11"/>
        <color theme="1"/>
        <rFont val="Calibri"/>
        <family val="2"/>
        <scheme val="minor"/>
      </rPr>
      <t>‘BEx’ sheet</t>
    </r>
    <r>
      <rPr>
        <sz val="11"/>
        <color theme="1"/>
        <rFont val="Calibri"/>
        <family val="2"/>
        <scheme val="minor"/>
      </rPr>
      <t xml:space="preserve"> per beneficiary. This sheet includes one section for each work package. Each work package section contains the full list of cost categories. Complete the information for each work package in which the beneficiary participates. 
For the cost categories used, you must enter the </t>
    </r>
    <r>
      <rPr>
        <b/>
        <sz val="11"/>
        <color theme="1"/>
        <rFont val="Calibri"/>
        <family val="2"/>
        <scheme val="minor"/>
      </rPr>
      <t>number of unit</t>
    </r>
    <r>
      <rPr>
        <sz val="11"/>
        <color theme="1"/>
        <rFont val="Calibri"/>
        <family val="2"/>
        <scheme val="minor"/>
      </rPr>
      <t xml:space="preserve">s and the </t>
    </r>
    <r>
      <rPr>
        <b/>
        <sz val="11"/>
        <color theme="1"/>
        <rFont val="Calibri"/>
        <family val="2"/>
        <scheme val="minor"/>
      </rPr>
      <t>cost per unit</t>
    </r>
    <r>
      <rPr>
        <sz val="11"/>
        <color theme="1"/>
        <rFont val="Calibri"/>
        <family val="2"/>
        <scheme val="minor"/>
      </rPr>
      <t xml:space="preserve"> in Euro (yellow cells). The total cost per cost category is calculated automatically. If a cost category is not used leave cells blank.
Preferably use </t>
    </r>
    <r>
      <rPr>
        <b/>
        <sz val="11"/>
        <color theme="1"/>
        <rFont val="Calibri"/>
        <family val="2"/>
        <scheme val="minor"/>
      </rPr>
      <t>whole numbers</t>
    </r>
    <r>
      <rPr>
        <sz val="11"/>
        <color theme="1"/>
        <rFont val="Calibri"/>
        <family val="2"/>
        <scheme val="minor"/>
      </rPr>
      <t xml:space="preserve"> for the costs per unit (no Euro cents). The number of units can be a fraction (e.g., 0.5 units).
Lump sum proposals may contain only costs that are </t>
    </r>
    <r>
      <rPr>
        <b/>
        <sz val="11"/>
        <color theme="1"/>
        <rFont val="Calibri"/>
        <family val="2"/>
        <scheme val="minor"/>
      </rPr>
      <t>eligible under Horizon Europ</t>
    </r>
    <r>
      <rPr>
        <sz val="11"/>
        <color theme="1"/>
        <rFont val="Calibri"/>
        <family val="2"/>
        <scheme val="minor"/>
      </rPr>
      <t xml:space="preserve">e (same eligibility rules as for actual cost grants). </t>
    </r>
  </si>
  <si>
    <t>Annotated Model Grant Agreement</t>
  </si>
  <si>
    <r>
      <t xml:space="preserve">The </t>
    </r>
    <r>
      <rPr>
        <b/>
        <sz val="11"/>
        <rFont val="Calibri"/>
        <family val="2"/>
        <scheme val="minor"/>
      </rPr>
      <t>summary tables</t>
    </r>
    <r>
      <rPr>
        <sz val="11"/>
        <rFont val="Calibri"/>
        <family val="2"/>
        <scheme val="minor"/>
      </rPr>
      <t xml:space="preserve"> (‘Lump sum breakdown’, ‘Person-months overview’ and ‘Summary per WP’) are generated automatically. They are for your information and will be used during evaluation.</t>
    </r>
  </si>
  <si>
    <t>Pct %</t>
  </si>
  <si>
    <t>BENEFICIARY 1 - CALCULATION SHEET</t>
  </si>
  <si>
    <t>D.3 Transnational access to research infrastructure unit costs (if mentioned as eligible in the topic specific conditions)</t>
  </si>
  <si>
    <t>D.4 Virtual access to research infrastructure unit costs (if mentioned as eligible in the topic specific conditions)</t>
  </si>
  <si>
    <t>BENEFICIARY x - CALCULATION SHEET</t>
  </si>
  <si>
    <t>Affiliated Entity n</t>
  </si>
  <si>
    <r>
      <t xml:space="preserve">In the </t>
    </r>
    <r>
      <rPr>
        <b/>
        <sz val="11"/>
        <rFont val="Calibri"/>
        <family val="2"/>
        <scheme val="minor"/>
      </rPr>
      <t>‘BE list’</t>
    </r>
    <r>
      <rPr>
        <sz val="11"/>
        <rFont val="Calibri"/>
        <family val="2"/>
        <scheme val="minor"/>
      </rPr>
      <t>, you can add as many beneficiaries and as many affiliated entities as you need. To add beneficiaries, click on the "Add BE" button. To add an affiliated entity, click on the “Add AE” button next to the beneficiary concerned. 
For each beneficiary and each affiliated entity, you must select the country and the appropriate funding rate in the drop-down menus. The funding rates are used in the automatic calculation of the lump sum breakdown. For RIA and CSA topics, the funding rate is always 100%. For IA topics, the funding rate is 70% (except for non-profit legal entities, where a rate of up to 100% applies). For more information on the funding rate, please refer to your topic description. 
Once you have completed the ‘BE list’ sheet, click the “Apply changes” button to generate the corresponding sheets in the Excel workbook. 
To delete a beneficiary from the ‘BE list’, click the “Clear BE” button next to it. Likewise, to delete an affiliated entity, click the “Clear AE” button next to it. The first beneficiary BE1 cannot be deleted, but its details can be modified. Click “Apply changes” to delete the corresponding sheets from the workbook. Deleted beneficiary sheets then appear as a backup and are excluded from the calculation. Data of deleted affiliated entities are not saved as a backup.</t>
    </r>
  </si>
  <si>
    <r>
      <t xml:space="preserve">In the </t>
    </r>
    <r>
      <rPr>
        <b/>
        <sz val="11"/>
        <rFont val="Calibri"/>
        <family val="2"/>
        <scheme val="minor"/>
      </rPr>
      <t>‘WP list’</t>
    </r>
    <r>
      <rPr>
        <sz val="11"/>
        <rFont val="Calibri"/>
        <family val="2"/>
        <scheme val="minor"/>
      </rPr>
      <t>, you can add as many work packages as you need. To add work packages, click the "Add WP" button. Once you have completed the ‘WP list’ sheet, click the “Apply changes” button.
To delete a work package, click the “Clear WP” button next to it and then “Apply changes”. The first work package WP1 cannot be deleted, but its details can be modified. There is no back-up for deleted work packages.</t>
    </r>
  </si>
  <si>
    <t>TOTAL PERSON-MONTHS FOR ALL BENEFICIARIES 
(INCLUDING AFFILIATED ENTITIES) PER WP</t>
  </si>
  <si>
    <t>WP number</t>
  </si>
  <si>
    <t>WP name</t>
  </si>
  <si>
    <t>WPx name</t>
  </si>
  <si>
    <t>BEx: BEx name</t>
  </si>
  <si>
    <t>SUBMISSION</t>
  </si>
  <si>
    <r>
      <t xml:space="preserve">To calculate the depreciation costs, you need to:
- Enter the price of the equipment in the column “Purchase costs”
- Enter the percentage of usage of the equipment for the project in the column “% used for the project”
- Complete the column “% of useful life of the equipment in the project”. To obtain the correct value, divide the period (in months) during which the equipment is used for the project by the depreciation period (in months) for the equipment. Multiply the result by 100%.
The resulting amount is </t>
    </r>
    <r>
      <rPr>
        <b/>
        <sz val="11"/>
        <rFont val="Calibri"/>
        <family val="2"/>
        <scheme val="minor"/>
      </rPr>
      <t>NOT</t>
    </r>
    <r>
      <rPr>
        <sz val="11"/>
        <rFont val="Calibri"/>
        <family val="2"/>
        <scheme val="minor"/>
      </rPr>
      <t xml:space="preserve"> automatically transferred to the respective ‘BEx’ sheet. You must add it manually in category “C.2 Equipment” under the appropriate work package in the ‘BEx’ sheet of the beneficiary concerned. If you have several items in the ‘Depreciation costs’ sheet to be encoded in one row (same beneficiary, same work package, and same resource type), you must enter the average cost of these items as the cost per unit and the number of items as the number of units. 
More information on calculating depreciation costs is available in the </t>
    </r>
    <r>
      <rPr>
        <u/>
        <sz val="11"/>
        <rFont val="Calibri"/>
        <family val="2"/>
        <scheme val="minor"/>
      </rPr>
      <t>Annotated Model Grant Agreement</t>
    </r>
    <r>
      <rPr>
        <sz val="11"/>
        <rFont val="Calibri"/>
        <family val="2"/>
        <scheme val="minor"/>
      </rPr>
      <t>. The rules on actual depreciation costs apply equally to lump sum grants except that the calculation is based on estimations and the result is included in the lump sum budget at proposal stage.</t>
    </r>
  </si>
  <si>
    <r>
      <t xml:space="preserve">After you completed this Excel workbook, you must also complete the table ‘Budget for the proposal’ in Part A of the proposal, entering the requested EU contribution for each participant. Fill the Part A budget table using the total for each participant from the sheet ‘Lump sum breakdown’ in this Excel workbook.
The format of this Excel workbook is </t>
    </r>
    <r>
      <rPr>
        <b/>
        <sz val="11"/>
        <rFont val="Calibri"/>
        <family val="2"/>
        <scheme val="minor"/>
      </rPr>
      <t>.xlsm</t>
    </r>
    <r>
      <rPr>
        <sz val="11"/>
        <rFont val="Calibri"/>
        <family val="2"/>
        <scheme val="minor"/>
      </rPr>
      <t xml:space="preserve"> because it uses macros to generate sheets and make calculations automatically. </t>
    </r>
    <r>
      <rPr>
        <b/>
        <sz val="11"/>
        <rFont val="Calibri"/>
        <family val="2"/>
        <scheme val="minor"/>
      </rPr>
      <t>Always save it as .xlsm.</t>
    </r>
    <r>
      <rPr>
        <sz val="11"/>
        <rFont val="Calibri"/>
        <family val="2"/>
        <scheme val="minor"/>
      </rPr>
      <t xml:space="preserve">
However, this format cannot be uploaded to the submission system for security reasons.
Therefore, to submit the completed workbook, </t>
    </r>
    <r>
      <rPr>
        <b/>
        <sz val="11"/>
        <rFont val="Calibri"/>
        <family val="2"/>
        <scheme val="minor"/>
      </rPr>
      <t>save a copy</t>
    </r>
    <r>
      <rPr>
        <sz val="11"/>
        <rFont val="Calibri"/>
        <family val="2"/>
        <scheme val="minor"/>
      </rPr>
      <t xml:space="preserve"> as a</t>
    </r>
    <r>
      <rPr>
        <b/>
        <sz val="11"/>
        <rFont val="Calibri"/>
        <family val="2"/>
        <scheme val="minor"/>
      </rPr>
      <t xml:space="preserve"> .xlsx</t>
    </r>
    <r>
      <rPr>
        <sz val="11"/>
        <rFont val="Calibri"/>
        <family val="2"/>
        <scheme val="minor"/>
      </rPr>
      <t xml:space="preserve"> or </t>
    </r>
    <r>
      <rPr>
        <b/>
        <sz val="11"/>
        <rFont val="Calibri"/>
        <family val="2"/>
        <scheme val="minor"/>
      </rPr>
      <t>.xls</t>
    </r>
    <r>
      <rPr>
        <sz val="11"/>
        <rFont val="Calibri"/>
        <family val="2"/>
        <scheme val="minor"/>
      </rPr>
      <t xml:space="preserve"> document (and not as .xlsm) and upload it to the proposal submission tool at Step 5 of the submission process. </t>
    </r>
    <r>
      <rPr>
        <b/>
        <sz val="11"/>
        <rFont val="Calibri"/>
        <family val="2"/>
        <scheme val="minor"/>
      </rPr>
      <t>Always keep a copy of the original .xlsm file.</t>
    </r>
    <r>
      <rPr>
        <sz val="11"/>
        <rFont val="Calibri"/>
        <family val="2"/>
        <scheme val="minor"/>
      </rPr>
      <t xml:space="preserve">
To save the workbook as .xlsx document, use the </t>
    </r>
    <r>
      <rPr>
        <b/>
        <sz val="11"/>
        <rFont val="Calibri"/>
        <family val="2"/>
        <scheme val="minor"/>
      </rPr>
      <t>action button</t>
    </r>
    <r>
      <rPr>
        <sz val="11"/>
        <rFont val="Calibri"/>
        <family val="2"/>
        <scheme val="minor"/>
      </rPr>
      <t xml:space="preserve"> in the sheet “Instructions”. Alternatively, click on “</t>
    </r>
    <r>
      <rPr>
        <b/>
        <sz val="11"/>
        <rFont val="Calibri"/>
        <family val="2"/>
        <scheme val="minor"/>
      </rPr>
      <t>File</t>
    </r>
    <r>
      <rPr>
        <sz val="11"/>
        <rFont val="Calibri"/>
        <family val="2"/>
        <scheme val="minor"/>
      </rPr>
      <t>” and then “</t>
    </r>
    <r>
      <rPr>
        <b/>
        <sz val="11"/>
        <rFont val="Calibri"/>
        <family val="2"/>
        <scheme val="minor"/>
      </rPr>
      <t>Save as</t>
    </r>
    <r>
      <rPr>
        <sz val="11"/>
        <rFont val="Calibri"/>
        <family val="2"/>
        <scheme val="minor"/>
      </rPr>
      <t>”; in the “Save as” dialog box, choose “.xlsx” or “.xls” from the “</t>
    </r>
    <r>
      <rPr>
        <b/>
        <sz val="11"/>
        <rFont val="Calibri"/>
        <family val="2"/>
        <scheme val="minor"/>
      </rPr>
      <t>Save as type</t>
    </r>
    <r>
      <rPr>
        <sz val="11"/>
        <rFont val="Calibri"/>
        <family val="2"/>
        <scheme val="minor"/>
      </rPr>
      <t>” dropdown list.</t>
    </r>
  </si>
  <si>
    <t xml:space="preserve">Lump sum funding under Horizon Europe
</t>
  </si>
  <si>
    <t>Lump sum funding - what do I need to know</t>
  </si>
  <si>
    <r>
      <t xml:space="preserve">This workbook enables you to present the detailed estimation of costs of your lump sum project and to calculate the lump sum breakdown per beneficiary and per work package. It must be uploaded as an additional document at the ‘Proposal forms’ step of proposal submission. This is mandatory. If you do not upload the Excel workbook, the proposal submission will be blocked.
Comprehensive guidance and background on </t>
    </r>
    <r>
      <rPr>
        <u/>
        <sz val="11"/>
        <color theme="1"/>
        <rFont val="Calibri"/>
        <family val="2"/>
        <scheme val="minor"/>
      </rPr>
      <t>lump sum funding under Horizon Europe</t>
    </r>
    <r>
      <rPr>
        <sz val="11"/>
        <color theme="1"/>
        <rFont val="Calibri"/>
        <family val="2"/>
        <scheme val="minor"/>
      </rPr>
      <t xml:space="preserve"> is available on the Funding &amp; Tenders Portal. 
To get started, we recommend to read the guide </t>
    </r>
    <r>
      <rPr>
        <u/>
        <sz val="11"/>
        <color theme="1"/>
        <rFont val="Calibri"/>
        <family val="2"/>
        <scheme val="minor"/>
      </rPr>
      <t>Lump sum funding – what do I need to know</t>
    </r>
    <r>
      <rPr>
        <sz val="11"/>
        <color theme="1"/>
        <rFont val="Calibri"/>
        <family val="2"/>
        <scheme val="minor"/>
      </rPr>
      <t xml:space="preserve">. This includes details on how to complete this Excel workbook. The weblinks are provided in column E.  
We recommend using Excel 2013 (Windows) / Excel 2016 (Mac OS) or more recent.
The only currency used in this workbook is EURO (€).
You </t>
    </r>
    <r>
      <rPr>
        <b/>
        <sz val="11"/>
        <color theme="1"/>
        <rFont val="Calibri"/>
        <family val="2"/>
        <scheme val="minor"/>
      </rPr>
      <t>must complete</t>
    </r>
    <r>
      <rPr>
        <sz val="11"/>
        <color theme="1"/>
        <rFont val="Calibri"/>
        <family val="2"/>
        <scheme val="minor"/>
      </rPr>
      <t xml:space="preserve"> the following sheets: ‘BE list’ – ‘WP list’ – ‘BEx’ (one sheet for each beneficiary) – ‘Depreciation costs’ (if any). The appropriate number of individual beneficiary sheets (‘BEx’) will be generated automatically with data from the ‘BE list’ and ‘WP list’ sheets.
The information in this workbook </t>
    </r>
    <r>
      <rPr>
        <b/>
        <sz val="11"/>
        <color theme="1"/>
        <rFont val="Calibri"/>
        <family val="2"/>
        <scheme val="minor"/>
      </rPr>
      <t>must correspond</t>
    </r>
    <r>
      <rPr>
        <sz val="11"/>
        <color theme="1"/>
        <rFont val="Calibri"/>
        <family val="2"/>
        <scheme val="minor"/>
      </rPr>
      <t xml:space="preserve"> to the main proposal. For example, the list of beneficiaries and the list of work packages must be the same. Likewise, the tables in section 3.1 of Part B of the proposal must be in line with this workbook (e.g., table 3.1h ‘purchase costs’, and table 3.1i ‘internally invoiced goods and services’).</t>
    </r>
  </si>
  <si>
    <t>NTUA</t>
  </si>
  <si>
    <t>BE2</t>
  </si>
  <si>
    <t>Clear BE2</t>
  </si>
  <si>
    <t>Add AE to BE2</t>
  </si>
  <si>
    <t>NATIONAL TECHNICAL UNIVERSITY OF ATHENS</t>
  </si>
  <si>
    <t>CHALMERS TEKNISKA HOGSKOLA AB</t>
  </si>
  <si>
    <t>OSO</t>
  </si>
  <si>
    <t>BE3</t>
  </si>
  <si>
    <t>Clear BE3</t>
  </si>
  <si>
    <t>Add AE to BE3</t>
  </si>
  <si>
    <t>COLLECTE LOCALISATION SATELLITES</t>
  </si>
  <si>
    <t>CLS</t>
  </si>
  <si>
    <t>BE4</t>
  </si>
  <si>
    <t>Clear BE4</t>
  </si>
  <si>
    <t>Add AE to BE4</t>
  </si>
  <si>
    <t>INSTITUT DE PHYSIQUE DU GLOBE DE PARIS</t>
  </si>
  <si>
    <t>IPGP</t>
  </si>
  <si>
    <t>BE5</t>
  </si>
  <si>
    <t>Clear BE5</t>
  </si>
  <si>
    <t>Add AE to BE5</t>
  </si>
  <si>
    <t>DEUTSCHESGEOFORSCHUNGS ZENTRUM</t>
  </si>
  <si>
    <t>GFZ</t>
  </si>
  <si>
    <t>BENEFICIARY 2 - CALCULATION SHEET</t>
  </si>
  <si>
    <t>BENEFICIARY 3 - CALCULATION SHEET</t>
  </si>
  <si>
    <t>BENEFICIARY 4 - CALCULATION SHEET</t>
  </si>
  <si>
    <t>BENEFICIARY 5 - CALCULATION SHEET</t>
  </si>
  <si>
    <t>BE1: NATIONAL TECHNICAL UNIVERSITY OF ATHENS</t>
  </si>
  <si>
    <t>BE2: CHALMERS TEKNISKA HOGSKOLA AB</t>
  </si>
  <si>
    <t>BE3: COLLECTE LOCALISATION SATELLITES</t>
  </si>
  <si>
    <t>BE4: INSTITUT DE PHYSIQUE DU GLOBE DE PARIS</t>
  </si>
  <si>
    <t>BE5: DEUTSCHESGEOFORSCHUNGS ZENTRUM</t>
  </si>
  <si>
    <t>WP2</t>
  </si>
  <si>
    <t>Clear WP2</t>
  </si>
  <si>
    <t>WP3</t>
  </si>
  <si>
    <t>Clear WP3</t>
  </si>
  <si>
    <t>WP4</t>
  </si>
  <si>
    <t>Clear WP4</t>
  </si>
  <si>
    <t>WP5</t>
  </si>
  <si>
    <t>Clear WP5</t>
  </si>
  <si>
    <t>Networking and Ecosystem Activities</t>
  </si>
  <si>
    <t>WP6</t>
  </si>
  <si>
    <t>Clear WP6</t>
  </si>
  <si>
    <t>WP7</t>
  </si>
  <si>
    <t>Clear WP7</t>
  </si>
  <si>
    <t>WP8</t>
  </si>
  <si>
    <t>Clear WP8</t>
  </si>
  <si>
    <t>WP9</t>
  </si>
  <si>
    <t>Clear WP9</t>
  </si>
  <si>
    <t>Project Menagement and Coordination (RP1)</t>
  </si>
  <si>
    <t>Project Menagement and Coordination (RP2)</t>
  </si>
  <si>
    <t>Transfer of Knowledge</t>
  </si>
  <si>
    <t>Building Excellence Capacity (RP1)</t>
  </si>
  <si>
    <t>Building Excellence Capacity (RP2)</t>
  </si>
  <si>
    <t>Strengthening research management, administration and funding capacity</t>
  </si>
  <si>
    <t>Dissemination, Exploitation and Communication Activities (RP1)</t>
  </si>
  <si>
    <t>Dissemination, Exploitation and Communication Activities (RP2)</t>
  </si>
  <si>
    <t>COSTS WORK PACKAGE: 1      Project Menagement and Coordination (RP1)</t>
  </si>
  <si>
    <t>COSTS WORK PACKAGE: 2      Project Menagement and Coordination (RP2)</t>
  </si>
  <si>
    <t>COSTS WORK PACKAGE: 3      Transfer of Knowledge</t>
  </si>
  <si>
    <t>COSTS WORK PACKAGE: 4      Building Excellence Capacity (RP1)</t>
  </si>
  <si>
    <t>COSTS WORK PACKAGE: 5      Building Excellence Capacity (RP2)</t>
  </si>
  <si>
    <t>COSTS WORK PACKAGE: 6      Strengthening research management, administration and funding capacity</t>
  </si>
  <si>
    <t>COSTS WORK PACKAGE: 7      Networking and Ecosystem Activities</t>
  </si>
  <si>
    <t>COSTS WORK PACKAGE: 8      Dissemination, Exploitation and Communication Activities (RP1)</t>
  </si>
  <si>
    <t>COSTS WORK PACKAGE: 9      Dissemination, Exploitation and Communication Activities (RP2)</t>
  </si>
  <si>
    <t>WP1_x000D_
Project Menagement and Coordination (RP1)</t>
  </si>
  <si>
    <t>WP2_x000D_
Project Menagement and Coordination (RP2)</t>
  </si>
  <si>
    <t>WP3_x000D_
Transfer of Knowledge</t>
  </si>
  <si>
    <t>WP4_x000D_
Building Excellence Capacity (RP1)</t>
  </si>
  <si>
    <t>WP5_x000D_
Building Excellence Capacity (RP2)</t>
  </si>
  <si>
    <t>WP6_x000D_
Strengthening research management, administration and funding capacity</t>
  </si>
  <si>
    <t>WP7_x000D_
Networking and Ecosystem Activities</t>
  </si>
  <si>
    <t>WP8_x000D_
Dissemination, Exploitation and Communication Activities (RP1)</t>
  </si>
  <si>
    <t>WP9_x000D_
Dissemination, Exploitation and Communication Activities (RP2)</t>
  </si>
  <si>
    <t>B. Direct Subcintacting Cost: The coordinator will subcontract an external audit company to make an independent inspection to CORSAIR finances. Findings from audit report will be submitted together with the final CORSAIR report.</t>
  </si>
  <si>
    <t>C3. Consumables for the management and promotion of the project</t>
  </si>
  <si>
    <t>C3. Consumables dissemination and communication activities of the project</t>
  </si>
  <si>
    <t>C3. Services for meetings, seminars. Organization of workshop</t>
  </si>
  <si>
    <t>C3. Publications. Open Accesspublications and conferences registrations</t>
  </si>
  <si>
    <t>C3.Services for meetings, seminars. Organization of Joint Summer School and Info-day workshop</t>
  </si>
  <si>
    <t>C3. Services for meetings, seminars. Organization of Wrap-up meeting</t>
  </si>
  <si>
    <t>C3. Publications. Open Access publications and conferences registrations</t>
  </si>
  <si>
    <t>C3. Services for meetings, seminars. Organization of Kick-off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</si>
</sst>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 #,##0.00_ ;_ * \-#,##0.00_ ;_ * &quot;-&quot;??_ ;_ @_ "/>
    <numFmt numFmtId="165" formatCode="_-&quot;£&quot;* #,##0.00_-;\-&quot;£&quot;* #,##0.00_-;_-&quot;£&quot;* &quot;-&quot;??_-;_-@_-"/>
    <numFmt numFmtId="166" formatCode="#,##0.00_ ;[Red]\-#,##0.00\ "/>
    <numFmt numFmtId="167" formatCode="_-[$€-2]\ * #,##0.00_-;\-[$€-2]\ * #,##0.00_-;_-[$€-2]\ * &quot;-&quot;??_-;_-@_-"/>
    <numFmt numFmtId="168" formatCode="0.0%"/>
    <numFmt numFmtId="169" formatCode="0.0_ ;[Red]\-0.0\ "/>
    <numFmt numFmtId="170" formatCode="#,##0.000_ ;[Red]\-#,##0.000\ "/>
  </numFmts>
  <fonts count="46" x14ac:knownFonts="1">
    <font>
      <sz val="11"/>
      <color theme="1"/>
      <name val="Calibri"/>
      <family val="2"/>
      <scheme val="minor"/>
    </font>
    <font>
      <b/>
      <sz val="11"/>
      <color theme="1"/>
      <name val="Calibri"/>
      <family val="2"/>
      <scheme val="minor"/>
    </font>
    <font>
      <b/>
      <i/>
      <sz val="11"/>
      <color theme="1"/>
      <name val="Calibri"/>
      <family val="2"/>
      <scheme val="minor"/>
    </font>
    <font>
      <sz val="11"/>
      <color rgb="FF1F497D"/>
      <name val="Calibri"/>
      <family val="2"/>
      <scheme val="minor"/>
    </font>
    <font>
      <b/>
      <sz val="16"/>
      <color theme="1"/>
      <name val="Calibri"/>
      <family val="2"/>
      <scheme val="minor"/>
    </font>
    <font>
      <b/>
      <sz val="8"/>
      <color theme="1"/>
      <name val="Arial"/>
      <family val="2"/>
    </font>
    <font>
      <b/>
      <sz val="12"/>
      <color theme="1"/>
      <name val="Arial"/>
      <family val="2"/>
    </font>
    <font>
      <b/>
      <i/>
      <sz val="12"/>
      <color theme="1"/>
      <name val="Calibri"/>
      <family val="2"/>
      <scheme val="minor"/>
    </font>
    <font>
      <b/>
      <sz val="11"/>
      <color theme="0"/>
      <name val="Calibri"/>
      <family val="2"/>
      <scheme val="minor"/>
    </font>
    <font>
      <sz val="11"/>
      <color theme="1"/>
      <name val="Calibri"/>
      <family val="2"/>
      <scheme val="minor"/>
    </font>
    <font>
      <b/>
      <sz val="16"/>
      <color rgb="FFFF0000"/>
      <name val="Calibri"/>
      <family val="2"/>
      <scheme val="minor"/>
    </font>
    <font>
      <b/>
      <i/>
      <sz val="12"/>
      <color rgb="FF7030A0"/>
      <name val="Calibri"/>
      <family val="2"/>
      <scheme val="minor"/>
    </font>
    <font>
      <b/>
      <sz val="18"/>
      <color theme="1"/>
      <name val="Calibri"/>
      <family val="2"/>
      <scheme val="minor"/>
    </font>
    <font>
      <b/>
      <sz val="18"/>
      <color theme="0"/>
      <name val="Calibri"/>
      <family val="2"/>
      <scheme val="minor"/>
    </font>
    <font>
      <sz val="10"/>
      <color theme="1"/>
      <name val="Calibri"/>
      <family val="2"/>
      <scheme val="minor"/>
    </font>
    <font>
      <i/>
      <sz val="9"/>
      <color theme="1"/>
      <name val="Calibri"/>
      <family val="2"/>
      <scheme val="minor"/>
    </font>
    <font>
      <sz val="28"/>
      <color rgb="FF0070C0"/>
      <name val="Calibri"/>
      <family val="2"/>
      <scheme val="minor"/>
    </font>
    <font>
      <sz val="11"/>
      <color theme="1"/>
      <name val="Arial"/>
      <family val="2"/>
    </font>
    <font>
      <sz val="16"/>
      <color rgb="FF0070C0"/>
      <name val="Calibri"/>
      <family val="2"/>
      <scheme val="minor"/>
    </font>
    <font>
      <b/>
      <sz val="14"/>
      <color theme="1"/>
      <name val="Calibri"/>
      <family val="2"/>
      <scheme val="minor"/>
    </font>
    <font>
      <b/>
      <sz val="11"/>
      <color theme="1"/>
      <name val="Arial"/>
      <family val="2"/>
    </font>
    <font>
      <b/>
      <sz val="11"/>
      <color rgb="FF000000"/>
      <name val="Calibri"/>
      <family val="2"/>
    </font>
    <font>
      <b/>
      <sz val="14"/>
      <color rgb="FFFFFFFF"/>
      <name val="Calibri"/>
      <family val="2"/>
    </font>
    <font>
      <sz val="11"/>
      <color theme="1"/>
      <name val="Calibri"/>
      <family val="2"/>
    </font>
    <font>
      <b/>
      <sz val="11"/>
      <color rgb="FFFFFFFF"/>
      <name val="Calibri"/>
      <family val="2"/>
    </font>
    <font>
      <b/>
      <sz val="14"/>
      <color rgb="FF000000"/>
      <name val="Calibri"/>
      <family val="2"/>
    </font>
    <font>
      <b/>
      <sz val="16"/>
      <color rgb="FFFF0000"/>
      <name val="Calibri"/>
      <family val="2"/>
    </font>
    <font>
      <b/>
      <i/>
      <sz val="11"/>
      <color rgb="FF000000"/>
      <name val="Calibri"/>
      <family val="2"/>
    </font>
    <font>
      <b/>
      <sz val="18"/>
      <color rgb="FF000000"/>
      <name val="Calibri"/>
      <family val="2"/>
    </font>
    <font>
      <sz val="11"/>
      <name val="Calibri"/>
      <family val="2"/>
      <scheme val="minor"/>
    </font>
    <font>
      <b/>
      <sz val="11"/>
      <name val="Calibri"/>
      <family val="2"/>
      <scheme val="minor"/>
    </font>
    <font>
      <sz val="11"/>
      <name val="Calibri"/>
      <family val="2"/>
    </font>
    <font>
      <b/>
      <sz val="11"/>
      <name val="Calibri"/>
      <family val="2"/>
    </font>
    <font>
      <i/>
      <sz val="11"/>
      <color theme="1"/>
      <name val="Calibri"/>
      <family val="2"/>
      <scheme val="minor"/>
    </font>
    <font>
      <b/>
      <i/>
      <sz val="10"/>
      <color rgb="FFFF0000"/>
      <name val="Calibri"/>
      <family val="2"/>
      <scheme val="minor"/>
    </font>
    <font>
      <b/>
      <i/>
      <sz val="11"/>
      <color rgb="FFFF0000"/>
      <name val="Calibri"/>
      <family val="2"/>
      <scheme val="minor"/>
    </font>
    <font>
      <u/>
      <sz val="11"/>
      <color theme="10"/>
      <name val="Calibri"/>
      <family val="2"/>
      <scheme val="minor"/>
    </font>
    <font>
      <b/>
      <sz val="10"/>
      <color theme="1"/>
      <name val="Arial"/>
      <family val="2"/>
    </font>
    <font>
      <b/>
      <sz val="16"/>
      <color rgb="FF0070C0"/>
      <name val="Calibri"/>
      <family val="2"/>
      <scheme val="minor"/>
    </font>
    <font>
      <u/>
      <sz val="11"/>
      <color theme="1"/>
      <name val="Calibri"/>
      <family val="2"/>
      <scheme val="minor"/>
    </font>
    <font>
      <b/>
      <sz val="12"/>
      <color theme="1"/>
      <name val="Calibri"/>
      <family val="2"/>
      <scheme val="minor"/>
    </font>
    <font>
      <u/>
      <sz val="11"/>
      <name val="Calibri"/>
      <family val="2"/>
      <scheme val="minor"/>
    </font>
    <font>
      <b/>
      <sz val="11"/>
      <color theme="1"/>
      <name val="Calibri"/>
      <family val="2"/>
    </font>
    <font>
      <b/>
      <sz val="16"/>
      <color theme="0"/>
      <name val="Calibri"/>
      <family val="2"/>
      <scheme val="minor"/>
    </font>
    <font>
      <b/>
      <sz val="11"/>
      <color rgb="FF000000"/>
      <name val="Calibri"/>
      <family val="2"/>
      <charset val="161"/>
      <scheme val="minor"/>
    </font>
    <font>
      <sz val="11"/>
      <color theme="1"/>
      <name val="Times New Roman"/>
      <family val="1"/>
      <charset val="161"/>
    </font>
  </fonts>
  <fills count="37">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C5D9F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rgb="FFFFFF00"/>
        <bgColor indexed="64"/>
      </patternFill>
    </fill>
    <fill>
      <patternFill patternType="solid">
        <fgColor theme="1"/>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FC000"/>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rgb="FF8497B0"/>
        <bgColor rgb="FF000000"/>
      </patternFill>
    </fill>
    <fill>
      <patternFill patternType="solid">
        <fgColor rgb="FF9BC2E6"/>
        <bgColor rgb="FF000000"/>
      </patternFill>
    </fill>
    <fill>
      <patternFill patternType="solid">
        <fgColor rgb="FFD9E1F2"/>
        <bgColor rgb="FF000000"/>
      </patternFill>
    </fill>
    <fill>
      <patternFill patternType="solid">
        <fgColor rgb="FFACB9CA"/>
        <bgColor rgb="FF000000"/>
      </patternFill>
    </fill>
    <fill>
      <patternFill patternType="solid">
        <fgColor rgb="FFC5D9F1"/>
        <bgColor rgb="FF000000"/>
      </patternFill>
    </fill>
    <fill>
      <patternFill patternType="solid">
        <fgColor rgb="FF000000"/>
        <bgColor rgb="FF000000"/>
      </patternFill>
    </fill>
    <fill>
      <patternFill patternType="solid">
        <fgColor rgb="FFEDEDED"/>
        <bgColor rgb="FF000000"/>
      </patternFill>
    </fill>
    <fill>
      <patternFill patternType="solid">
        <fgColor rgb="FFD0CECE"/>
        <bgColor rgb="FF000000"/>
      </patternFill>
    </fill>
    <fill>
      <patternFill patternType="solid">
        <fgColor rgb="FFFFFFFF"/>
        <bgColor rgb="FF000000"/>
      </patternFill>
    </fill>
    <fill>
      <patternFill patternType="solid">
        <fgColor rgb="FFC4D79B"/>
        <bgColor indexed="64"/>
      </patternFill>
    </fill>
    <fill>
      <patternFill patternType="solid">
        <fgColor rgb="FFFFFF99"/>
        <bgColor rgb="FF000000"/>
      </patternFill>
    </fill>
    <fill>
      <patternFill patternType="solid">
        <fgColor theme="8"/>
        <bgColor indexed="64"/>
      </patternFill>
    </fill>
    <fill>
      <patternFill patternType="solid">
        <fgColor rgb="FFCCFF66"/>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6"/>
        <bgColor indexed="64"/>
      </patternFill>
    </fill>
    <fill>
      <patternFill patternType="solid">
        <fgColor theme="4" tint="0.79998168889431442"/>
        <bgColor rgb="FF000000"/>
      </patternFill>
    </fill>
    <fill>
      <patternFill patternType="solid">
        <fgColor rgb="FFCCFFFF"/>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s>
  <cellStyleXfs count="5">
    <xf numFmtId="0" fontId="0" fillId="0" borderId="0"/>
    <xf numFmtId="165" fontId="9" fillId="0" borderId="0" applyFont="0" applyFill="0" applyBorder="0" applyAlignment="0" applyProtection="0"/>
    <xf numFmtId="9" fontId="9" fillId="0" borderId="0" applyFont="0" applyFill="0" applyBorder="0" applyAlignment="0" applyProtection="0"/>
    <xf numFmtId="164" fontId="9" fillId="0" borderId="0" applyFont="0" applyFill="0" applyBorder="0" applyAlignment="0" applyProtection="0"/>
    <xf numFmtId="0" fontId="36" fillId="0" borderId="0" applyNumberFormat="0" applyFill="0" applyBorder="0" applyAlignment="0" applyProtection="0"/>
  </cellStyleXfs>
  <cellXfs count="284">
    <xf numFmtId="0" fontId="0" fillId="0" borderId="0" xfId="0"/>
    <xf numFmtId="0" fontId="0" fillId="0" borderId="1" xfId="0" applyBorder="1"/>
    <xf numFmtId="0" fontId="0" fillId="3" borderId="1" xfId="0" applyFill="1" applyBorder="1"/>
    <xf numFmtId="0" fontId="0" fillId="9" borderId="1" xfId="0" applyFill="1" applyBorder="1"/>
    <xf numFmtId="0" fontId="2" fillId="8" borderId="1" xfId="0" applyFont="1" applyFill="1" applyBorder="1" applyAlignment="1">
      <alignment horizontal="center"/>
    </xf>
    <xf numFmtId="0" fontId="0" fillId="13" borderId="1" xfId="0" applyFill="1" applyBorder="1" applyAlignment="1" applyProtection="1">
      <alignment wrapText="1"/>
      <protection locked="0"/>
    </xf>
    <xf numFmtId="0" fontId="0" fillId="13" borderId="1" xfId="0" applyFill="1" applyBorder="1" applyProtection="1">
      <protection locked="0"/>
    </xf>
    <xf numFmtId="0" fontId="0" fillId="14" borderId="1" xfId="0" applyFill="1" applyBorder="1" applyProtection="1">
      <protection locked="0"/>
    </xf>
    <xf numFmtId="0" fontId="0" fillId="15" borderId="1" xfId="0" applyFill="1" applyBorder="1" applyAlignment="1" applyProtection="1">
      <alignment wrapText="1"/>
      <protection locked="0"/>
    </xf>
    <xf numFmtId="0" fontId="1" fillId="14" borderId="1" xfId="0" applyFont="1" applyFill="1" applyBorder="1" applyAlignment="1">
      <alignment vertical="center" wrapText="1"/>
    </xf>
    <xf numFmtId="0" fontId="0" fillId="2" borderId="1" xfId="0" applyFill="1" applyBorder="1" applyProtection="1">
      <protection locked="0"/>
    </xf>
    <xf numFmtId="166" fontId="0" fillId="2" borderId="1" xfId="0" applyNumberFormat="1" applyFill="1" applyBorder="1" applyProtection="1">
      <protection locked="0"/>
    </xf>
    <xf numFmtId="0" fontId="0" fillId="4" borderId="1" xfId="0" applyFill="1" applyBorder="1" applyProtection="1">
      <protection locked="0"/>
    </xf>
    <xf numFmtId="166" fontId="0" fillId="4" borderId="1" xfId="0" applyNumberFormat="1" applyFill="1" applyBorder="1" applyProtection="1">
      <protection locked="0"/>
    </xf>
    <xf numFmtId="0" fontId="1" fillId="0" borderId="1" xfId="0" applyFont="1" applyBorder="1" applyAlignment="1" applyProtection="1">
      <alignment wrapText="1"/>
      <protection locked="0"/>
    </xf>
    <xf numFmtId="0" fontId="0" fillId="0" borderId="1" xfId="0" applyBorder="1" applyProtection="1">
      <protection locked="0"/>
    </xf>
    <xf numFmtId="0" fontId="2" fillId="0" borderId="1" xfId="0" applyFont="1" applyBorder="1" applyAlignment="1" applyProtection="1">
      <alignment wrapText="1"/>
      <protection locked="0"/>
    </xf>
    <xf numFmtId="0" fontId="0" fillId="0" borderId="1" xfId="0" quotePrefix="1" applyBorder="1" applyProtection="1">
      <protection locked="0"/>
    </xf>
    <xf numFmtId="0" fontId="0" fillId="0" borderId="15" xfId="0" quotePrefix="1" applyBorder="1" applyProtection="1">
      <protection locked="0"/>
    </xf>
    <xf numFmtId="0" fontId="1" fillId="14" borderId="1" xfId="0" applyFont="1" applyFill="1" applyBorder="1" applyAlignment="1" applyProtection="1">
      <alignment vertical="center" wrapText="1"/>
      <protection locked="0"/>
    </xf>
    <xf numFmtId="166" fontId="0" fillId="14" borderId="1" xfId="0" applyNumberFormat="1" applyFill="1" applyBorder="1" applyProtection="1">
      <protection locked="0"/>
    </xf>
    <xf numFmtId="166" fontId="1" fillId="14" borderId="1" xfId="0" applyNumberFormat="1" applyFont="1" applyFill="1" applyBorder="1" applyAlignment="1" applyProtection="1">
      <alignment horizontal="right"/>
      <protection locked="0"/>
    </xf>
    <xf numFmtId="166" fontId="1" fillId="2" borderId="1" xfId="0" applyNumberFormat="1" applyFont="1" applyFill="1" applyBorder="1" applyAlignment="1" applyProtection="1">
      <alignment horizontal="right"/>
      <protection locked="0"/>
    </xf>
    <xf numFmtId="166" fontId="1" fillId="4" borderId="1" xfId="0" applyNumberFormat="1" applyFont="1" applyFill="1" applyBorder="1" applyAlignment="1" applyProtection="1">
      <alignment horizontal="right"/>
      <protection locked="0"/>
    </xf>
    <xf numFmtId="0" fontId="0" fillId="0" borderId="1" xfId="0" applyBorder="1" applyAlignment="1" applyProtection="1">
      <alignment wrapText="1"/>
      <protection locked="0"/>
    </xf>
    <xf numFmtId="166" fontId="1" fillId="14" borderId="1" xfId="0" applyNumberFormat="1" applyFont="1" applyFill="1" applyBorder="1" applyAlignment="1" applyProtection="1">
      <alignment vertical="center" wrapText="1"/>
      <protection locked="0"/>
    </xf>
    <xf numFmtId="0" fontId="12" fillId="11" borderId="1" xfId="0" applyFont="1" applyFill="1" applyBorder="1" applyProtection="1">
      <protection locked="0"/>
    </xf>
    <xf numFmtId="0" fontId="0" fillId="11" borderId="2" xfId="0" applyFill="1" applyBorder="1" applyProtection="1">
      <protection locked="0"/>
    </xf>
    <xf numFmtId="0" fontId="0" fillId="11" borderId="3" xfId="0" applyFill="1" applyBorder="1" applyProtection="1">
      <protection locked="0"/>
    </xf>
    <xf numFmtId="0" fontId="0" fillId="11" borderId="4" xfId="0" applyFill="1" applyBorder="1" applyProtection="1">
      <protection locked="0"/>
    </xf>
    <xf numFmtId="0" fontId="0" fillId="11" borderId="0" xfId="0" applyFill="1" applyProtection="1">
      <protection locked="0"/>
    </xf>
    <xf numFmtId="0" fontId="0" fillId="11" borderId="1" xfId="0" applyFill="1" applyBorder="1" applyProtection="1">
      <protection locked="0"/>
    </xf>
    <xf numFmtId="0" fontId="1" fillId="0" borderId="1" xfId="0" applyFont="1" applyBorder="1" applyProtection="1">
      <protection locked="0"/>
    </xf>
    <xf numFmtId="0" fontId="1" fillId="2" borderId="0" xfId="0" applyFont="1" applyFill="1" applyAlignment="1" applyProtection="1">
      <alignment horizontal="center" vertical="center" wrapText="1"/>
      <protection locked="0"/>
    </xf>
    <xf numFmtId="0" fontId="0" fillId="0" borderId="0" xfId="0" applyProtection="1">
      <protection locked="0"/>
    </xf>
    <xf numFmtId="0" fontId="8" fillId="10" borderId="1" xfId="0" applyFont="1" applyFill="1" applyBorder="1" applyAlignment="1" applyProtection="1">
      <alignment horizontal="center" vertical="center"/>
      <protection locked="0"/>
    </xf>
    <xf numFmtId="0" fontId="19" fillId="6" borderId="1" xfId="0" applyFont="1" applyFill="1" applyBorder="1" applyAlignment="1" applyProtection="1">
      <alignment horizontal="center" vertical="center" wrapText="1"/>
      <protection locked="0"/>
    </xf>
    <xf numFmtId="0" fontId="1" fillId="12" borderId="7" xfId="0" applyFont="1" applyFill="1" applyBorder="1" applyAlignment="1" applyProtection="1">
      <alignment wrapText="1"/>
      <protection locked="0"/>
    </xf>
    <xf numFmtId="0" fontId="1" fillId="12" borderId="5" xfId="0" applyFont="1" applyFill="1" applyBorder="1" applyAlignment="1" applyProtection="1">
      <alignment horizontal="center"/>
      <protection locked="0"/>
    </xf>
    <xf numFmtId="0" fontId="1" fillId="12" borderId="5" xfId="0" applyFont="1" applyFill="1" applyBorder="1" applyProtection="1">
      <protection locked="0"/>
    </xf>
    <xf numFmtId="0" fontId="1" fillId="12" borderId="5" xfId="0" applyFont="1" applyFill="1" applyBorder="1" applyAlignment="1" applyProtection="1">
      <alignment horizontal="right"/>
      <protection locked="0"/>
    </xf>
    <xf numFmtId="0" fontId="1" fillId="12" borderId="0" xfId="0" applyFont="1" applyFill="1" applyAlignment="1" applyProtection="1">
      <alignment horizontal="right"/>
      <protection locked="0"/>
    </xf>
    <xf numFmtId="0" fontId="0" fillId="12" borderId="0" xfId="0" applyFill="1" applyProtection="1">
      <protection locked="0"/>
    </xf>
    <xf numFmtId="0" fontId="8" fillId="12" borderId="8" xfId="0" applyFont="1" applyFill="1" applyBorder="1" applyProtection="1">
      <protection locked="0"/>
    </xf>
    <xf numFmtId="166" fontId="8" fillId="10" borderId="1" xfId="0" applyNumberFormat="1" applyFont="1" applyFill="1" applyBorder="1" applyProtection="1">
      <protection locked="0"/>
    </xf>
    <xf numFmtId="0" fontId="0" fillId="0" borderId="0" xfId="0" applyAlignment="1" applyProtection="1">
      <alignment wrapText="1"/>
      <protection locked="0"/>
    </xf>
    <xf numFmtId="0" fontId="0" fillId="3" borderId="0" xfId="0" applyFill="1" applyProtection="1">
      <protection locked="0"/>
    </xf>
    <xf numFmtId="0" fontId="0" fillId="0" borderId="4" xfId="0" applyBorder="1" applyProtection="1">
      <protection locked="0"/>
    </xf>
    <xf numFmtId="0" fontId="0" fillId="3" borderId="1" xfId="0" applyFill="1" applyBorder="1" applyProtection="1">
      <protection locked="0"/>
    </xf>
    <xf numFmtId="0" fontId="1" fillId="2" borderId="1" xfId="0" applyFont="1" applyFill="1" applyBorder="1" applyAlignment="1" applyProtection="1">
      <alignment horizontal="center" vertical="center"/>
      <protection locked="0"/>
    </xf>
    <xf numFmtId="0" fontId="1" fillId="2" borderId="1" xfId="0" applyFont="1" applyFill="1" applyBorder="1" applyAlignment="1" applyProtection="1">
      <alignment vertical="center" wrapText="1"/>
      <protection locked="0"/>
    </xf>
    <xf numFmtId="0" fontId="1" fillId="2" borderId="1" xfId="0" applyFont="1" applyFill="1" applyBorder="1" applyAlignment="1" applyProtection="1">
      <alignment horizontal="right" vertical="center"/>
      <protection locked="0"/>
    </xf>
    <xf numFmtId="0" fontId="1"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vertical="center" wrapText="1"/>
      <protection locked="0"/>
    </xf>
    <xf numFmtId="0" fontId="1" fillId="4" borderId="1" xfId="0" applyFont="1" applyFill="1" applyBorder="1" applyAlignment="1" applyProtection="1">
      <alignment horizontal="right" vertical="center"/>
      <protection locked="0"/>
    </xf>
    <xf numFmtId="0" fontId="16" fillId="0" borderId="0" xfId="0" applyFont="1"/>
    <xf numFmtId="0" fontId="0" fillId="18" borderId="1" xfId="0" applyFill="1" applyBorder="1"/>
    <xf numFmtId="0" fontId="0" fillId="18" borderId="1" xfId="0" applyFill="1" applyBorder="1" applyAlignment="1">
      <alignment horizontal="center" vertical="center"/>
    </xf>
    <xf numFmtId="0" fontId="1" fillId="5" borderId="19" xfId="0" applyFont="1" applyFill="1" applyBorder="1" applyProtection="1">
      <protection locked="0"/>
    </xf>
    <xf numFmtId="0" fontId="1" fillId="8" borderId="13" xfId="0" applyFont="1" applyFill="1" applyBorder="1" applyProtection="1">
      <protection locked="0"/>
    </xf>
    <xf numFmtId="169" fontId="14" fillId="5" borderId="1" xfId="3" applyNumberFormat="1" applyFont="1" applyFill="1" applyBorder="1" applyAlignment="1" applyProtection="1">
      <alignment horizontal="right"/>
      <protection locked="0"/>
    </xf>
    <xf numFmtId="0" fontId="1" fillId="0" borderId="1" xfId="0" applyFont="1" applyBorder="1" applyAlignment="1" applyProtection="1">
      <alignment horizontal="center" vertical="center"/>
      <protection locked="0"/>
    </xf>
    <xf numFmtId="0" fontId="0" fillId="0" borderId="0" xfId="0" applyAlignment="1" applyProtection="1">
      <alignment horizontal="center" vertical="center"/>
      <protection locked="0"/>
    </xf>
    <xf numFmtId="0" fontId="1" fillId="2" borderId="1" xfId="0" applyFont="1" applyFill="1" applyBorder="1" applyAlignment="1" applyProtection="1">
      <alignment horizontal="center" vertical="center" wrapText="1"/>
      <protection locked="0"/>
    </xf>
    <xf numFmtId="0" fontId="1" fillId="4" borderId="1" xfId="0" applyFont="1" applyFill="1" applyBorder="1" applyAlignment="1" applyProtection="1">
      <alignment horizontal="center" vertical="center" wrapText="1"/>
      <protection locked="0"/>
    </xf>
    <xf numFmtId="0" fontId="1" fillId="4" borderId="0" xfId="0" applyFont="1" applyFill="1" applyAlignment="1" applyProtection="1">
      <alignment horizontal="center" vertical="center"/>
      <protection locked="0"/>
    </xf>
    <xf numFmtId="0" fontId="2" fillId="0" borderId="1" xfId="0" applyFont="1" applyBorder="1" applyAlignment="1" applyProtection="1">
      <alignment vertical="center" wrapText="1"/>
      <protection locked="0"/>
    </xf>
    <xf numFmtId="0" fontId="0" fillId="0" borderId="1" xfId="0" applyBorder="1" applyAlignment="1">
      <alignment horizontal="center" vertical="center"/>
    </xf>
    <xf numFmtId="49" fontId="1" fillId="8" borderId="13" xfId="0" applyNumberFormat="1" applyFont="1" applyFill="1" applyBorder="1" applyProtection="1">
      <protection locked="0"/>
    </xf>
    <xf numFmtId="0" fontId="1" fillId="2" borderId="4" xfId="0" applyFont="1" applyFill="1" applyBorder="1" applyAlignment="1" applyProtection="1">
      <alignment horizontal="center" vertical="center"/>
      <protection locked="0"/>
    </xf>
    <xf numFmtId="0" fontId="23" fillId="0" borderId="0" xfId="0" applyFont="1" applyAlignment="1">
      <alignment vertical="center"/>
    </xf>
    <xf numFmtId="0" fontId="21" fillId="24" borderId="7" xfId="0" applyFont="1" applyFill="1" applyBorder="1" applyAlignment="1">
      <alignment vertical="center" wrapText="1"/>
    </xf>
    <xf numFmtId="0" fontId="21" fillId="24" borderId="5" xfId="0" applyFont="1" applyFill="1" applyBorder="1" applyAlignment="1">
      <alignment horizontal="center" vertical="center"/>
    </xf>
    <xf numFmtId="0" fontId="21" fillId="24" borderId="5" xfId="0" applyFont="1" applyFill="1" applyBorder="1" applyAlignment="1">
      <alignment vertical="center"/>
    </xf>
    <xf numFmtId="0" fontId="21" fillId="24" borderId="5" xfId="0" applyFont="1" applyFill="1" applyBorder="1" applyAlignment="1">
      <alignment horizontal="right" vertical="center"/>
    </xf>
    <xf numFmtId="0" fontId="23" fillId="24" borderId="0" xfId="0" applyFont="1" applyFill="1" applyAlignment="1">
      <alignment vertical="center"/>
    </xf>
    <xf numFmtId="0" fontId="24" fillId="24" borderId="8" xfId="0" applyFont="1" applyFill="1" applyBorder="1" applyAlignment="1">
      <alignment vertical="center"/>
    </xf>
    <xf numFmtId="0" fontId="21" fillId="0" borderId="1" xfId="0" applyFont="1" applyBorder="1" applyAlignment="1">
      <alignment vertical="center" wrapText="1"/>
    </xf>
    <xf numFmtId="0" fontId="21" fillId="0" borderId="1" xfId="0" applyFont="1" applyBorder="1" applyAlignment="1">
      <alignment wrapText="1"/>
    </xf>
    <xf numFmtId="0" fontId="21" fillId="26" borderId="1" xfId="0" applyFont="1" applyFill="1" applyBorder="1" applyAlignment="1">
      <alignment vertical="center" wrapText="1"/>
    </xf>
    <xf numFmtId="0" fontId="23" fillId="26" borderId="1" xfId="0" applyFont="1" applyFill="1" applyBorder="1" applyAlignment="1">
      <alignment vertical="center"/>
    </xf>
    <xf numFmtId="166" fontId="23" fillId="26" borderId="1" xfId="0" applyNumberFormat="1" applyFont="1" applyFill="1" applyBorder="1" applyAlignment="1">
      <alignment vertical="center"/>
    </xf>
    <xf numFmtId="166" fontId="21" fillId="26" borderId="1" xfId="0" applyNumberFormat="1" applyFont="1" applyFill="1" applyBorder="1" applyAlignment="1">
      <alignment horizontal="right" vertical="center"/>
    </xf>
    <xf numFmtId="166" fontId="24" fillId="19" borderId="1" xfId="0" applyNumberFormat="1" applyFont="1" applyFill="1" applyBorder="1" applyAlignment="1">
      <alignment vertical="center"/>
    </xf>
    <xf numFmtId="0" fontId="23" fillId="22" borderId="1" xfId="0" applyFont="1" applyFill="1" applyBorder="1" applyAlignment="1">
      <alignment vertical="center"/>
    </xf>
    <xf numFmtId="166" fontId="23" fillId="22" borderId="1" xfId="0" applyNumberFormat="1" applyFont="1" applyFill="1" applyBorder="1" applyAlignment="1">
      <alignment vertical="center"/>
    </xf>
    <xf numFmtId="166" fontId="21" fillId="22" borderId="1" xfId="0" applyNumberFormat="1" applyFont="1" applyFill="1" applyBorder="1" applyAlignment="1">
      <alignment horizontal="right" vertical="center"/>
    </xf>
    <xf numFmtId="0" fontId="23" fillId="23" borderId="1" xfId="0" applyFont="1" applyFill="1" applyBorder="1" applyAlignment="1">
      <alignment vertical="center"/>
    </xf>
    <xf numFmtId="166" fontId="23" fillId="23" borderId="1" xfId="0" applyNumberFormat="1" applyFont="1" applyFill="1" applyBorder="1" applyAlignment="1">
      <alignment vertical="center"/>
    </xf>
    <xf numFmtId="166" fontId="21" fillId="23" borderId="1" xfId="0" applyNumberFormat="1" applyFont="1" applyFill="1" applyBorder="1" applyAlignment="1">
      <alignment horizontal="right" vertical="center"/>
    </xf>
    <xf numFmtId="0" fontId="23" fillId="0" borderId="1" xfId="0" applyFont="1" applyBorder="1" applyAlignment="1">
      <alignment vertical="center"/>
    </xf>
    <xf numFmtId="0" fontId="23" fillId="27" borderId="2" xfId="0" applyFont="1" applyFill="1" applyBorder="1" applyAlignment="1">
      <alignment vertical="center"/>
    </xf>
    <xf numFmtId="0" fontId="23" fillId="27" borderId="3" xfId="0" applyFont="1" applyFill="1" applyBorder="1" applyAlignment="1">
      <alignment vertical="center"/>
    </xf>
    <xf numFmtId="0" fontId="23" fillId="27" borderId="4" xfId="0" applyFont="1" applyFill="1" applyBorder="1" applyAlignment="1">
      <alignment vertical="center"/>
    </xf>
    <xf numFmtId="0" fontId="23" fillId="0" borderId="0" xfId="0" applyFont="1"/>
    <xf numFmtId="0" fontId="0" fillId="0" borderId="0" xfId="0" applyAlignment="1">
      <alignment horizontal="left" vertical="top"/>
    </xf>
    <xf numFmtId="0" fontId="18" fillId="0" borderId="0" xfId="0" applyFont="1" applyAlignment="1">
      <alignment horizontal="center"/>
    </xf>
    <xf numFmtId="0" fontId="0" fillId="0" borderId="0" xfId="0" applyAlignment="1">
      <alignment horizontal="center"/>
    </xf>
    <xf numFmtId="9" fontId="0" fillId="13" borderId="1" xfId="0" applyNumberFormat="1" applyFill="1" applyBorder="1" applyProtection="1">
      <protection locked="0"/>
    </xf>
    <xf numFmtId="0" fontId="17" fillId="18" borderId="1" xfId="0" applyFont="1" applyFill="1" applyBorder="1" applyAlignment="1">
      <alignment horizontal="center" vertical="top" wrapText="1"/>
    </xf>
    <xf numFmtId="166" fontId="0" fillId="0" borderId="1" xfId="0" applyNumberFormat="1" applyBorder="1" applyAlignment="1">
      <alignment horizontal="center" vertical="center"/>
    </xf>
    <xf numFmtId="170" fontId="0" fillId="0" borderId="1" xfId="0" applyNumberFormat="1" applyBorder="1" applyAlignment="1">
      <alignment horizontal="center" vertical="center"/>
    </xf>
    <xf numFmtId="49" fontId="0" fillId="0" borderId="1" xfId="0" applyNumberFormat="1" applyBorder="1" applyAlignment="1">
      <alignment horizontal="center" vertical="center"/>
    </xf>
    <xf numFmtId="170" fontId="0" fillId="0" borderId="1" xfId="0" applyNumberFormat="1" applyBorder="1" applyAlignment="1" applyProtection="1">
      <alignment horizontal="center" vertical="center"/>
      <protection locked="0"/>
    </xf>
    <xf numFmtId="166" fontId="0" fillId="0" borderId="1" xfId="0" applyNumberFormat="1" applyBorder="1" applyAlignment="1" applyProtection="1">
      <alignment horizontal="center" vertical="center"/>
      <protection locked="0"/>
    </xf>
    <xf numFmtId="0" fontId="1" fillId="18" borderId="1" xfId="0" applyFont="1" applyFill="1" applyBorder="1" applyAlignment="1">
      <alignment horizontal="center"/>
    </xf>
    <xf numFmtId="0" fontId="0" fillId="18" borderId="1" xfId="0" applyFill="1" applyBorder="1" applyAlignment="1">
      <alignment horizontal="center"/>
    </xf>
    <xf numFmtId="166" fontId="7" fillId="18" borderId="1" xfId="0" applyNumberFormat="1" applyFont="1" applyFill="1" applyBorder="1" applyAlignment="1">
      <alignment horizontal="center"/>
    </xf>
    <xf numFmtId="0" fontId="0" fillId="28" borderId="1" xfId="0" applyFill="1" applyBorder="1"/>
    <xf numFmtId="0" fontId="0" fillId="0" borderId="1" xfId="0" applyBorder="1" applyAlignment="1" applyProtection="1">
      <alignment horizontal="left" vertical="top" wrapText="1" indent="5"/>
      <protection locked="0"/>
    </xf>
    <xf numFmtId="0" fontId="2" fillId="0" borderId="1" xfId="0" applyFont="1" applyBorder="1" applyAlignment="1" applyProtection="1">
      <alignment horizontal="left" vertical="top" wrapText="1" indent="5"/>
      <protection locked="0"/>
    </xf>
    <xf numFmtId="0" fontId="17" fillId="18" borderId="1" xfId="0" applyFont="1" applyFill="1" applyBorder="1" applyAlignment="1">
      <alignment horizontal="center" vertical="top"/>
    </xf>
    <xf numFmtId="0" fontId="0" fillId="0" borderId="0" xfId="0" applyAlignment="1">
      <alignment horizontal="center" vertical="top"/>
    </xf>
    <xf numFmtId="0" fontId="21" fillId="26" borderId="1" xfId="0" applyFont="1" applyFill="1" applyBorder="1" applyAlignment="1">
      <alignment horizontal="right" vertical="center"/>
    </xf>
    <xf numFmtId="0" fontId="23" fillId="0" borderId="1" xfId="0" applyFont="1" applyBorder="1" applyAlignment="1">
      <alignment horizontal="right" vertical="center"/>
    </xf>
    <xf numFmtId="166" fontId="24" fillId="19" borderId="1" xfId="0" applyNumberFormat="1" applyFont="1" applyFill="1" applyBorder="1" applyAlignment="1">
      <alignment horizontal="right" vertical="center"/>
    </xf>
    <xf numFmtId="0" fontId="23" fillId="26" borderId="1" xfId="0" applyFont="1" applyFill="1" applyBorder="1" applyAlignment="1">
      <alignment horizontal="right" vertical="center"/>
    </xf>
    <xf numFmtId="166" fontId="23" fillId="26" borderId="1" xfId="0" applyNumberFormat="1" applyFont="1" applyFill="1" applyBorder="1" applyAlignment="1">
      <alignment horizontal="right" vertical="center"/>
    </xf>
    <xf numFmtId="0" fontId="23" fillId="23" borderId="1" xfId="0" applyFont="1" applyFill="1" applyBorder="1" applyAlignment="1">
      <alignment horizontal="right" vertical="center"/>
    </xf>
    <xf numFmtId="166" fontId="23" fillId="23" borderId="1" xfId="0" applyNumberFormat="1" applyFont="1" applyFill="1" applyBorder="1" applyAlignment="1">
      <alignment horizontal="right" vertical="center"/>
    </xf>
    <xf numFmtId="0" fontId="30" fillId="0" borderId="1" xfId="0" applyFont="1" applyBorder="1" applyAlignment="1" applyProtection="1">
      <alignment wrapText="1"/>
      <protection locked="0"/>
    </xf>
    <xf numFmtId="0" fontId="30" fillId="0" borderId="1" xfId="0" applyFont="1" applyBorder="1" applyAlignment="1" applyProtection="1">
      <alignment vertical="center" wrapText="1"/>
      <protection locked="0"/>
    </xf>
    <xf numFmtId="0" fontId="30" fillId="14" borderId="1" xfId="0" applyFont="1" applyFill="1" applyBorder="1" applyAlignment="1" applyProtection="1">
      <alignment vertical="center" wrapText="1"/>
      <protection locked="0"/>
    </xf>
    <xf numFmtId="0" fontId="1" fillId="0" borderId="0" xfId="0" applyFont="1"/>
    <xf numFmtId="167" fontId="1" fillId="0" borderId="0" xfId="0" applyNumberFormat="1" applyFont="1"/>
    <xf numFmtId="0" fontId="1" fillId="18" borderId="1" xfId="0" applyFont="1" applyFill="1" applyBorder="1" applyAlignment="1">
      <alignment horizontal="right" vertical="center"/>
    </xf>
    <xf numFmtId="49" fontId="0" fillId="3" borderId="1" xfId="0" applyNumberFormat="1" applyFill="1" applyBorder="1" applyAlignment="1">
      <alignment vertical="center"/>
    </xf>
    <xf numFmtId="49" fontId="0" fillId="3" borderId="1" xfId="0" applyNumberFormat="1" applyFill="1" applyBorder="1" applyAlignment="1">
      <alignment horizontal="center" vertical="center"/>
    </xf>
    <xf numFmtId="0" fontId="1" fillId="18" borderId="1" xfId="0" applyFont="1" applyFill="1" applyBorder="1" applyAlignment="1">
      <alignment horizontal="center" vertical="center"/>
    </xf>
    <xf numFmtId="166" fontId="33" fillId="3" borderId="1" xfId="3" applyNumberFormat="1" applyFont="1" applyFill="1" applyBorder="1" applyAlignment="1" applyProtection="1">
      <alignment vertical="center"/>
      <protection locked="0"/>
    </xf>
    <xf numFmtId="2" fontId="23" fillId="29" borderId="1" xfId="0" applyNumberFormat="1" applyFont="1" applyFill="1" applyBorder="1" applyAlignment="1" applyProtection="1">
      <alignment vertical="center"/>
      <protection locked="0"/>
    </xf>
    <xf numFmtId="2" fontId="23" fillId="26" borderId="1" xfId="0" applyNumberFormat="1" applyFont="1" applyFill="1" applyBorder="1" applyAlignment="1">
      <alignment vertical="center"/>
    </xf>
    <xf numFmtId="0" fontId="1" fillId="5" borderId="19" xfId="0" applyFont="1" applyFill="1" applyBorder="1" applyAlignment="1">
      <alignment horizontal="left"/>
    </xf>
    <xf numFmtId="0" fontId="1" fillId="8" borderId="13" xfId="0" applyFont="1" applyFill="1" applyBorder="1" applyAlignment="1">
      <alignment horizontal="left" vertical="center"/>
    </xf>
    <xf numFmtId="49" fontId="1" fillId="8" borderId="13" xfId="0" applyNumberFormat="1" applyFont="1" applyFill="1" applyBorder="1" applyAlignment="1">
      <alignment horizontal="left" vertical="center"/>
    </xf>
    <xf numFmtId="0" fontId="0" fillId="0" borderId="0" xfId="0" applyAlignment="1">
      <alignment horizontal="center" vertical="center"/>
    </xf>
    <xf numFmtId="0" fontId="2" fillId="9" borderId="1" xfId="0" applyFont="1" applyFill="1" applyBorder="1" applyAlignment="1">
      <alignment horizontal="center"/>
    </xf>
    <xf numFmtId="0" fontId="2" fillId="9" borderId="1" xfId="0" applyFont="1" applyFill="1" applyBorder="1" applyAlignment="1">
      <alignment horizontal="left"/>
    </xf>
    <xf numFmtId="0" fontId="23" fillId="0" borderId="1" xfId="0" applyFont="1" applyBorder="1" applyAlignment="1">
      <alignment horizontal="left" vertical="center" wrapText="1" indent="5"/>
    </xf>
    <xf numFmtId="0" fontId="27" fillId="0" borderId="1" xfId="0" applyFont="1" applyBorder="1" applyAlignment="1">
      <alignment horizontal="left" vertical="center" wrapText="1" indent="5"/>
    </xf>
    <xf numFmtId="0" fontId="32" fillId="0" borderId="1" xfId="0" applyFont="1" applyBorder="1" applyAlignment="1">
      <alignment vertical="center" wrapText="1"/>
    </xf>
    <xf numFmtId="0" fontId="23" fillId="0" borderId="1" xfId="0" applyFont="1" applyBorder="1" applyAlignment="1">
      <alignment vertical="center" wrapText="1"/>
    </xf>
    <xf numFmtId="0" fontId="32" fillId="26" borderId="1" xfId="0" applyFont="1" applyFill="1" applyBorder="1" applyAlignment="1">
      <alignment vertical="center" wrapText="1"/>
    </xf>
    <xf numFmtId="0" fontId="27" fillId="0" borderId="1" xfId="0" applyFont="1" applyBorder="1" applyAlignment="1">
      <alignment vertical="center" wrapText="1"/>
    </xf>
    <xf numFmtId="0" fontId="28" fillId="0" borderId="1" xfId="0" applyFont="1" applyBorder="1" applyAlignment="1">
      <alignment vertical="center"/>
    </xf>
    <xf numFmtId="0" fontId="30" fillId="31" borderId="29" xfId="4" applyFont="1" applyFill="1" applyBorder="1" applyAlignment="1" applyProtection="1">
      <alignment horizontal="center" vertical="center"/>
    </xf>
    <xf numFmtId="0" fontId="21" fillId="0" borderId="1" xfId="0" applyFont="1" applyBorder="1" applyAlignment="1">
      <alignment vertical="center"/>
    </xf>
    <xf numFmtId="0" fontId="24" fillId="19" borderId="1" xfId="0" applyFont="1" applyFill="1" applyBorder="1" applyAlignment="1">
      <alignment horizontal="center" vertical="center"/>
    </xf>
    <xf numFmtId="0" fontId="25" fillId="21" borderId="1" xfId="0" applyFont="1" applyFill="1" applyBorder="1" applyAlignment="1">
      <alignment horizontal="center" vertical="center" wrapText="1"/>
    </xf>
    <xf numFmtId="0" fontId="21" fillId="22" borderId="1" xfId="0" applyFont="1" applyFill="1" applyBorder="1" applyAlignment="1">
      <alignment horizontal="center" vertical="center"/>
    </xf>
    <xf numFmtId="0" fontId="21" fillId="22" borderId="1" xfId="0" applyFont="1" applyFill="1" applyBorder="1" applyAlignment="1">
      <alignment horizontal="center" vertical="center" wrapText="1"/>
    </xf>
    <xf numFmtId="0" fontId="21" fillId="23" borderId="1" xfId="0" applyFont="1" applyFill="1" applyBorder="1" applyAlignment="1">
      <alignment horizontal="center" vertical="center"/>
    </xf>
    <xf numFmtId="0" fontId="21" fillId="23" borderId="1" xfId="0" applyFont="1" applyFill="1" applyBorder="1" applyAlignment="1">
      <alignment horizontal="center" vertical="center" wrapText="1"/>
    </xf>
    <xf numFmtId="0" fontId="23" fillId="0" borderId="0" xfId="0" applyFont="1" applyAlignment="1">
      <alignment horizontal="center" vertical="center"/>
    </xf>
    <xf numFmtId="166" fontId="21" fillId="26" borderId="1" xfId="0" applyNumberFormat="1" applyFont="1" applyFill="1" applyBorder="1" applyAlignment="1">
      <alignment vertical="center" wrapText="1"/>
    </xf>
    <xf numFmtId="0" fontId="0" fillId="0" borderId="1" xfId="0" applyBorder="1" applyAlignment="1">
      <alignment vertical="center"/>
    </xf>
    <xf numFmtId="0" fontId="0" fillId="0" borderId="4" xfId="0" applyBorder="1"/>
    <xf numFmtId="167" fontId="0" fillId="0" borderId="0" xfId="0" applyNumberFormat="1"/>
    <xf numFmtId="0" fontId="0" fillId="0" borderId="0" xfId="0" applyAlignment="1">
      <alignment vertical="center"/>
    </xf>
    <xf numFmtId="0" fontId="0" fillId="0" borderId="24" xfId="0" applyBorder="1" applyProtection="1">
      <protection locked="0"/>
    </xf>
    <xf numFmtId="0" fontId="0" fillId="6" borderId="0" xfId="0" applyFill="1"/>
    <xf numFmtId="0" fontId="6" fillId="6" borderId="0" xfId="0" applyFont="1" applyFill="1" applyAlignment="1">
      <alignment horizontal="left" vertical="center" indent="16"/>
    </xf>
    <xf numFmtId="0" fontId="5" fillId="6" borderId="0" xfId="0" applyFont="1" applyFill="1" applyAlignment="1">
      <alignment horizontal="left" vertical="center" indent="16"/>
    </xf>
    <xf numFmtId="0" fontId="37" fillId="6" borderId="0" xfId="0" applyFont="1" applyFill="1" applyAlignment="1">
      <alignment horizontal="left" vertical="center" indent="16"/>
    </xf>
    <xf numFmtId="0" fontId="30" fillId="32" borderId="29" xfId="4" applyFont="1" applyFill="1" applyBorder="1" applyAlignment="1" applyProtection="1">
      <alignment horizontal="center" vertical="center" wrapText="1"/>
    </xf>
    <xf numFmtId="0" fontId="4" fillId="0" borderId="0" xfId="0" applyFont="1" applyAlignment="1">
      <alignment horizontal="center"/>
    </xf>
    <xf numFmtId="0" fontId="35" fillId="0" borderId="0" xfId="0" applyFont="1" applyAlignment="1">
      <alignment horizontal="center" vertical="center"/>
    </xf>
    <xf numFmtId="0" fontId="34" fillId="0" borderId="0" xfId="0" applyFont="1" applyAlignment="1">
      <alignment horizontal="center" vertical="center"/>
    </xf>
    <xf numFmtId="0" fontId="0" fillId="0" borderId="13" xfId="0" applyBorder="1" applyProtection="1">
      <protection locked="0"/>
    </xf>
    <xf numFmtId="0" fontId="3" fillId="0" borderId="1" xfId="0" applyFont="1" applyBorder="1" applyProtection="1">
      <protection locked="0"/>
    </xf>
    <xf numFmtId="14" fontId="3" fillId="0" borderId="1" xfId="0" applyNumberFormat="1" applyFont="1" applyBorder="1" applyProtection="1">
      <protection locked="0"/>
    </xf>
    <xf numFmtId="167" fontId="0" fillId="0" borderId="1" xfId="0" applyNumberFormat="1" applyBorder="1" applyProtection="1">
      <protection locked="0"/>
    </xf>
    <xf numFmtId="9" fontId="0" fillId="0" borderId="1" xfId="2" applyFont="1" applyBorder="1" applyAlignment="1" applyProtection="1">
      <alignment horizontal="center"/>
      <protection locked="0"/>
    </xf>
    <xf numFmtId="9" fontId="0" fillId="0" borderId="1" xfId="0" applyNumberFormat="1" applyBorder="1" applyAlignment="1" applyProtection="1">
      <alignment horizontal="center"/>
      <protection locked="0"/>
    </xf>
    <xf numFmtId="0" fontId="0" fillId="0" borderId="14" xfId="0" applyBorder="1" applyProtection="1">
      <protection locked="0"/>
    </xf>
    <xf numFmtId="9" fontId="0" fillId="3" borderId="1" xfId="2" applyFont="1" applyFill="1" applyBorder="1" applyAlignment="1" applyProtection="1">
      <alignment horizontal="center"/>
      <protection locked="0"/>
    </xf>
    <xf numFmtId="0" fontId="0" fillId="0" borderId="26" xfId="0" applyBorder="1" applyProtection="1">
      <protection locked="0"/>
    </xf>
    <xf numFmtId="0" fontId="0" fillId="0" borderId="15" xfId="0" applyBorder="1" applyProtection="1">
      <protection locked="0"/>
    </xf>
    <xf numFmtId="0" fontId="0" fillId="3" borderId="15" xfId="0" applyFill="1" applyBorder="1" applyProtection="1">
      <protection locked="0"/>
    </xf>
    <xf numFmtId="14" fontId="3" fillId="0" borderId="15" xfId="0" applyNumberFormat="1" applyFont="1" applyBorder="1" applyProtection="1">
      <protection locked="0"/>
    </xf>
    <xf numFmtId="167" fontId="0" fillId="0" borderId="15" xfId="0" applyNumberFormat="1" applyBorder="1" applyProtection="1">
      <protection locked="0"/>
    </xf>
    <xf numFmtId="9" fontId="0" fillId="0" borderId="15" xfId="2" applyFont="1" applyBorder="1" applyAlignment="1" applyProtection="1">
      <alignment horizontal="center"/>
      <protection locked="0"/>
    </xf>
    <xf numFmtId="9" fontId="0" fillId="3" borderId="15" xfId="2" applyFont="1" applyFill="1" applyBorder="1" applyAlignment="1" applyProtection="1">
      <alignment horizontal="center"/>
      <protection locked="0"/>
    </xf>
    <xf numFmtId="0" fontId="0" fillId="0" borderId="16" xfId="0" applyBorder="1" applyProtection="1">
      <protection locked="0"/>
    </xf>
    <xf numFmtId="0" fontId="11" fillId="11" borderId="9" xfId="0" applyFont="1" applyFill="1" applyBorder="1" applyAlignment="1">
      <alignment horizontal="center" vertical="center" wrapText="1"/>
    </xf>
    <xf numFmtId="0" fontId="11" fillId="11" borderId="10" xfId="0" applyFont="1" applyFill="1" applyBorder="1" applyAlignment="1">
      <alignment horizontal="center" vertical="center" wrapText="1"/>
    </xf>
    <xf numFmtId="0" fontId="11" fillId="11" borderId="11" xfId="0" applyFont="1" applyFill="1" applyBorder="1" applyAlignment="1">
      <alignment horizontal="center" vertical="center" wrapText="1"/>
    </xf>
    <xf numFmtId="0" fontId="11" fillId="11" borderId="12" xfId="0" applyFont="1" applyFill="1" applyBorder="1" applyAlignment="1">
      <alignment horizontal="center" vertical="center" wrapText="1"/>
    </xf>
    <xf numFmtId="0" fontId="0" fillId="0" borderId="0" xfId="0" applyAlignment="1">
      <alignment horizontal="center" vertical="center" wrapText="1"/>
    </xf>
    <xf numFmtId="167" fontId="0" fillId="3" borderId="1" xfId="1" applyNumberFormat="1" applyFont="1" applyFill="1" applyBorder="1" applyProtection="1"/>
    <xf numFmtId="167" fontId="0" fillId="3" borderId="15" xfId="1" applyNumberFormat="1" applyFont="1" applyFill="1" applyBorder="1" applyProtection="1"/>
    <xf numFmtId="0" fontId="2" fillId="6" borderId="26" xfId="0" applyFont="1" applyFill="1" applyBorder="1" applyAlignment="1">
      <alignment horizontal="left" vertical="top"/>
    </xf>
    <xf numFmtId="0" fontId="2" fillId="6" borderId="15" xfId="0" applyFont="1" applyFill="1" applyBorder="1" applyAlignment="1">
      <alignment horizontal="left" vertical="top"/>
    </xf>
    <xf numFmtId="0" fontId="2" fillId="6" borderId="16" xfId="0" applyFont="1" applyFill="1" applyBorder="1" applyAlignment="1">
      <alignment horizontal="left" vertical="top"/>
    </xf>
    <xf numFmtId="0" fontId="0" fillId="0" borderId="28" xfId="0" applyBorder="1" applyAlignment="1" applyProtection="1">
      <alignment horizontal="left" vertical="top"/>
      <protection locked="0"/>
    </xf>
    <xf numFmtId="0" fontId="0" fillId="0" borderId="28" xfId="0" applyBorder="1" applyAlignment="1" applyProtection="1">
      <alignment horizontal="left" vertical="top" wrapText="1"/>
      <protection locked="0"/>
    </xf>
    <xf numFmtId="0" fontId="0" fillId="0" borderId="1" xfId="0" applyBorder="1" applyAlignment="1" applyProtection="1">
      <alignment horizontal="left" vertical="top"/>
      <protection locked="0"/>
    </xf>
    <xf numFmtId="0" fontId="0" fillId="0" borderId="1" xfId="0" applyBorder="1" applyAlignment="1" applyProtection="1">
      <alignment horizontal="left" vertical="top" wrapText="1"/>
      <protection locked="0"/>
    </xf>
    <xf numFmtId="0" fontId="36" fillId="0" borderId="0" xfId="4" applyAlignment="1" applyProtection="1">
      <alignment horizontal="center" vertical="center"/>
    </xf>
    <xf numFmtId="0" fontId="30" fillId="34" borderId="1" xfId="4" applyFont="1" applyFill="1" applyBorder="1" applyAlignment="1" applyProtection="1">
      <alignment horizontal="center" vertical="center" textRotation="90" wrapText="1"/>
    </xf>
    <xf numFmtId="0" fontId="30" fillId="30" borderId="1" xfId="4" applyFont="1" applyFill="1" applyBorder="1" applyAlignment="1" applyProtection="1">
      <alignment horizontal="center" vertical="center" textRotation="90" wrapText="1"/>
    </xf>
    <xf numFmtId="0" fontId="30" fillId="30" borderId="28" xfId="4" applyFont="1" applyFill="1" applyBorder="1" applyAlignment="1" applyProtection="1">
      <alignment horizontal="center" vertical="center" textRotation="90" wrapText="1"/>
    </xf>
    <xf numFmtId="0" fontId="30" fillId="30" borderId="6" xfId="4" applyFont="1" applyFill="1" applyBorder="1" applyAlignment="1" applyProtection="1">
      <alignment horizontal="center" vertical="center" textRotation="90" wrapText="1"/>
    </xf>
    <xf numFmtId="2" fontId="23" fillId="22" borderId="1" xfId="0" applyNumberFormat="1" applyFont="1" applyFill="1" applyBorder="1" applyAlignment="1">
      <alignment vertical="center"/>
    </xf>
    <xf numFmtId="4" fontId="14" fillId="28" borderId="1" xfId="0" applyNumberFormat="1" applyFont="1" applyFill="1" applyBorder="1" applyAlignment="1">
      <alignment vertical="center"/>
    </xf>
    <xf numFmtId="49" fontId="1" fillId="4" borderId="11" xfId="0" applyNumberFormat="1" applyFont="1" applyFill="1" applyBorder="1" applyAlignment="1">
      <alignment horizontal="center" wrapText="1"/>
    </xf>
    <xf numFmtId="167" fontId="1" fillId="7" borderId="11" xfId="0" applyNumberFormat="1" applyFont="1" applyFill="1" applyBorder="1" applyAlignment="1" applyProtection="1">
      <alignment horizontal="center" wrapText="1"/>
      <protection locked="0"/>
    </xf>
    <xf numFmtId="49" fontId="1" fillId="7" borderId="11" xfId="0" applyNumberFormat="1" applyFont="1" applyFill="1" applyBorder="1" applyAlignment="1" applyProtection="1">
      <alignment horizontal="center" wrapText="1"/>
      <protection locked="0"/>
    </xf>
    <xf numFmtId="4" fontId="14" fillId="8" borderId="1" xfId="0" applyNumberFormat="1" applyFont="1" applyFill="1" applyBorder="1" applyAlignment="1">
      <alignment vertical="center"/>
    </xf>
    <xf numFmtId="0" fontId="1" fillId="32" borderId="21" xfId="0" applyFont="1" applyFill="1" applyBorder="1" applyAlignment="1">
      <alignment horizontal="right" vertical="center"/>
    </xf>
    <xf numFmtId="166" fontId="2" fillId="32" borderId="6" xfId="3" applyNumberFormat="1" applyFont="1" applyFill="1" applyBorder="1" applyAlignment="1" applyProtection="1">
      <alignment horizontal="right" vertical="center"/>
    </xf>
    <xf numFmtId="166" fontId="2" fillId="32" borderId="18" xfId="3" applyNumberFormat="1" applyFont="1" applyFill="1" applyBorder="1" applyAlignment="1" applyProtection="1">
      <alignment horizontal="right" vertical="center"/>
    </xf>
    <xf numFmtId="168" fontId="15" fillId="32" borderId="1" xfId="2" applyNumberFormat="1" applyFont="1" applyFill="1" applyBorder="1" applyAlignment="1" applyProtection="1">
      <alignment horizontal="center" vertical="center"/>
    </xf>
    <xf numFmtId="0" fontId="1" fillId="32" borderId="1" xfId="0" applyFont="1" applyFill="1" applyBorder="1" applyAlignment="1">
      <alignment horizontal="right" vertical="center"/>
    </xf>
    <xf numFmtId="167" fontId="1" fillId="32" borderId="20" xfId="0" applyNumberFormat="1" applyFont="1" applyFill="1" applyBorder="1" applyAlignment="1">
      <alignment horizontal="center" wrapText="1"/>
    </xf>
    <xf numFmtId="166" fontId="2" fillId="32" borderId="2" xfId="3" applyNumberFormat="1" applyFont="1" applyFill="1" applyBorder="1" applyAlignment="1" applyProtection="1">
      <alignment vertical="center"/>
    </xf>
    <xf numFmtId="0" fontId="1" fillId="32" borderId="13" xfId="0" applyFont="1" applyFill="1" applyBorder="1" applyProtection="1">
      <protection locked="0"/>
    </xf>
    <xf numFmtId="169" fontId="2" fillId="32" borderId="6" xfId="3" applyNumberFormat="1" applyFont="1" applyFill="1" applyBorder="1" applyAlignment="1" applyProtection="1">
      <alignment horizontal="right" vertical="center"/>
      <protection locked="0"/>
    </xf>
    <xf numFmtId="169" fontId="2" fillId="32" borderId="18" xfId="3" applyNumberFormat="1" applyFont="1" applyFill="1" applyBorder="1" applyAlignment="1" applyProtection="1">
      <alignment horizontal="right" vertical="center"/>
      <protection locked="0"/>
    </xf>
    <xf numFmtId="168" fontId="15" fillId="32" borderId="1" xfId="2" applyNumberFormat="1" applyFont="1" applyFill="1" applyBorder="1" applyAlignment="1" applyProtection="1">
      <alignment horizontal="center" vertical="center"/>
      <protection locked="0"/>
    </xf>
    <xf numFmtId="0" fontId="1" fillId="32" borderId="1" xfId="0" applyFont="1" applyFill="1" applyBorder="1" applyAlignment="1" applyProtection="1">
      <alignment horizontal="right" vertical="center"/>
      <protection locked="0"/>
    </xf>
    <xf numFmtId="167" fontId="1" fillId="32" borderId="20" xfId="0" applyNumberFormat="1" applyFont="1" applyFill="1" applyBorder="1" applyAlignment="1" applyProtection="1">
      <alignment horizontal="center" wrapText="1"/>
      <protection locked="0"/>
    </xf>
    <xf numFmtId="0" fontId="1" fillId="32" borderId="1" xfId="0" applyFont="1" applyFill="1" applyBorder="1" applyAlignment="1" applyProtection="1">
      <alignment horizontal="center"/>
      <protection locked="0"/>
    </xf>
    <xf numFmtId="169" fontId="2" fillId="32" borderId="2" xfId="3" applyNumberFormat="1" applyFont="1" applyFill="1" applyBorder="1" applyProtection="1">
      <protection locked="0"/>
    </xf>
    <xf numFmtId="0" fontId="12" fillId="0" borderId="1" xfId="0" applyFont="1" applyBorder="1"/>
    <xf numFmtId="167" fontId="1" fillId="7" borderId="11" xfId="0" applyNumberFormat="1" applyFont="1" applyFill="1" applyBorder="1" applyAlignment="1">
      <alignment horizontal="center" wrapText="1"/>
    </xf>
    <xf numFmtId="0" fontId="36" fillId="0" borderId="0" xfId="4" applyAlignment="1" applyProtection="1">
      <alignment horizontal="center" vertical="center" wrapText="1"/>
    </xf>
    <xf numFmtId="0" fontId="44" fillId="36" borderId="29" xfId="4" applyFont="1" applyFill="1" applyBorder="1" applyAlignment="1">
      <alignment horizontal="center" vertical="center"/>
    </xf>
    <xf numFmtId="0" fontId="44" fillId="31" borderId="29" xfId="4" applyFont="1" applyFill="1" applyBorder="1" applyAlignment="1" applyProtection="1">
      <alignment horizontal="center" vertical="center"/>
    </xf>
    <xf numFmtId="0" fontId="45" fillId="0" borderId="28" xfId="0" applyFont="1" applyBorder="1" applyAlignment="1" applyProtection="1">
      <alignment horizontal="left" vertical="top" wrapText="1"/>
      <protection locked="0"/>
    </xf>
    <xf numFmtId="0" fontId="40" fillId="30" borderId="6" xfId="0" applyFont="1" applyFill="1" applyBorder="1" applyAlignment="1">
      <alignment horizontal="center" vertical="center" textRotation="90" wrapText="1"/>
    </xf>
    <xf numFmtId="0" fontId="40" fillId="30" borderId="28" xfId="0" applyFont="1" applyFill="1" applyBorder="1" applyAlignment="1">
      <alignment horizontal="center" vertical="center" textRotation="90" wrapText="1"/>
    </xf>
    <xf numFmtId="0" fontId="29" fillId="6" borderId="2" xfId="4" applyFont="1" applyFill="1" applyBorder="1" applyAlignment="1" applyProtection="1">
      <alignment horizontal="left" vertical="center" wrapText="1"/>
    </xf>
    <xf numFmtId="0" fontId="29" fillId="6" borderId="3" xfId="4" applyFont="1" applyFill="1" applyBorder="1" applyAlignment="1" applyProtection="1">
      <alignment horizontal="left" vertical="center" wrapText="1"/>
    </xf>
    <xf numFmtId="0" fontId="29" fillId="6" borderId="4" xfId="4" applyFont="1" applyFill="1" applyBorder="1" applyAlignment="1" applyProtection="1">
      <alignment horizontal="left" vertical="center" wrapText="1"/>
    </xf>
    <xf numFmtId="0" fontId="4" fillId="0" borderId="0" xfId="0" applyFont="1" applyAlignment="1">
      <alignment horizontal="center"/>
    </xf>
    <xf numFmtId="0" fontId="40" fillId="34" borderId="6" xfId="0" applyFont="1" applyFill="1" applyBorder="1" applyAlignment="1">
      <alignment horizontal="center" vertical="center" textRotation="90" wrapText="1"/>
    </xf>
    <xf numFmtId="0" fontId="40" fillId="34" borderId="27" xfId="0" applyFont="1" applyFill="1" applyBorder="1" applyAlignment="1">
      <alignment horizontal="center" vertical="center" textRotation="90" wrapText="1"/>
    </xf>
    <xf numFmtId="0" fontId="40" fillId="34" borderId="28" xfId="0" applyFont="1" applyFill="1" applyBorder="1" applyAlignment="1">
      <alignment horizontal="center" vertical="center" textRotation="90" wrapText="1"/>
    </xf>
    <xf numFmtId="0" fontId="0" fillId="5" borderId="1" xfId="0" applyFill="1" applyBorder="1" applyAlignment="1">
      <alignment horizontal="left" vertical="center" wrapText="1"/>
    </xf>
    <xf numFmtId="0" fontId="29" fillId="5" borderId="1" xfId="0" applyFont="1" applyFill="1" applyBorder="1" applyAlignment="1">
      <alignment horizontal="left" vertical="center" wrapText="1"/>
    </xf>
    <xf numFmtId="0" fontId="29" fillId="5" borderId="1" xfId="4" applyFont="1" applyFill="1" applyBorder="1" applyAlignment="1" applyProtection="1">
      <alignment horizontal="left" vertical="center" wrapText="1"/>
    </xf>
    <xf numFmtId="0" fontId="29" fillId="6" borderId="1" xfId="4" applyFont="1" applyFill="1" applyBorder="1" applyAlignment="1" applyProtection="1">
      <alignment horizontal="left" vertical="center" wrapText="1"/>
    </xf>
    <xf numFmtId="0" fontId="0" fillId="6" borderId="18" xfId="0" applyFill="1" applyBorder="1" applyAlignment="1">
      <alignment horizontal="left" vertical="center" wrapText="1"/>
    </xf>
    <xf numFmtId="0" fontId="0" fillId="6" borderId="24" xfId="0" applyFill="1" applyBorder="1" applyAlignment="1">
      <alignment horizontal="left" vertical="center" wrapText="1"/>
    </xf>
    <xf numFmtId="0" fontId="0" fillId="6" borderId="25" xfId="0" applyFill="1" applyBorder="1" applyAlignment="1">
      <alignment horizontal="left" vertical="center" wrapText="1"/>
    </xf>
    <xf numFmtId="0" fontId="0" fillId="6" borderId="7" xfId="0" applyFill="1" applyBorder="1" applyAlignment="1">
      <alignment horizontal="left" vertical="center" wrapText="1"/>
    </xf>
    <xf numFmtId="0" fontId="0" fillId="6" borderId="5" xfId="0" applyFill="1" applyBorder="1" applyAlignment="1">
      <alignment horizontal="left" vertical="center" wrapText="1"/>
    </xf>
    <xf numFmtId="0" fontId="0" fillId="6" borderId="8" xfId="0" applyFill="1" applyBorder="1" applyAlignment="1">
      <alignment horizontal="left" vertical="center" wrapText="1"/>
    </xf>
    <xf numFmtId="0" fontId="12" fillId="8" borderId="18" xfId="0" applyFont="1" applyFill="1" applyBorder="1" applyAlignment="1">
      <alignment horizontal="center"/>
    </xf>
    <xf numFmtId="0" fontId="12" fillId="8" borderId="24" xfId="0" applyFont="1" applyFill="1" applyBorder="1" applyAlignment="1">
      <alignment horizontal="center"/>
    </xf>
    <xf numFmtId="0" fontId="0" fillId="0" borderId="25" xfId="0" applyBorder="1" applyAlignment="1">
      <alignment horizontal="center"/>
    </xf>
    <xf numFmtId="0" fontId="34" fillId="0" borderId="30" xfId="0" applyFont="1" applyBorder="1" applyAlignment="1">
      <alignment horizontal="center" vertical="center" wrapText="1"/>
    </xf>
    <xf numFmtId="0" fontId="34" fillId="0" borderId="0" xfId="0" applyFont="1" applyAlignment="1">
      <alignment horizontal="center" vertical="center" wrapText="1"/>
    </xf>
    <xf numFmtId="0" fontId="34" fillId="0" borderId="31" xfId="0" applyFont="1" applyBorder="1" applyAlignment="1">
      <alignment horizontal="center" vertical="center" wrapText="1"/>
    </xf>
    <xf numFmtId="0" fontId="12" fillId="9" borderId="1" xfId="0" applyFont="1" applyFill="1" applyBorder="1" applyAlignment="1">
      <alignment horizontal="center"/>
    </xf>
    <xf numFmtId="0" fontId="13" fillId="17" borderId="17" xfId="0" applyFont="1" applyFill="1" applyBorder="1" applyAlignment="1">
      <alignment horizontal="center" wrapText="1"/>
    </xf>
    <xf numFmtId="0" fontId="13" fillId="17" borderId="0" xfId="0" applyFont="1" applyFill="1" applyAlignment="1">
      <alignment horizontal="center"/>
    </xf>
    <xf numFmtId="0" fontId="43" fillId="17" borderId="22" xfId="0" applyFont="1" applyFill="1" applyBorder="1" applyAlignment="1" applyProtection="1">
      <alignment horizontal="center" vertical="center" wrapText="1"/>
      <protection locked="0"/>
    </xf>
    <xf numFmtId="0" fontId="43" fillId="17" borderId="23" xfId="0" applyFont="1" applyFill="1" applyBorder="1" applyAlignment="1" applyProtection="1">
      <alignment horizontal="center" vertical="center" wrapText="1"/>
      <protection locked="0"/>
    </xf>
    <xf numFmtId="0" fontId="10" fillId="5" borderId="7" xfId="0" applyFont="1" applyFill="1" applyBorder="1" applyAlignment="1" applyProtection="1">
      <alignment horizontal="center" vertical="center"/>
      <protection locked="0"/>
    </xf>
    <xf numFmtId="0" fontId="10" fillId="5" borderId="5" xfId="0" applyFont="1" applyFill="1" applyBorder="1" applyAlignment="1" applyProtection="1">
      <alignment horizontal="center" vertical="center"/>
      <protection locked="0"/>
    </xf>
    <xf numFmtId="0" fontId="10" fillId="5" borderId="8" xfId="0" applyFont="1" applyFill="1" applyBorder="1" applyAlignment="1" applyProtection="1">
      <alignment horizontal="center" vertical="center"/>
      <protection locked="0"/>
    </xf>
    <xf numFmtId="0" fontId="1" fillId="2" borderId="2" xfId="0" applyFont="1" applyFill="1" applyBorder="1" applyAlignment="1" applyProtection="1">
      <alignment horizontal="center" vertical="center" wrapText="1" shrinkToFit="1"/>
      <protection locked="0"/>
    </xf>
    <xf numFmtId="0" fontId="0" fillId="0" borderId="4" xfId="0" applyBorder="1" applyAlignment="1">
      <alignment horizontal="center" vertical="center" wrapText="1" shrinkToFit="1"/>
    </xf>
    <xf numFmtId="0" fontId="1" fillId="2" borderId="2" xfId="0" applyFont="1" applyFill="1" applyBorder="1" applyAlignment="1" applyProtection="1">
      <alignment horizontal="center" vertical="center" wrapText="1"/>
      <protection locked="0"/>
    </xf>
    <xf numFmtId="0" fontId="1" fillId="2" borderId="3" xfId="0" applyFont="1" applyFill="1" applyBorder="1" applyAlignment="1" applyProtection="1">
      <alignment horizontal="center" vertical="center" wrapText="1"/>
      <protection locked="0"/>
    </xf>
    <xf numFmtId="0" fontId="1" fillId="2" borderId="4" xfId="0" applyFont="1" applyFill="1" applyBorder="1" applyAlignment="1" applyProtection="1">
      <alignment horizontal="center" vertical="center" wrapText="1"/>
      <protection locked="0"/>
    </xf>
    <xf numFmtId="0" fontId="22" fillId="19" borderId="2" xfId="0" applyFont="1" applyFill="1" applyBorder="1" applyAlignment="1">
      <alignment horizontal="center" vertical="center" wrapText="1"/>
    </xf>
    <xf numFmtId="0" fontId="22" fillId="19" borderId="3" xfId="0" applyFont="1" applyFill="1" applyBorder="1" applyAlignment="1">
      <alignment horizontal="center" vertical="center" wrapText="1"/>
    </xf>
    <xf numFmtId="0" fontId="22" fillId="19" borderId="4" xfId="0" applyFont="1" applyFill="1" applyBorder="1" applyAlignment="1">
      <alignment horizontal="center" vertical="center" wrapText="1"/>
    </xf>
    <xf numFmtId="0" fontId="21" fillId="20" borderId="2" xfId="0" applyFont="1" applyFill="1" applyBorder="1" applyAlignment="1">
      <alignment horizontal="center" vertical="center" wrapText="1"/>
    </xf>
    <xf numFmtId="0" fontId="21" fillId="20" borderId="3" xfId="0" applyFont="1" applyFill="1" applyBorder="1" applyAlignment="1">
      <alignment horizontal="center" vertical="center" wrapText="1"/>
    </xf>
    <xf numFmtId="0" fontId="21" fillId="20" borderId="4" xfId="0" applyFont="1" applyFill="1" applyBorder="1" applyAlignment="1">
      <alignment horizontal="center" vertical="center" wrapText="1"/>
    </xf>
    <xf numFmtId="0" fontId="26" fillId="25" borderId="7" xfId="0" applyFont="1" applyFill="1" applyBorder="1" applyAlignment="1">
      <alignment horizontal="center" vertical="center"/>
    </xf>
    <xf numFmtId="0" fontId="26" fillId="25" borderId="5" xfId="0" applyFont="1" applyFill="1" applyBorder="1" applyAlignment="1">
      <alignment horizontal="center" vertical="center"/>
    </xf>
    <xf numFmtId="0" fontId="26" fillId="25" borderId="8" xfId="0" applyFont="1" applyFill="1" applyBorder="1" applyAlignment="1">
      <alignment horizontal="center" vertical="center"/>
    </xf>
    <xf numFmtId="0" fontId="42" fillId="35" borderId="2" xfId="0" applyFont="1" applyFill="1" applyBorder="1" applyAlignment="1">
      <alignment horizontal="center" vertical="center" wrapText="1"/>
    </xf>
    <xf numFmtId="0" fontId="42" fillId="35" borderId="3" xfId="0" applyFont="1" applyFill="1" applyBorder="1" applyAlignment="1">
      <alignment horizontal="center" vertical="center" wrapText="1"/>
    </xf>
    <xf numFmtId="0" fontId="42" fillId="35" borderId="4" xfId="0" applyFont="1" applyFill="1" applyBorder="1" applyAlignment="1">
      <alignment horizontal="center" vertical="center" wrapText="1"/>
    </xf>
    <xf numFmtId="0" fontId="12" fillId="16" borderId="0" xfId="0" applyFont="1" applyFill="1" applyAlignment="1">
      <alignment horizontal="center"/>
    </xf>
    <xf numFmtId="0" fontId="38" fillId="33" borderId="19" xfId="0" applyFont="1" applyFill="1" applyBorder="1" applyAlignment="1">
      <alignment horizontal="center" vertical="top"/>
    </xf>
    <xf numFmtId="0" fontId="38" fillId="33" borderId="11" xfId="0" applyFont="1" applyFill="1" applyBorder="1" applyAlignment="1">
      <alignment horizontal="center" vertical="top"/>
    </xf>
    <xf numFmtId="0" fontId="38" fillId="33" borderId="20" xfId="0" applyFont="1" applyFill="1" applyBorder="1" applyAlignment="1">
      <alignment horizontal="center" vertical="top"/>
    </xf>
  </cellXfs>
  <cellStyles count="5">
    <cellStyle name="Κανονικό" xfId="0" builtinId="0"/>
    <cellStyle name="Κόμμα" xfId="3" builtinId="3"/>
    <cellStyle name="Νομισματική μονάδα" xfId="1" builtinId="4"/>
    <cellStyle name="Ποσοστό" xfId="2" builtinId="5"/>
    <cellStyle name="Υπερ-σύνδεση" xfId="4" builtinId="8"/>
  </cellStyles>
  <dxfs count="0"/>
  <tableStyles count="0" defaultTableStyle="TableStyleMedium2" defaultPivotStyle="PivotStyleLight16"/>
  <colors>
    <mruColors>
      <color rgb="FFCCFF66"/>
      <color rgb="FF99FF33"/>
      <color rgb="FF66FF33"/>
      <color rgb="FFFFFF99"/>
      <color rgb="FFACB9CA"/>
      <color rgb="FFEEECE1"/>
      <color rgb="FFC5D9F1"/>
      <color rgb="FFD8E4BC"/>
      <color rgb="FFFCD5B4"/>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119062</xdr:colOff>
      <xdr:row>0</xdr:row>
      <xdr:rowOff>130969</xdr:rowOff>
    </xdr:from>
    <xdr:to>
      <xdr:col>1</xdr:col>
      <xdr:colOff>1220152</xdr:colOff>
      <xdr:row>3</xdr:row>
      <xdr:rowOff>302419</xdr:rowOff>
    </xdr:to>
    <xdr:pic>
      <xdr:nvPicPr>
        <xdr:cNvPr id="5" name="Picture 4">
          <a:extLst>
            <a:ext uri="{FF2B5EF4-FFF2-40B4-BE49-F238E27FC236}">
              <a16:creationId xmlns:a16="http://schemas.microsoft.com/office/drawing/2014/main" id="{6ABEE19A-21C4-47F2-91D0-C444EE30EAE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062" y="130969"/>
          <a:ext cx="1577340" cy="778669"/>
        </a:xfrm>
        <a:prstGeom prst="rect">
          <a:avLst/>
        </a:prstGeom>
        <a:noFill/>
        <a:ln w="76200">
          <a:solidFill>
            <a:schemeClr val="bg1"/>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c.europa.eu/info/funding-tenders/opportunities/docs/2021-2027/horizon/guidance/ls-funding-what-do-i-need-to-know_he_en.pdf" TargetMode="External"/><Relationship Id="rId2" Type="http://schemas.openxmlformats.org/officeDocument/2006/relationships/hyperlink" Target="https://ec.europa.eu/info/funding-tenders/opportunities/docs/2021-2027/common/guidance/aga_en.pdf" TargetMode="External"/><Relationship Id="rId1" Type="http://schemas.openxmlformats.org/officeDocument/2006/relationships/hyperlink" Target="https://ec.europa.eu/info/funding-tenders/opportunities/portal/screen/programmes/horizon/lump-su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tabColor theme="3" tint="0.79998168889431442"/>
    <pageSetUpPr fitToPage="1"/>
  </sheetPr>
  <dimension ref="A1:F22"/>
  <sheetViews>
    <sheetView tabSelected="1" zoomScaleNormal="100" workbookViewId="0">
      <pane ySplit="8" topLeftCell="A9" activePane="bottomLeft" state="frozenSplit"/>
      <selection sqref="A1:B1"/>
      <selection pane="bottomLeft" activeCell="D4" sqref="D4"/>
    </sheetView>
  </sheetViews>
  <sheetFormatPr defaultColWidth="8.77734375" defaultRowHeight="14.4" x14ac:dyDescent="0.3"/>
  <cols>
    <col min="1" max="1" width="7.21875" customWidth="1"/>
    <col min="2" max="4" width="44.77734375" customWidth="1"/>
    <col min="5" max="6" width="36.88671875" customWidth="1"/>
  </cols>
  <sheetData>
    <row r="1" spans="1:6" ht="15.6" x14ac:dyDescent="0.3">
      <c r="A1" s="160"/>
      <c r="B1" s="161"/>
      <c r="C1" s="160"/>
      <c r="D1" s="160"/>
    </row>
    <row r="2" spans="1:6" ht="15.75" customHeight="1" x14ac:dyDescent="0.3">
      <c r="A2" s="160"/>
      <c r="B2" s="161" t="s">
        <v>318</v>
      </c>
      <c r="C2" s="160"/>
      <c r="D2" s="160"/>
    </row>
    <row r="3" spans="1:6" ht="15" thickBot="1" x14ac:dyDescent="0.35">
      <c r="A3" s="160"/>
      <c r="B3" s="162"/>
      <c r="C3" s="160"/>
      <c r="D3" s="160"/>
    </row>
    <row r="4" spans="1:6" ht="36" customHeight="1" thickBot="1" x14ac:dyDescent="0.35">
      <c r="A4" s="160"/>
      <c r="B4" s="163" t="s">
        <v>317</v>
      </c>
      <c r="C4" s="160"/>
      <c r="D4" s="164" t="s">
        <v>319</v>
      </c>
    </row>
    <row r="5" spans="1:6" x14ac:dyDescent="0.3">
      <c r="A5" s="160"/>
      <c r="B5" s="160"/>
      <c r="C5" s="160"/>
      <c r="D5" s="160"/>
    </row>
    <row r="6" spans="1:6" ht="21.6" thickBot="1" x14ac:dyDescent="0.45">
      <c r="A6" s="235" t="s">
        <v>0</v>
      </c>
      <c r="B6" s="235"/>
      <c r="C6" s="235"/>
      <c r="D6" s="235"/>
    </row>
    <row r="7" spans="1:6" ht="33" customHeight="1" thickBot="1" x14ac:dyDescent="0.45">
      <c r="A7" s="165"/>
      <c r="B7" s="145" t="s">
        <v>1</v>
      </c>
      <c r="C7" s="166" t="s">
        <v>2</v>
      </c>
      <c r="D7" s="145" t="s">
        <v>3</v>
      </c>
    </row>
    <row r="8" spans="1:6" ht="12" customHeight="1" x14ac:dyDescent="0.3"/>
    <row r="9" spans="1:6" ht="152.4" customHeight="1" x14ac:dyDescent="0.3">
      <c r="A9" s="230" t="s">
        <v>4</v>
      </c>
      <c r="B9" s="243" t="s">
        <v>348</v>
      </c>
      <c r="C9" s="244"/>
      <c r="D9" s="245"/>
      <c r="E9" s="226" t="s">
        <v>346</v>
      </c>
      <c r="F9" s="226"/>
    </row>
    <row r="10" spans="1:6" ht="152.4" customHeight="1" x14ac:dyDescent="0.3">
      <c r="A10" s="231"/>
      <c r="B10" s="246"/>
      <c r="C10" s="247"/>
      <c r="D10" s="248"/>
      <c r="E10" s="226" t="s">
        <v>347</v>
      </c>
      <c r="F10" s="226"/>
    </row>
    <row r="11" spans="1:6" ht="237.75" customHeight="1" x14ac:dyDescent="0.3">
      <c r="A11" s="199" t="s">
        <v>5</v>
      </c>
      <c r="B11" s="241" t="s">
        <v>336</v>
      </c>
      <c r="C11" s="241"/>
      <c r="D11" s="241"/>
    </row>
    <row r="12" spans="1:6" ht="78" customHeight="1" x14ac:dyDescent="0.3">
      <c r="A12" s="200" t="s">
        <v>6</v>
      </c>
      <c r="B12" s="242" t="s">
        <v>337</v>
      </c>
      <c r="C12" s="242"/>
      <c r="D12" s="242"/>
    </row>
    <row r="13" spans="1:6" ht="140.25" customHeight="1" x14ac:dyDescent="0.3">
      <c r="A13" s="236" t="s">
        <v>7</v>
      </c>
      <c r="B13" s="239" t="s">
        <v>327</v>
      </c>
      <c r="C13" s="239"/>
      <c r="D13" s="239"/>
    </row>
    <row r="14" spans="1:6" ht="197.25" customHeight="1" x14ac:dyDescent="0.3">
      <c r="A14" s="237"/>
      <c r="B14" s="239" t="s">
        <v>322</v>
      </c>
      <c r="C14" s="239"/>
      <c r="D14" s="239"/>
    </row>
    <row r="15" spans="1:6" ht="63" customHeight="1" x14ac:dyDescent="0.3">
      <c r="A15" s="237"/>
      <c r="B15" s="239" t="s">
        <v>323</v>
      </c>
      <c r="C15" s="239"/>
      <c r="D15" s="239"/>
    </row>
    <row r="16" spans="1:6" ht="171" customHeight="1" x14ac:dyDescent="0.3">
      <c r="A16" s="237"/>
      <c r="B16" s="239" t="s">
        <v>324</v>
      </c>
      <c r="C16" s="239"/>
      <c r="D16" s="239"/>
    </row>
    <row r="17" spans="1:5" ht="111" customHeight="1" x14ac:dyDescent="0.3">
      <c r="A17" s="237"/>
      <c r="B17" s="240" t="s">
        <v>326</v>
      </c>
      <c r="C17" s="240"/>
      <c r="D17" s="240"/>
    </row>
    <row r="18" spans="1:5" ht="18" customHeight="1" x14ac:dyDescent="0.3">
      <c r="A18" s="238"/>
      <c r="B18" s="239" t="s">
        <v>325</v>
      </c>
      <c r="C18" s="239"/>
      <c r="D18" s="239"/>
    </row>
    <row r="19" spans="1:5" ht="231" customHeight="1" x14ac:dyDescent="0.3">
      <c r="A19" s="201" t="s">
        <v>321</v>
      </c>
      <c r="B19" s="232" t="s">
        <v>344</v>
      </c>
      <c r="C19" s="233"/>
      <c r="D19" s="234"/>
      <c r="E19" s="198" t="s">
        <v>328</v>
      </c>
    </row>
    <row r="20" spans="1:5" ht="75" customHeight="1" x14ac:dyDescent="0.3">
      <c r="A20" s="199" t="s">
        <v>8</v>
      </c>
      <c r="B20" s="241" t="s">
        <v>9</v>
      </c>
      <c r="C20" s="241"/>
      <c r="D20" s="241"/>
    </row>
    <row r="21" spans="1:5" ht="75" customHeight="1" x14ac:dyDescent="0.3">
      <c r="A21" s="202" t="s">
        <v>10</v>
      </c>
      <c r="B21" s="242" t="s">
        <v>329</v>
      </c>
      <c r="C21" s="242"/>
      <c r="D21" s="242"/>
    </row>
    <row r="22" spans="1:5" ht="169.2" customHeight="1" x14ac:dyDescent="0.3">
      <c r="A22" s="202" t="s">
        <v>343</v>
      </c>
      <c r="B22" s="232" t="s">
        <v>345</v>
      </c>
      <c r="C22" s="233"/>
      <c r="D22" s="234"/>
    </row>
  </sheetData>
  <sheetProtection algorithmName="SHA-512" hashValue="1vTXzbubXjRXhBWwpq/S82eK3s1x0xZNRb/FSAfX310wAkxhmpZaJAVxToclAU2Jt6duNAAROdxmlbkDXWiuoA==" saltValue="hKX9ParXwShnBIA/YBfMVQ==" spinCount="100000" sheet="1" objects="1" scenarios="1"/>
  <mergeCells count="16">
    <mergeCell ref="A9:A10"/>
    <mergeCell ref="B22:D22"/>
    <mergeCell ref="A6:D6"/>
    <mergeCell ref="A13:A18"/>
    <mergeCell ref="B16:D16"/>
    <mergeCell ref="B17:D17"/>
    <mergeCell ref="B18:D18"/>
    <mergeCell ref="B20:D20"/>
    <mergeCell ref="B21:D21"/>
    <mergeCell ref="B11:D11"/>
    <mergeCell ref="B12:D12"/>
    <mergeCell ref="B13:D13"/>
    <mergeCell ref="B19:D19"/>
    <mergeCell ref="B14:D14"/>
    <mergeCell ref="B15:D15"/>
    <mergeCell ref="B9:D10"/>
  </mergeCells>
  <hyperlinks>
    <hyperlink ref="D4" location="Instructions!D4" tooltip="Double click to save the file ready for the online submission system" display="Instructions!D4" xr:uid="{00000000-0004-0000-0000-000000000000}"/>
    <hyperlink ref="B7" location="Instructions!B7" tooltip="Double click to switch to Beneficiaries and Affiliated Entities list" display="Go to Beneficiaries and Affiliated Entities list" xr:uid="{00000000-0004-0000-0000-000001000000}"/>
    <hyperlink ref="D7" location="Instructions!D7" tooltip="Double click to switch to Work packages list" display="Go to Work packages list" xr:uid="{00000000-0004-0000-0000-000002000000}"/>
    <hyperlink ref="E9" r:id="rId1" tooltip="Lump sum funding under Horizon Europe" display="Lump sum funding under Horizon Europe" xr:uid="{00000000-0004-0000-0000-000003000000}"/>
    <hyperlink ref="E19" r:id="rId2" location="page=66" tooltip="Annotated Model Grant Agreement" xr:uid="{00000000-0004-0000-0000-000004000000}"/>
    <hyperlink ref="A11" location="Instructions!A10" tooltip="Double click to switch to Beneficiaries and Affiliated Entities list" display="BE LIST" xr:uid="{00000000-0004-0000-0000-000005000000}"/>
    <hyperlink ref="A12" location="Instructions!A11" tooltip="Double click to switch to Work packages list" display="WP LIST" xr:uid="{00000000-0004-0000-0000-000006000000}"/>
    <hyperlink ref="A19" location="Instructions!A18" tooltip="Double click to switch to Depreciation costs table" display="DEPRECIATION COSTS" xr:uid="{00000000-0004-0000-0000-000007000000}"/>
    <hyperlink ref="A20" location="Instructions!A19" tooltip="Double click to switch to Any comments table" display="ANY COMMENTS" xr:uid="{00000000-0004-0000-0000-000008000000}"/>
    <hyperlink ref="A21" location="Instructions!A20" tooltip="Double click to switch to Lump sum breakdown table" display="SUMMARY TABLES" xr:uid="{00000000-0004-0000-0000-000009000000}"/>
    <hyperlink ref="B11:D11" location="Instructions!B10" tooltip="Double click to switch to Beneficiaries and Affiliated Entities list" display="Instructions!B10" xr:uid="{00000000-0004-0000-0000-00000A000000}"/>
    <hyperlink ref="B12:D12" location="Instructions!B11" tooltip="Double click to switch to Work packages list" display="Instructions!B11" xr:uid="{00000000-0004-0000-0000-00000B000000}"/>
    <hyperlink ref="B20:D20" location="Instructions!B19" tooltip="Double click to switch to Any comments table" display=" If you have any comments, you can use the ‘Any comments’ sheet." xr:uid="{00000000-0004-0000-0000-00000C000000}"/>
    <hyperlink ref="B21:D21" location="Instructions!B20" tooltip="Double click to switch to Lump sum breakdown table" display="The summary tables (‘Lump sum breakdown’, ‘Person-months overview’ and ‘Summary per WP’) are generated automatically. They are for your information and will be used during evaluation." xr:uid="{00000000-0004-0000-0000-00000D000000}"/>
    <hyperlink ref="B19:D19" location="Instructions!B18" tooltip="Double click to switch to Depreciation costs table" display="Instructions!B18" xr:uid="{00000000-0004-0000-0000-00000E000000}"/>
    <hyperlink ref="A22" location="Instructions!A20" tooltip="Double click to switch to Lump sum breakdown table" display="SUMMARY TABLES" xr:uid="{F1691797-9F3F-4418-AC2F-C5119FA0E62E}"/>
    <hyperlink ref="E10" r:id="rId3" xr:uid="{DDFF05BF-6079-4E4F-BAE0-F62964B88E38}"/>
  </hyperlinks>
  <pageMargins left="0.25" right="0.25" top="0.75" bottom="0.75" header="0.3" footer="0.3"/>
  <pageSetup paperSize="9" scale="71" fitToHeight="0"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R596"/>
  <sheetViews>
    <sheetView zoomScale="80" zoomScaleNormal="80" workbookViewId="0"/>
  </sheetViews>
  <sheetFormatPr defaultRowHeight="14.4" x14ac:dyDescent="0.3"/>
  <cols>
    <col min="1" max="1" width="9.21875" customWidth="1"/>
    <col min="2" max="2" width="26.21875" customWidth="1"/>
    <col min="3" max="3" width="9.21875" bestFit="1" customWidth="1"/>
    <col min="4" max="6" width="16.77734375" customWidth="1"/>
    <col min="7" max="7" width="13.5546875" customWidth="1"/>
    <col min="8" max="8" width="22.77734375" customWidth="1"/>
    <col min="9" max="9" width="16.77734375" customWidth="1"/>
    <col min="10" max="10" width="12.21875" customWidth="1"/>
    <col min="11" max="11" width="16.77734375" customWidth="1"/>
    <col min="12" max="12" width="14.21875" customWidth="1"/>
    <col min="13" max="13" width="20.21875" customWidth="1"/>
    <col min="14" max="14" width="20.44140625" customWidth="1"/>
    <col min="15" max="15" width="20.21875" customWidth="1"/>
    <col min="16" max="16" width="22" customWidth="1"/>
    <col min="17" max="17" width="20.44140625" customWidth="1"/>
    <col min="18" max="18" width="20" customWidth="1"/>
  </cols>
  <sheetData>
    <row r="1" spans="1:18" ht="36" customHeight="1" x14ac:dyDescent="0.7">
      <c r="A1" s="55" t="s">
        <v>34</v>
      </c>
    </row>
    <row r="2" spans="1:18" ht="4.8" customHeight="1" x14ac:dyDescent="0.3"/>
    <row r="3" spans="1:18" ht="21.6" customHeight="1" x14ac:dyDescent="0.3">
      <c r="A3" s="56"/>
      <c r="B3" s="56"/>
      <c r="C3" s="56"/>
      <c r="D3" s="57" t="s">
        <v>35</v>
      </c>
      <c r="E3" s="57" t="s">
        <v>36</v>
      </c>
      <c r="F3" s="57" t="s">
        <v>37</v>
      </c>
      <c r="G3" s="57" t="s">
        <v>38</v>
      </c>
      <c r="H3" s="57" t="s">
        <v>39</v>
      </c>
      <c r="I3" s="57" t="s">
        <v>40</v>
      </c>
      <c r="J3" s="57" t="s">
        <v>41</v>
      </c>
      <c r="K3" s="57" t="s">
        <v>42</v>
      </c>
      <c r="L3" s="57" t="s">
        <v>43</v>
      </c>
      <c r="M3" s="57" t="s">
        <v>44</v>
      </c>
      <c r="N3" s="57" t="s">
        <v>45</v>
      </c>
      <c r="O3" s="57" t="s">
        <v>46</v>
      </c>
      <c r="P3" s="57" t="s">
        <v>47</v>
      </c>
      <c r="Q3" s="57" t="s">
        <v>48</v>
      </c>
      <c r="R3" s="57" t="s">
        <v>49</v>
      </c>
    </row>
    <row r="4" spans="1:18" ht="90.75" customHeight="1" x14ac:dyDescent="0.3">
      <c r="A4" s="111" t="s">
        <v>50</v>
      </c>
      <c r="B4" s="111" t="s">
        <v>51</v>
      </c>
      <c r="C4" s="111" t="s">
        <v>52</v>
      </c>
      <c r="D4" s="99" t="s">
        <v>53</v>
      </c>
      <c r="E4" s="99" t="s">
        <v>54</v>
      </c>
      <c r="F4" s="99" t="s">
        <v>55</v>
      </c>
      <c r="G4" s="99" t="s">
        <v>56</v>
      </c>
      <c r="H4" s="99" t="s">
        <v>69</v>
      </c>
      <c r="I4" s="99" t="s">
        <v>58</v>
      </c>
      <c r="J4" s="99" t="s">
        <v>59</v>
      </c>
      <c r="K4" s="99" t="s">
        <v>60</v>
      </c>
      <c r="L4" s="99" t="s">
        <v>61</v>
      </c>
      <c r="M4" s="99" t="s">
        <v>62</v>
      </c>
      <c r="N4" s="99" t="s">
        <v>63</v>
      </c>
      <c r="O4" s="99" t="s">
        <v>64</v>
      </c>
      <c r="P4" s="99" t="s">
        <v>65</v>
      </c>
      <c r="Q4" s="99" t="s">
        <v>66</v>
      </c>
      <c r="R4" s="99" t="s">
        <v>67</v>
      </c>
    </row>
    <row r="5" spans="1:18" ht="16.5" customHeight="1" x14ac:dyDescent="0.3">
      <c r="A5" s="102" t="s">
        <v>19</v>
      </c>
      <c r="B5" s="67" t="s">
        <v>20</v>
      </c>
      <c r="C5" s="67" t="s">
        <v>21</v>
      </c>
      <c r="D5" s="100" t="e">
        <f>SUM(#REF!:#REF!)</f>
        <v>#REF!</v>
      </c>
      <c r="E5" s="100" t="e">
        <f>SUM(#REF!:#REF!)</f>
        <v>#REF!</v>
      </c>
      <c r="F5" s="100" t="e">
        <f>SUM(#REF!:#REF!)</f>
        <v>#REF!</v>
      </c>
      <c r="G5" s="100" t="e">
        <f>SUM(#REF!:#REF!)</f>
        <v>#REF!</v>
      </c>
      <c r="H5" s="100" t="e">
        <f>SUM(#REF!:#REF!)</f>
        <v>#REF!</v>
      </c>
      <c r="I5" s="100" t="e">
        <f>SUM(#REF!:#REF!)</f>
        <v>#REF!</v>
      </c>
      <c r="J5" s="104"/>
      <c r="K5" s="100" t="e">
        <f>SUM(#REF!:#REF!)</f>
        <v>#REF!</v>
      </c>
      <c r="L5" s="100">
        <f>'BE list'!E4</f>
        <v>1</v>
      </c>
      <c r="M5" s="101" t="e">
        <f>$K5*$L5</f>
        <v>#REF!</v>
      </c>
      <c r="N5" s="101"/>
      <c r="O5" s="101"/>
      <c r="P5" s="101" t="e">
        <f>K5+N5</f>
        <v>#REF!</v>
      </c>
      <c r="Q5" s="101" t="e">
        <f>M5+O5</f>
        <v>#REF!</v>
      </c>
      <c r="R5" s="103"/>
    </row>
    <row r="6" spans="1:18" ht="21.3" customHeight="1" x14ac:dyDescent="0.3">
      <c r="A6" s="105" t="s">
        <v>28</v>
      </c>
      <c r="B6" s="106"/>
      <c r="C6" s="106"/>
      <c r="D6" s="107" t="e">
        <f t="shared" ref="D6:K6" si="0">SUM(D5)</f>
        <v>#REF!</v>
      </c>
      <c r="E6" s="107" t="e">
        <f t="shared" si="0"/>
        <v>#REF!</v>
      </c>
      <c r="F6" s="107" t="e">
        <f t="shared" si="0"/>
        <v>#REF!</v>
      </c>
      <c r="G6" s="107" t="e">
        <f t="shared" si="0"/>
        <v>#REF!</v>
      </c>
      <c r="H6" s="107" t="e">
        <f t="shared" si="0"/>
        <v>#REF!</v>
      </c>
      <c r="I6" s="107" t="e">
        <f t="shared" si="0"/>
        <v>#REF!</v>
      </c>
      <c r="J6" s="107">
        <f t="shared" si="0"/>
        <v>0</v>
      </c>
      <c r="K6" s="107" t="e">
        <f t="shared" si="0"/>
        <v>#REF!</v>
      </c>
      <c r="L6" s="107"/>
      <c r="M6" s="107" t="e">
        <f t="shared" ref="M6:R6" si="1">SUM(M5)</f>
        <v>#REF!</v>
      </c>
      <c r="N6" s="107">
        <f t="shared" si="1"/>
        <v>0</v>
      </c>
      <c r="O6" s="107">
        <f t="shared" si="1"/>
        <v>0</v>
      </c>
      <c r="P6" s="107" t="e">
        <f t="shared" si="1"/>
        <v>#REF!</v>
      </c>
      <c r="Q6" s="107" t="e">
        <f t="shared" si="1"/>
        <v>#REF!</v>
      </c>
      <c r="R6" s="107">
        <f t="shared" si="1"/>
        <v>0</v>
      </c>
    </row>
    <row r="7" spans="1:18" ht="21.3" customHeight="1" x14ac:dyDescent="0.3"/>
    <row r="8" spans="1:18" ht="21.3" customHeight="1" x14ac:dyDescent="0.3"/>
    <row r="9" spans="1:18" ht="21.3" customHeight="1" x14ac:dyDescent="0.3"/>
    <row r="10" spans="1:18" ht="21.3" customHeight="1" x14ac:dyDescent="0.3"/>
    <row r="11" spans="1:18" ht="21.3" customHeight="1" x14ac:dyDescent="0.3"/>
    <row r="12" spans="1:18" ht="21.3" customHeight="1" x14ac:dyDescent="0.3"/>
    <row r="13" spans="1:18" ht="21.3" customHeight="1" x14ac:dyDescent="0.3"/>
    <row r="14" spans="1:18" ht="21.3" customHeight="1" x14ac:dyDescent="0.3"/>
    <row r="15" spans="1:18" ht="21.3" customHeight="1" x14ac:dyDescent="0.3"/>
    <row r="16" spans="1:18" ht="21.3" customHeight="1" x14ac:dyDescent="0.3"/>
    <row r="17" ht="21.3" customHeight="1" x14ac:dyDescent="0.3"/>
    <row r="18" ht="21.3" customHeight="1" x14ac:dyDescent="0.3"/>
    <row r="19" ht="21.3" customHeight="1" x14ac:dyDescent="0.3"/>
    <row r="20" ht="21.3" customHeight="1" x14ac:dyDescent="0.3"/>
    <row r="21" ht="21.3" customHeight="1" x14ac:dyDescent="0.3"/>
    <row r="22" ht="21.3" customHeight="1" x14ac:dyDescent="0.3"/>
    <row r="23" ht="21.3" customHeight="1" x14ac:dyDescent="0.3"/>
    <row r="24" ht="21.3" customHeight="1" x14ac:dyDescent="0.3"/>
    <row r="25" ht="21.3" customHeight="1" x14ac:dyDescent="0.3"/>
    <row r="26" ht="21.3" customHeight="1" x14ac:dyDescent="0.3"/>
    <row r="27" ht="21.3" customHeight="1" x14ac:dyDescent="0.3"/>
    <row r="28" ht="21.3" customHeight="1" x14ac:dyDescent="0.3"/>
    <row r="29" ht="21.3" customHeight="1" x14ac:dyDescent="0.3"/>
    <row r="30" ht="21.3" customHeight="1" x14ac:dyDescent="0.3"/>
    <row r="31" ht="21.3" customHeight="1" x14ac:dyDescent="0.3"/>
    <row r="32" ht="21.3" customHeight="1" x14ac:dyDescent="0.3"/>
    <row r="33" ht="21.3" customHeight="1" x14ac:dyDescent="0.3"/>
    <row r="34" ht="21.3" customHeight="1" x14ac:dyDescent="0.3"/>
    <row r="35" ht="21.3" customHeight="1" x14ac:dyDescent="0.3"/>
    <row r="36" ht="21.3" customHeight="1" x14ac:dyDescent="0.3"/>
    <row r="37" ht="21.3" customHeight="1" x14ac:dyDescent="0.3"/>
    <row r="38" ht="21.3" customHeight="1" x14ac:dyDescent="0.3"/>
    <row r="39" ht="21.3" customHeight="1" x14ac:dyDescent="0.3"/>
    <row r="40" ht="21.3" customHeight="1" x14ac:dyDescent="0.3"/>
    <row r="41" ht="21.3" customHeight="1" x14ac:dyDescent="0.3"/>
    <row r="42" ht="21.3" customHeight="1" x14ac:dyDescent="0.3"/>
    <row r="43" ht="21.3" customHeight="1" x14ac:dyDescent="0.3"/>
    <row r="44" ht="21.3" customHeight="1" x14ac:dyDescent="0.3"/>
    <row r="45" ht="21.3" customHeight="1" x14ac:dyDescent="0.3"/>
    <row r="46" ht="21.3" customHeight="1" x14ac:dyDescent="0.3"/>
    <row r="47" ht="21.3" customHeight="1" x14ac:dyDescent="0.3"/>
    <row r="48" ht="21.3" customHeight="1" x14ac:dyDescent="0.3"/>
    <row r="49" ht="21.3" customHeight="1" x14ac:dyDescent="0.3"/>
    <row r="50" ht="21.3" customHeight="1" x14ac:dyDescent="0.3"/>
    <row r="51" ht="16.5" customHeight="1" x14ac:dyDescent="0.3"/>
    <row r="52" ht="21.3" customHeight="1" x14ac:dyDescent="0.3"/>
    <row r="53" ht="16.5" customHeight="1" x14ac:dyDescent="0.3"/>
    <row r="54" ht="21.3" customHeight="1" x14ac:dyDescent="0.3"/>
    <row r="55" ht="16.5" customHeight="1" x14ac:dyDescent="0.3"/>
    <row r="56" ht="21.3" customHeight="1" x14ac:dyDescent="0.3"/>
    <row r="57" ht="21.3" customHeight="1" x14ac:dyDescent="0.3"/>
    <row r="58" ht="21.3" customHeight="1" x14ac:dyDescent="0.3"/>
    <row r="59" ht="21.3" customHeight="1" x14ac:dyDescent="0.3"/>
    <row r="60" ht="21.3" customHeight="1" x14ac:dyDescent="0.3"/>
    <row r="61" ht="21.3" customHeight="1" x14ac:dyDescent="0.3"/>
    <row r="62" ht="21.3" customHeight="1" x14ac:dyDescent="0.3"/>
    <row r="63" ht="21.3" customHeight="1" x14ac:dyDescent="0.3"/>
    <row r="64" ht="21.3" customHeight="1" x14ac:dyDescent="0.3"/>
    <row r="65" ht="21.3" customHeight="1" x14ac:dyDescent="0.3"/>
    <row r="66" ht="21.3" customHeight="1" x14ac:dyDescent="0.3"/>
    <row r="67" ht="16.5" customHeight="1" x14ac:dyDescent="0.3"/>
    <row r="68" ht="21.3" customHeight="1" x14ac:dyDescent="0.3"/>
    <row r="69" ht="16.5" customHeight="1" x14ac:dyDescent="0.3"/>
    <row r="70" ht="21.3" customHeight="1" x14ac:dyDescent="0.3"/>
    <row r="71" ht="16.5" customHeight="1" x14ac:dyDescent="0.3"/>
    <row r="72" ht="21.3" customHeight="1" x14ac:dyDescent="0.3"/>
    <row r="73" ht="21.3" customHeight="1" x14ac:dyDescent="0.3"/>
    <row r="74" ht="16.5" customHeight="1" x14ac:dyDescent="0.3"/>
    <row r="75" ht="21.3" customHeight="1" x14ac:dyDescent="0.3"/>
    <row r="76" ht="21.3" customHeight="1" x14ac:dyDescent="0.3"/>
    <row r="77" ht="21.3" customHeight="1" x14ac:dyDescent="0.3"/>
    <row r="78" ht="16.5" customHeight="1" x14ac:dyDescent="0.3"/>
    <row r="79" ht="21.3" customHeight="1" x14ac:dyDescent="0.3"/>
    <row r="80" ht="21.3" customHeight="1" x14ac:dyDescent="0.3"/>
    <row r="81" ht="21.3" customHeight="1" x14ac:dyDescent="0.3"/>
    <row r="82" ht="21.3" customHeight="1" x14ac:dyDescent="0.3"/>
    <row r="83" ht="16.5" customHeight="1" x14ac:dyDescent="0.3"/>
    <row r="84" ht="21.3" customHeight="1" x14ac:dyDescent="0.3"/>
    <row r="85" ht="21.3" customHeight="1" x14ac:dyDescent="0.3"/>
    <row r="86" ht="21.3" customHeight="1" x14ac:dyDescent="0.3"/>
    <row r="87" ht="21.3" customHeight="1" x14ac:dyDescent="0.3"/>
    <row r="88" ht="21.3" customHeight="1" x14ac:dyDescent="0.3"/>
    <row r="89" ht="21.3" customHeight="1" x14ac:dyDescent="0.3"/>
    <row r="90" ht="21.3" customHeight="1" x14ac:dyDescent="0.3"/>
    <row r="91" ht="21.3" customHeight="1" x14ac:dyDescent="0.3"/>
    <row r="92" ht="21.3" customHeight="1" x14ac:dyDescent="0.3"/>
    <row r="93" ht="21.3" customHeight="1" x14ac:dyDescent="0.3"/>
    <row r="94" ht="21.3" customHeight="1" x14ac:dyDescent="0.3"/>
    <row r="95" ht="21.3" customHeight="1" x14ac:dyDescent="0.3"/>
    <row r="96" ht="21.3" customHeight="1" x14ac:dyDescent="0.3"/>
    <row r="97" ht="21.3" customHeight="1" x14ac:dyDescent="0.3"/>
    <row r="98" ht="21.3" customHeight="1" x14ac:dyDescent="0.3"/>
    <row r="99" ht="21.3" customHeight="1" x14ac:dyDescent="0.3"/>
    <row r="100" ht="21.3" customHeight="1" x14ac:dyDescent="0.3"/>
    <row r="101" ht="16.5" customHeight="1" x14ac:dyDescent="0.3"/>
    <row r="102" ht="21.3" customHeight="1" x14ac:dyDescent="0.3"/>
    <row r="103" ht="21.3" customHeight="1" x14ac:dyDescent="0.3"/>
    <row r="104" ht="21.3" customHeight="1" x14ac:dyDescent="0.3"/>
    <row r="105" ht="16.5" customHeight="1" x14ac:dyDescent="0.3"/>
    <row r="106" ht="21.3" customHeight="1" x14ac:dyDescent="0.3"/>
    <row r="107" ht="16.5" customHeight="1" x14ac:dyDescent="0.3"/>
    <row r="108" ht="16.5" customHeight="1" x14ac:dyDescent="0.3"/>
    <row r="109" ht="21.3" customHeight="1" x14ac:dyDescent="0.3"/>
    <row r="110" ht="21.3" customHeight="1" x14ac:dyDescent="0.3"/>
    <row r="111" ht="21.3" customHeight="1" x14ac:dyDescent="0.3"/>
    <row r="112" ht="21.3" customHeight="1" x14ac:dyDescent="0.3"/>
    <row r="113" ht="16.5" customHeight="1" x14ac:dyDescent="0.3"/>
    <row r="114" ht="21.3" customHeight="1" x14ac:dyDescent="0.3"/>
    <row r="115" ht="16.5" customHeight="1" x14ac:dyDescent="0.3"/>
    <row r="116" ht="21.3" customHeight="1" x14ac:dyDescent="0.3"/>
    <row r="117" ht="16.5" customHeight="1" x14ac:dyDescent="0.3"/>
    <row r="118" ht="21.3" customHeight="1" x14ac:dyDescent="0.3"/>
    <row r="119" ht="16.5" customHeight="1" x14ac:dyDescent="0.3"/>
    <row r="120" ht="21.3" customHeight="1" x14ac:dyDescent="0.3"/>
    <row r="121" ht="16.5" customHeight="1" x14ac:dyDescent="0.3"/>
    <row r="122" ht="21.3" customHeight="1" x14ac:dyDescent="0.3"/>
    <row r="123" ht="16.5" customHeight="1" x14ac:dyDescent="0.3"/>
    <row r="124" ht="21.3" customHeight="1" x14ac:dyDescent="0.3"/>
    <row r="125" ht="16.5" customHeight="1" x14ac:dyDescent="0.3"/>
    <row r="126" ht="21.3" customHeight="1" x14ac:dyDescent="0.3"/>
    <row r="127" ht="16.5" customHeight="1" x14ac:dyDescent="0.3"/>
    <row r="128" ht="21.3" customHeight="1" x14ac:dyDescent="0.3"/>
    <row r="129" ht="16.5" customHeight="1" x14ac:dyDescent="0.3"/>
    <row r="130" ht="21.3" customHeight="1" x14ac:dyDescent="0.3"/>
    <row r="131" ht="16.5" customHeight="1" x14ac:dyDescent="0.3"/>
    <row r="132" ht="21.3" customHeight="1" x14ac:dyDescent="0.3"/>
    <row r="133" ht="16.5" customHeight="1" x14ac:dyDescent="0.3"/>
    <row r="134" ht="21.3" customHeight="1" x14ac:dyDescent="0.3"/>
    <row r="135" ht="16.5" customHeight="1" x14ac:dyDescent="0.3"/>
    <row r="136" ht="21.3" customHeight="1" x14ac:dyDescent="0.3"/>
    <row r="137" ht="16.5" customHeight="1" x14ac:dyDescent="0.3"/>
    <row r="138" ht="21.3" customHeight="1" x14ac:dyDescent="0.3"/>
    <row r="139" ht="16.5" customHeight="1" x14ac:dyDescent="0.3"/>
    <row r="140" ht="21.3" customHeight="1" x14ac:dyDescent="0.3"/>
    <row r="141" ht="16.5" customHeight="1" x14ac:dyDescent="0.3"/>
    <row r="142" ht="21.3" customHeight="1" x14ac:dyDescent="0.3"/>
    <row r="143" ht="16.5" customHeight="1" x14ac:dyDescent="0.3"/>
    <row r="144" ht="21.3" customHeight="1" x14ac:dyDescent="0.3"/>
    <row r="145" ht="16.5" customHeight="1" x14ac:dyDescent="0.3"/>
    <row r="146" ht="21.3" customHeight="1" x14ac:dyDescent="0.3"/>
    <row r="147" ht="16.5" customHeight="1" x14ac:dyDescent="0.3"/>
    <row r="148" ht="21.3" customHeight="1" x14ac:dyDescent="0.3"/>
    <row r="149" ht="16.5" customHeight="1" x14ac:dyDescent="0.3"/>
    <row r="150" ht="21.3" customHeight="1" x14ac:dyDescent="0.3"/>
    <row r="151" ht="16.5" customHeight="1" x14ac:dyDescent="0.3"/>
    <row r="152" ht="21.3" customHeight="1" x14ac:dyDescent="0.3"/>
    <row r="153" ht="21.3" customHeight="1" x14ac:dyDescent="0.3"/>
    <row r="154" ht="21.3" customHeight="1" x14ac:dyDescent="0.3"/>
    <row r="155" ht="21.3" customHeight="1" x14ac:dyDescent="0.3"/>
    <row r="156" ht="21.3" customHeight="1" x14ac:dyDescent="0.3"/>
    <row r="157" ht="21.3" customHeight="1" x14ac:dyDescent="0.3"/>
    <row r="158" ht="21.3" customHeight="1" x14ac:dyDescent="0.3"/>
    <row r="159" ht="21.3" customHeight="1" x14ac:dyDescent="0.3"/>
    <row r="160" ht="21.3" customHeight="1" x14ac:dyDescent="0.3"/>
    <row r="161" ht="21.3" customHeight="1" x14ac:dyDescent="0.3"/>
    <row r="162" ht="21.3" customHeight="1" x14ac:dyDescent="0.3"/>
    <row r="163" ht="21.3" customHeight="1" x14ac:dyDescent="0.3"/>
    <row r="164" ht="21.3" customHeight="1" x14ac:dyDescent="0.3"/>
    <row r="165" ht="21.3" customHeight="1" x14ac:dyDescent="0.3"/>
    <row r="166" ht="21.3" customHeight="1" x14ac:dyDescent="0.3"/>
    <row r="167" ht="21.3" customHeight="1" x14ac:dyDescent="0.3"/>
    <row r="168" ht="21.3" customHeight="1" x14ac:dyDescent="0.3"/>
    <row r="169" ht="21.3" customHeight="1" x14ac:dyDescent="0.3"/>
    <row r="170" ht="21.3" customHeight="1" x14ac:dyDescent="0.3"/>
    <row r="171" ht="21.3" customHeight="1" x14ac:dyDescent="0.3"/>
    <row r="172" ht="16.5" customHeight="1" x14ac:dyDescent="0.3"/>
    <row r="173" ht="21.3" customHeight="1" x14ac:dyDescent="0.3"/>
    <row r="174" ht="16.5" customHeight="1" x14ac:dyDescent="0.3"/>
    <row r="175" ht="21.3" customHeight="1" x14ac:dyDescent="0.3"/>
    <row r="176" ht="16.5" customHeight="1" x14ac:dyDescent="0.3"/>
    <row r="177" ht="21.3" customHeight="1" x14ac:dyDescent="0.3"/>
    <row r="178" ht="16.5" customHeight="1" x14ac:dyDescent="0.3"/>
    <row r="179" ht="21.3" customHeight="1" x14ac:dyDescent="0.3"/>
    <row r="180" ht="21.3" customHeight="1" x14ac:dyDescent="0.3"/>
    <row r="181" ht="16.5" customHeight="1" x14ac:dyDescent="0.3"/>
    <row r="182" ht="21.3" customHeight="1" x14ac:dyDescent="0.3"/>
    <row r="183" ht="16.5" customHeight="1" x14ac:dyDescent="0.3"/>
    <row r="184" ht="21.3" customHeight="1" x14ac:dyDescent="0.3"/>
    <row r="185" ht="16.5" customHeight="1" x14ac:dyDescent="0.3"/>
    <row r="186" ht="21.3" customHeight="1" x14ac:dyDescent="0.3"/>
    <row r="187" ht="16.5" customHeight="1" x14ac:dyDescent="0.3"/>
    <row r="188" ht="21.3" customHeight="1" x14ac:dyDescent="0.3"/>
    <row r="189" ht="16.5" customHeight="1" x14ac:dyDescent="0.3"/>
    <row r="190" ht="21.3" customHeight="1" x14ac:dyDescent="0.3"/>
    <row r="191" ht="16.5" customHeight="1" x14ac:dyDescent="0.3"/>
    <row r="192" ht="21.3" customHeight="1" x14ac:dyDescent="0.3"/>
    <row r="193" ht="16.5" customHeight="1" x14ac:dyDescent="0.3"/>
    <row r="194" ht="21.3" customHeight="1" x14ac:dyDescent="0.3"/>
    <row r="195" ht="16.5" customHeight="1" x14ac:dyDescent="0.3"/>
    <row r="196" ht="21.3" customHeight="1" x14ac:dyDescent="0.3"/>
    <row r="197" ht="16.5" customHeight="1" x14ac:dyDescent="0.3"/>
    <row r="198" ht="21.3" customHeight="1" x14ac:dyDescent="0.3"/>
    <row r="199" ht="16.5" customHeight="1" x14ac:dyDescent="0.3"/>
    <row r="200" ht="21.3" customHeight="1" x14ac:dyDescent="0.3"/>
    <row r="201" ht="16.5" customHeight="1" x14ac:dyDescent="0.3"/>
    <row r="202" ht="21.3" customHeight="1" x14ac:dyDescent="0.3"/>
    <row r="203" ht="16.5" customHeight="1" x14ac:dyDescent="0.3"/>
    <row r="204" ht="21.3" customHeight="1" x14ac:dyDescent="0.3"/>
    <row r="205" ht="16.5" customHeight="1" x14ac:dyDescent="0.3"/>
    <row r="206" ht="21.3" customHeight="1" x14ac:dyDescent="0.3"/>
    <row r="207" ht="16.5" customHeight="1" x14ac:dyDescent="0.3"/>
    <row r="208" ht="21.3" customHeight="1" x14ac:dyDescent="0.3"/>
    <row r="209" ht="16.5" customHeight="1" x14ac:dyDescent="0.3"/>
    <row r="210" ht="21.3" customHeight="1" x14ac:dyDescent="0.3"/>
    <row r="211" ht="16.5" customHeight="1" x14ac:dyDescent="0.3"/>
    <row r="212" ht="21.3" customHeight="1" x14ac:dyDescent="0.3"/>
    <row r="213" ht="16.5" customHeight="1" x14ac:dyDescent="0.3"/>
    <row r="214" ht="21.3" customHeight="1" x14ac:dyDescent="0.3"/>
    <row r="215" ht="16.5" customHeight="1" x14ac:dyDescent="0.3"/>
    <row r="216" ht="21.3" customHeight="1" x14ac:dyDescent="0.3"/>
    <row r="217" ht="16.5" customHeight="1" x14ac:dyDescent="0.3"/>
    <row r="218" ht="21.3" customHeight="1" x14ac:dyDescent="0.3"/>
    <row r="219" ht="16.5" customHeight="1" x14ac:dyDescent="0.3"/>
    <row r="220" ht="21.3" customHeight="1" x14ac:dyDescent="0.3"/>
    <row r="221" ht="16.5" customHeight="1" x14ac:dyDescent="0.3"/>
    <row r="222" ht="21.3" customHeight="1" x14ac:dyDescent="0.3"/>
    <row r="223" ht="16.5" customHeight="1" x14ac:dyDescent="0.3"/>
    <row r="224" ht="21.3" customHeight="1" x14ac:dyDescent="0.3"/>
    <row r="225" ht="21.3" customHeight="1" x14ac:dyDescent="0.3"/>
    <row r="226" ht="21.3" customHeight="1" x14ac:dyDescent="0.3"/>
    <row r="227" ht="16.5" customHeight="1" x14ac:dyDescent="0.3"/>
    <row r="228" ht="21.3" customHeight="1" x14ac:dyDescent="0.3"/>
    <row r="229" ht="21.3" customHeight="1" x14ac:dyDescent="0.3"/>
    <row r="230" ht="16.5" customHeight="1" x14ac:dyDescent="0.3"/>
    <row r="231" ht="21.3" customHeight="1" x14ac:dyDescent="0.3"/>
    <row r="232" ht="16.5" customHeight="1" x14ac:dyDescent="0.3"/>
    <row r="233" ht="21.3" customHeight="1" x14ac:dyDescent="0.3"/>
    <row r="234" ht="16.5" customHeight="1" x14ac:dyDescent="0.3"/>
    <row r="235" ht="21.3" customHeight="1" x14ac:dyDescent="0.3"/>
    <row r="236" ht="16.5" customHeight="1" x14ac:dyDescent="0.3"/>
    <row r="237" ht="21.3" customHeight="1" x14ac:dyDescent="0.3"/>
    <row r="238" ht="16.5" customHeight="1" x14ac:dyDescent="0.3"/>
    <row r="239" ht="21.3" customHeight="1" x14ac:dyDescent="0.3"/>
    <row r="240" ht="21.3" customHeight="1" x14ac:dyDescent="0.3"/>
    <row r="241" ht="21.3" customHeight="1" x14ac:dyDescent="0.3"/>
    <row r="242" ht="16.5" customHeight="1" x14ac:dyDescent="0.3"/>
    <row r="243" ht="21.3" customHeight="1" x14ac:dyDescent="0.3"/>
    <row r="244" ht="21.3" customHeight="1" x14ac:dyDescent="0.3"/>
    <row r="245" ht="21.3" customHeight="1" x14ac:dyDescent="0.3"/>
    <row r="246" ht="21.3" customHeight="1" x14ac:dyDescent="0.3"/>
    <row r="247" ht="21.3" customHeight="1" x14ac:dyDescent="0.3"/>
    <row r="248" ht="21.3" customHeight="1" x14ac:dyDescent="0.3"/>
    <row r="249" ht="21.3" customHeight="1" x14ac:dyDescent="0.3"/>
    <row r="250" ht="21.3" customHeight="1" x14ac:dyDescent="0.3"/>
    <row r="251" ht="21.3" customHeight="1" x14ac:dyDescent="0.3"/>
    <row r="252" ht="21.3" customHeight="1" x14ac:dyDescent="0.3"/>
    <row r="253" ht="21.3" customHeight="1" x14ac:dyDescent="0.3"/>
    <row r="254" ht="21.3" customHeight="1" x14ac:dyDescent="0.3"/>
    <row r="255" ht="21.3" customHeight="1" x14ac:dyDescent="0.3"/>
    <row r="256" ht="21.3" customHeight="1" x14ac:dyDescent="0.3"/>
    <row r="257" ht="21.3" customHeight="1" x14ac:dyDescent="0.3"/>
    <row r="258" ht="21.3" customHeight="1" x14ac:dyDescent="0.3"/>
    <row r="259" ht="21.3" customHeight="1" x14ac:dyDescent="0.3"/>
    <row r="260" ht="21.3" customHeight="1" x14ac:dyDescent="0.3"/>
    <row r="261" ht="21.3" customHeight="1" x14ac:dyDescent="0.3"/>
    <row r="262" ht="21.3" customHeight="1" x14ac:dyDescent="0.3"/>
    <row r="263" ht="21.3" customHeight="1" x14ac:dyDescent="0.3"/>
    <row r="264" ht="21.3" customHeight="1" x14ac:dyDescent="0.3"/>
    <row r="265" ht="21.3" customHeight="1" x14ac:dyDescent="0.3"/>
    <row r="266" ht="21.3" customHeight="1" x14ac:dyDescent="0.3"/>
    <row r="267" ht="21.3" customHeight="1" x14ac:dyDescent="0.3"/>
    <row r="268" ht="21.3" customHeight="1" x14ac:dyDescent="0.3"/>
    <row r="269" ht="21.3" customHeight="1" x14ac:dyDescent="0.3"/>
    <row r="270" ht="21.3" customHeight="1" x14ac:dyDescent="0.3"/>
    <row r="271" ht="21.3" customHeight="1" x14ac:dyDescent="0.3"/>
    <row r="272" ht="21.3" customHeight="1" x14ac:dyDescent="0.3"/>
    <row r="273" ht="21.3" customHeight="1" x14ac:dyDescent="0.3"/>
    <row r="274" ht="21.3" customHeight="1" x14ac:dyDescent="0.3"/>
    <row r="275" ht="21.3" customHeight="1" x14ac:dyDescent="0.3"/>
    <row r="276" ht="21.3" customHeight="1" x14ac:dyDescent="0.3"/>
    <row r="277" ht="21.3" customHeight="1" x14ac:dyDescent="0.3"/>
    <row r="278" ht="21.3" customHeight="1" x14ac:dyDescent="0.3"/>
    <row r="279" ht="21.3" customHeight="1" x14ac:dyDescent="0.3"/>
    <row r="280" ht="21.3" customHeight="1" x14ac:dyDescent="0.3"/>
    <row r="281" ht="21.3" customHeight="1" x14ac:dyDescent="0.3"/>
    <row r="282" ht="21.3" customHeight="1" x14ac:dyDescent="0.3"/>
    <row r="283" ht="21.3" customHeight="1" x14ac:dyDescent="0.3"/>
    <row r="284" ht="21.3" customHeight="1" x14ac:dyDescent="0.3"/>
    <row r="285" ht="21.3" customHeight="1" x14ac:dyDescent="0.3"/>
    <row r="286" ht="16.5" customHeight="1" x14ac:dyDescent="0.3"/>
    <row r="287" ht="21.3" customHeight="1" x14ac:dyDescent="0.3"/>
    <row r="288" ht="16.5" customHeight="1" x14ac:dyDescent="0.3"/>
    <row r="289" ht="21.3" customHeight="1" x14ac:dyDescent="0.3"/>
    <row r="290" ht="16.5" customHeight="1" x14ac:dyDescent="0.3"/>
    <row r="291" ht="21.3" customHeight="1" x14ac:dyDescent="0.3"/>
    <row r="292" ht="16.5" customHeight="1" x14ac:dyDescent="0.3"/>
    <row r="293" ht="21.3" customHeight="1" x14ac:dyDescent="0.3"/>
    <row r="294" ht="16.5" customHeight="1" x14ac:dyDescent="0.3"/>
    <row r="295" ht="21.3" customHeight="1" x14ac:dyDescent="0.3"/>
    <row r="296" ht="16.5" customHeight="1" x14ac:dyDescent="0.3"/>
    <row r="297" ht="21.3" customHeight="1" x14ac:dyDescent="0.3"/>
    <row r="298" ht="16.5" customHeight="1" x14ac:dyDescent="0.3"/>
    <row r="299" ht="21.3" customHeight="1" x14ac:dyDescent="0.3"/>
    <row r="300" ht="16.5" customHeight="1" x14ac:dyDescent="0.3"/>
    <row r="301" ht="21.3" customHeight="1" x14ac:dyDescent="0.3"/>
    <row r="302" ht="16.5" customHeight="1" x14ac:dyDescent="0.3"/>
    <row r="303" ht="21.3" customHeight="1" x14ac:dyDescent="0.3"/>
    <row r="304" ht="16.5" customHeight="1" x14ac:dyDescent="0.3"/>
    <row r="305" ht="21.3" customHeight="1" x14ac:dyDescent="0.3"/>
    <row r="306" ht="16.5" customHeight="1" x14ac:dyDescent="0.3"/>
    <row r="307" ht="16.5" customHeight="1" x14ac:dyDescent="0.3"/>
    <row r="308" ht="21.3" customHeight="1" x14ac:dyDescent="0.3"/>
    <row r="309" ht="16.5" customHeight="1" x14ac:dyDescent="0.3"/>
    <row r="310" ht="21.3" customHeight="1" x14ac:dyDescent="0.3"/>
    <row r="311" ht="16.5" customHeight="1" x14ac:dyDescent="0.3"/>
    <row r="312" ht="16.5" customHeight="1" x14ac:dyDescent="0.3"/>
    <row r="313" ht="21.3" customHeight="1" x14ac:dyDescent="0.3"/>
    <row r="314" ht="16.5" customHeight="1" x14ac:dyDescent="0.3"/>
    <row r="315" ht="16.5" customHeight="1" x14ac:dyDescent="0.3"/>
    <row r="316" ht="21.3" customHeight="1" x14ac:dyDescent="0.3"/>
    <row r="317" ht="21.3" customHeight="1" x14ac:dyDescent="0.3"/>
    <row r="318" ht="16.5" customHeight="1" x14ac:dyDescent="0.3"/>
    <row r="319" ht="21.3" customHeight="1" x14ac:dyDescent="0.3"/>
    <row r="320" ht="21.3" customHeight="1" x14ac:dyDescent="0.3"/>
    <row r="321" ht="16.5" customHeight="1" x14ac:dyDescent="0.3"/>
    <row r="322" ht="21.3" customHeight="1" x14ac:dyDescent="0.3"/>
    <row r="323" ht="21.3" customHeight="1" x14ac:dyDescent="0.3"/>
    <row r="324" ht="16.5" customHeight="1" x14ac:dyDescent="0.3"/>
    <row r="325" ht="21.3" customHeight="1" x14ac:dyDescent="0.3"/>
    <row r="326" ht="16.5" customHeight="1" x14ac:dyDescent="0.3"/>
    <row r="327" ht="21.3" customHeight="1" x14ac:dyDescent="0.3"/>
    <row r="328" ht="16.5" customHeight="1" x14ac:dyDescent="0.3"/>
    <row r="329" ht="21.3" customHeight="1" x14ac:dyDescent="0.3"/>
    <row r="330" ht="16.5" customHeight="1" x14ac:dyDescent="0.3"/>
    <row r="331" ht="21.3" customHeight="1" x14ac:dyDescent="0.3"/>
    <row r="332" ht="16.5" customHeight="1" x14ac:dyDescent="0.3"/>
    <row r="333" ht="21.3" customHeight="1" x14ac:dyDescent="0.3"/>
    <row r="334" ht="16.5" customHeight="1" x14ac:dyDescent="0.3"/>
    <row r="335" ht="21.3" customHeight="1" x14ac:dyDescent="0.3"/>
    <row r="336" ht="16.5" customHeight="1" x14ac:dyDescent="0.3"/>
    <row r="337" ht="21.3" customHeight="1" x14ac:dyDescent="0.3"/>
    <row r="338" ht="16.5" customHeight="1" x14ac:dyDescent="0.3"/>
    <row r="339" ht="21.3" customHeight="1" x14ac:dyDescent="0.3"/>
    <row r="340" ht="16.5" customHeight="1" x14ac:dyDescent="0.3"/>
    <row r="341" ht="21.3" customHeight="1" x14ac:dyDescent="0.3"/>
    <row r="342" ht="16.5" customHeight="1" x14ac:dyDescent="0.3"/>
    <row r="343" ht="21.3" customHeight="1" x14ac:dyDescent="0.3"/>
    <row r="344" ht="16.5" customHeight="1" x14ac:dyDescent="0.3"/>
    <row r="345" ht="21.3" customHeight="1" x14ac:dyDescent="0.3"/>
    <row r="346" ht="16.5" customHeight="1" x14ac:dyDescent="0.3"/>
    <row r="347" ht="21.3" customHeight="1" x14ac:dyDescent="0.3"/>
    <row r="348" ht="16.5" customHeight="1" x14ac:dyDescent="0.3"/>
    <row r="349" ht="21.3" customHeight="1" x14ac:dyDescent="0.3"/>
    <row r="350" ht="16.5" customHeight="1" x14ac:dyDescent="0.3"/>
    <row r="351" ht="21.3" customHeight="1" x14ac:dyDescent="0.3"/>
    <row r="352" ht="16.5" customHeight="1" x14ac:dyDescent="0.3"/>
    <row r="353" ht="21.3" customHeight="1" x14ac:dyDescent="0.3"/>
    <row r="354" ht="16.5" customHeight="1" x14ac:dyDescent="0.3"/>
    <row r="355" ht="21.3" customHeight="1" x14ac:dyDescent="0.3"/>
    <row r="356" ht="16.5" customHeight="1" x14ac:dyDescent="0.3"/>
    <row r="357" ht="21.3" customHeight="1" x14ac:dyDescent="0.3"/>
    <row r="358" ht="16.5" customHeight="1" x14ac:dyDescent="0.3"/>
    <row r="359" ht="21.3" customHeight="1" x14ac:dyDescent="0.3"/>
    <row r="360" ht="16.5" customHeight="1" x14ac:dyDescent="0.3"/>
    <row r="361" ht="21.3" customHeight="1" x14ac:dyDescent="0.3"/>
    <row r="362" ht="16.5" customHeight="1" x14ac:dyDescent="0.3"/>
    <row r="363" ht="21.3" customHeight="1" x14ac:dyDescent="0.3"/>
    <row r="364" ht="16.5" customHeight="1" x14ac:dyDescent="0.3"/>
    <row r="365" ht="21.3" customHeight="1" x14ac:dyDescent="0.3"/>
    <row r="366" ht="16.5" customHeight="1" x14ac:dyDescent="0.3"/>
    <row r="367" ht="21.3" customHeight="1" x14ac:dyDescent="0.3"/>
    <row r="368" ht="16.5" customHeight="1" x14ac:dyDescent="0.3"/>
    <row r="369" ht="21.3" customHeight="1" x14ac:dyDescent="0.3"/>
    <row r="370" ht="16.5" customHeight="1" x14ac:dyDescent="0.3"/>
    <row r="371" ht="21.3" customHeight="1" x14ac:dyDescent="0.3"/>
    <row r="372" ht="16.5" customHeight="1" x14ac:dyDescent="0.3"/>
    <row r="373" ht="21.3" customHeight="1" x14ac:dyDescent="0.3"/>
    <row r="374" ht="16.5" customHeight="1" x14ac:dyDescent="0.3"/>
    <row r="375" ht="21.3" customHeight="1" x14ac:dyDescent="0.3"/>
    <row r="376" ht="16.5" customHeight="1" x14ac:dyDescent="0.3"/>
    <row r="377" ht="21.3" customHeight="1" x14ac:dyDescent="0.3"/>
    <row r="378" ht="16.5" customHeight="1" x14ac:dyDescent="0.3"/>
    <row r="379" ht="21.3" customHeight="1" x14ac:dyDescent="0.3"/>
    <row r="380" ht="16.5" customHeight="1" x14ac:dyDescent="0.3"/>
    <row r="381" ht="21.3" customHeight="1" x14ac:dyDescent="0.3"/>
    <row r="382" ht="16.5" customHeight="1" x14ac:dyDescent="0.3"/>
    <row r="383" ht="21.3" customHeight="1" x14ac:dyDescent="0.3"/>
    <row r="384" ht="16.5" customHeight="1" x14ac:dyDescent="0.3"/>
    <row r="385" ht="21.3" customHeight="1" x14ac:dyDescent="0.3"/>
    <row r="386" ht="16.5" customHeight="1" x14ac:dyDescent="0.3"/>
    <row r="387" ht="21.3" customHeight="1" x14ac:dyDescent="0.3"/>
    <row r="388" ht="16.5" customHeight="1" x14ac:dyDescent="0.3"/>
    <row r="389" ht="21.3" customHeight="1" x14ac:dyDescent="0.3"/>
    <row r="390" ht="16.5" customHeight="1" x14ac:dyDescent="0.3"/>
    <row r="391" ht="21.3" customHeight="1" x14ac:dyDescent="0.3"/>
    <row r="392" ht="16.5" customHeight="1" x14ac:dyDescent="0.3"/>
    <row r="393" ht="21.3" customHeight="1" x14ac:dyDescent="0.3"/>
    <row r="394" ht="16.5" customHeight="1" x14ac:dyDescent="0.3"/>
    <row r="395" ht="21.3" customHeight="1" x14ac:dyDescent="0.3"/>
    <row r="396" ht="16.5" customHeight="1" x14ac:dyDescent="0.3"/>
    <row r="397" ht="21.3" customHeight="1" x14ac:dyDescent="0.3"/>
    <row r="398" ht="16.5" customHeight="1" x14ac:dyDescent="0.3"/>
    <row r="399" ht="21.3" customHeight="1" x14ac:dyDescent="0.3"/>
    <row r="400" ht="16.5" customHeight="1" x14ac:dyDescent="0.3"/>
    <row r="401" ht="21.3" customHeight="1" x14ac:dyDescent="0.3"/>
    <row r="402" ht="16.5" customHeight="1" x14ac:dyDescent="0.3"/>
    <row r="403" ht="21.3" customHeight="1" x14ac:dyDescent="0.3"/>
    <row r="404" ht="16.5" customHeight="1" x14ac:dyDescent="0.3"/>
    <row r="405" ht="21.3" customHeight="1" x14ac:dyDescent="0.3"/>
    <row r="406" ht="16.5" customHeight="1" x14ac:dyDescent="0.3"/>
    <row r="407" ht="21.3" customHeight="1" x14ac:dyDescent="0.3"/>
    <row r="408" ht="16.5" customHeight="1" x14ac:dyDescent="0.3"/>
    <row r="409" ht="21.3" customHeight="1" x14ac:dyDescent="0.3"/>
    <row r="410" ht="16.5" customHeight="1" x14ac:dyDescent="0.3"/>
    <row r="411" ht="21.3" customHeight="1" x14ac:dyDescent="0.3"/>
    <row r="412" ht="16.5" customHeight="1" x14ac:dyDescent="0.3"/>
    <row r="413" ht="21.3" customHeight="1" x14ac:dyDescent="0.3"/>
    <row r="414" ht="16.5" customHeight="1" x14ac:dyDescent="0.3"/>
    <row r="415" ht="21.3" customHeight="1" x14ac:dyDescent="0.3"/>
    <row r="416" ht="16.5" customHeight="1" x14ac:dyDescent="0.3"/>
    <row r="417" ht="21.3" customHeight="1" x14ac:dyDescent="0.3"/>
    <row r="418" ht="16.5" customHeight="1" x14ac:dyDescent="0.3"/>
    <row r="419" ht="21.3" customHeight="1" x14ac:dyDescent="0.3"/>
    <row r="420" ht="16.5" customHeight="1" x14ac:dyDescent="0.3"/>
    <row r="421" ht="21.3" customHeight="1" x14ac:dyDescent="0.3"/>
    <row r="422" ht="16.5" customHeight="1" x14ac:dyDescent="0.3"/>
    <row r="423" ht="21.3" customHeight="1" x14ac:dyDescent="0.3"/>
    <row r="424" ht="16.5" customHeight="1" x14ac:dyDescent="0.3"/>
    <row r="425" ht="21.3" customHeight="1" x14ac:dyDescent="0.3"/>
    <row r="426" ht="16.5" customHeight="1" x14ac:dyDescent="0.3"/>
    <row r="427" ht="21.3" customHeight="1" x14ac:dyDescent="0.3"/>
    <row r="428" ht="16.5" customHeight="1" x14ac:dyDescent="0.3"/>
    <row r="429" ht="21.3" customHeight="1" x14ac:dyDescent="0.3"/>
    <row r="430" ht="16.5" customHeight="1" x14ac:dyDescent="0.3"/>
    <row r="431" ht="21.3" customHeight="1" x14ac:dyDescent="0.3"/>
    <row r="432" ht="16.5" customHeight="1" x14ac:dyDescent="0.3"/>
    <row r="433" ht="21.3" customHeight="1" x14ac:dyDescent="0.3"/>
    <row r="434" ht="16.5" customHeight="1" x14ac:dyDescent="0.3"/>
    <row r="435" ht="21.3" customHeight="1" x14ac:dyDescent="0.3"/>
    <row r="436" ht="16.5" customHeight="1" x14ac:dyDescent="0.3"/>
    <row r="437" ht="21.3" customHeight="1" x14ac:dyDescent="0.3"/>
    <row r="438" ht="16.5" customHeight="1" x14ac:dyDescent="0.3"/>
    <row r="439" ht="21.3" customHeight="1" x14ac:dyDescent="0.3"/>
    <row r="440" ht="16.5" customHeight="1" x14ac:dyDescent="0.3"/>
    <row r="441" ht="21.3" customHeight="1" x14ac:dyDescent="0.3"/>
    <row r="442" ht="16.5" customHeight="1" x14ac:dyDescent="0.3"/>
    <row r="443" ht="21.3" customHeight="1" x14ac:dyDescent="0.3"/>
    <row r="444" ht="16.5" customHeight="1" x14ac:dyDescent="0.3"/>
    <row r="445" ht="21.3" customHeight="1" x14ac:dyDescent="0.3"/>
    <row r="446" ht="16.5" customHeight="1" x14ac:dyDescent="0.3"/>
    <row r="447" ht="21.3" customHeight="1" x14ac:dyDescent="0.3"/>
    <row r="448" ht="16.5" customHeight="1" x14ac:dyDescent="0.3"/>
    <row r="449" ht="21.3" customHeight="1" x14ac:dyDescent="0.3"/>
    <row r="450" ht="16.5" customHeight="1" x14ac:dyDescent="0.3"/>
    <row r="451" ht="21.3" customHeight="1" x14ac:dyDescent="0.3"/>
    <row r="452" ht="16.5" customHeight="1" x14ac:dyDescent="0.3"/>
    <row r="453" ht="21.3" customHeight="1" x14ac:dyDescent="0.3"/>
    <row r="454" ht="16.5" customHeight="1" x14ac:dyDescent="0.3"/>
    <row r="455" ht="21.3" customHeight="1" x14ac:dyDescent="0.3"/>
    <row r="456" ht="16.5" customHeight="1" x14ac:dyDescent="0.3"/>
    <row r="457" ht="21.3" customHeight="1" x14ac:dyDescent="0.3"/>
    <row r="458" ht="16.5" customHeight="1" x14ac:dyDescent="0.3"/>
    <row r="459" ht="21.3" customHeight="1" x14ac:dyDescent="0.3"/>
    <row r="460" ht="16.5" customHeight="1" x14ac:dyDescent="0.3"/>
    <row r="461" ht="21.3" customHeight="1" x14ac:dyDescent="0.3"/>
    <row r="462" ht="16.5" customHeight="1" x14ac:dyDescent="0.3"/>
    <row r="463" ht="21.3" customHeight="1" x14ac:dyDescent="0.3"/>
    <row r="464" ht="16.5" customHeight="1" x14ac:dyDescent="0.3"/>
    <row r="465" ht="21.3" customHeight="1" x14ac:dyDescent="0.3"/>
    <row r="466" ht="16.5" customHeight="1" x14ac:dyDescent="0.3"/>
    <row r="467" ht="21.3" customHeight="1" x14ac:dyDescent="0.3"/>
    <row r="468" ht="16.5" customHeight="1" x14ac:dyDescent="0.3"/>
    <row r="469" ht="21.3" customHeight="1" x14ac:dyDescent="0.3"/>
    <row r="470" ht="16.5" customHeight="1" x14ac:dyDescent="0.3"/>
    <row r="471" ht="21.3" customHeight="1" x14ac:dyDescent="0.3"/>
    <row r="472" ht="16.5" customHeight="1" x14ac:dyDescent="0.3"/>
    <row r="473" ht="21.3" customHeight="1" x14ac:dyDescent="0.3"/>
    <row r="474" ht="16.5" customHeight="1" x14ac:dyDescent="0.3"/>
    <row r="475" ht="21.3" customHeight="1" x14ac:dyDescent="0.3"/>
    <row r="476" ht="16.5" customHeight="1" x14ac:dyDescent="0.3"/>
    <row r="477" ht="21.3" customHeight="1" x14ac:dyDescent="0.3"/>
    <row r="478" ht="16.5" customHeight="1" x14ac:dyDescent="0.3"/>
    <row r="479" ht="21.3" customHeight="1" x14ac:dyDescent="0.3"/>
    <row r="480" ht="16.5" customHeight="1" x14ac:dyDescent="0.3"/>
    <row r="481" ht="21.3" customHeight="1" x14ac:dyDescent="0.3"/>
    <row r="482" ht="16.5" customHeight="1" x14ac:dyDescent="0.3"/>
    <row r="483" ht="21.3" customHeight="1" x14ac:dyDescent="0.3"/>
    <row r="484" ht="16.5" customHeight="1" x14ac:dyDescent="0.3"/>
    <row r="485" ht="21.3" customHeight="1" x14ac:dyDescent="0.3"/>
    <row r="486" ht="16.5" customHeight="1" x14ac:dyDescent="0.3"/>
    <row r="487" ht="21.3" customHeight="1" x14ac:dyDescent="0.3"/>
    <row r="488" ht="16.5" customHeight="1" x14ac:dyDescent="0.3"/>
    <row r="489" ht="21.3" customHeight="1" x14ac:dyDescent="0.3"/>
    <row r="490" ht="16.5" customHeight="1" x14ac:dyDescent="0.3"/>
    <row r="491" ht="21.3" customHeight="1" x14ac:dyDescent="0.3"/>
    <row r="492" ht="16.5" customHeight="1" x14ac:dyDescent="0.3"/>
    <row r="493" ht="21.3" customHeight="1" x14ac:dyDescent="0.3"/>
    <row r="494" ht="16.5" customHeight="1" x14ac:dyDescent="0.3"/>
    <row r="495" ht="21.3" customHeight="1" x14ac:dyDescent="0.3"/>
    <row r="496" ht="16.5" customHeight="1" x14ac:dyDescent="0.3"/>
    <row r="497" ht="21.3" customHeight="1" x14ac:dyDescent="0.3"/>
    <row r="498" ht="16.5" customHeight="1" x14ac:dyDescent="0.3"/>
    <row r="499" ht="21.3" customHeight="1" x14ac:dyDescent="0.3"/>
    <row r="500" ht="16.5" customHeight="1" x14ac:dyDescent="0.3"/>
    <row r="501" ht="21.3" customHeight="1" x14ac:dyDescent="0.3"/>
    <row r="502" ht="16.5" customHeight="1" x14ac:dyDescent="0.3"/>
    <row r="503" ht="21.3" customHeight="1" x14ac:dyDescent="0.3"/>
    <row r="504" ht="16.5" customHeight="1" x14ac:dyDescent="0.3"/>
    <row r="505" ht="21.3" customHeight="1" x14ac:dyDescent="0.3"/>
    <row r="506" ht="16.5" customHeight="1" x14ac:dyDescent="0.3"/>
    <row r="507" ht="21.3" customHeight="1" x14ac:dyDescent="0.3"/>
    <row r="508" ht="16.5" customHeight="1" x14ac:dyDescent="0.3"/>
    <row r="509" ht="21.3" customHeight="1" x14ac:dyDescent="0.3"/>
    <row r="510" ht="16.5" customHeight="1" x14ac:dyDescent="0.3"/>
    <row r="511" ht="21.3" customHeight="1" x14ac:dyDescent="0.3"/>
    <row r="512" ht="16.5" customHeight="1" x14ac:dyDescent="0.3"/>
    <row r="513" ht="21.3" customHeight="1" x14ac:dyDescent="0.3"/>
    <row r="514" ht="16.5" customHeight="1" x14ac:dyDescent="0.3"/>
    <row r="515" ht="21.3" customHeight="1" x14ac:dyDescent="0.3"/>
    <row r="516" ht="16.5" customHeight="1" x14ac:dyDescent="0.3"/>
    <row r="517" ht="21.3" customHeight="1" x14ac:dyDescent="0.3"/>
    <row r="518" ht="16.5" customHeight="1" x14ac:dyDescent="0.3"/>
    <row r="519" ht="21.3" customHeight="1" x14ac:dyDescent="0.3"/>
    <row r="520" ht="16.5" customHeight="1" x14ac:dyDescent="0.3"/>
    <row r="521" ht="21.3" customHeight="1" x14ac:dyDescent="0.3"/>
    <row r="522" ht="16.5" customHeight="1" x14ac:dyDescent="0.3"/>
    <row r="523" ht="21.3" customHeight="1" x14ac:dyDescent="0.3"/>
    <row r="524" ht="16.5" customHeight="1" x14ac:dyDescent="0.3"/>
    <row r="525" ht="21.3" customHeight="1" x14ac:dyDescent="0.3"/>
    <row r="526" ht="16.5" customHeight="1" x14ac:dyDescent="0.3"/>
    <row r="527" ht="21.3" customHeight="1" x14ac:dyDescent="0.3"/>
    <row r="528" ht="16.5" customHeight="1" x14ac:dyDescent="0.3"/>
    <row r="529" ht="21.3" customHeight="1" x14ac:dyDescent="0.3"/>
    <row r="530" ht="16.5" customHeight="1" x14ac:dyDescent="0.3"/>
    <row r="531" ht="21.3" customHeight="1" x14ac:dyDescent="0.3"/>
    <row r="532" ht="16.5" customHeight="1" x14ac:dyDescent="0.3"/>
    <row r="533" ht="21.3" customHeight="1" x14ac:dyDescent="0.3"/>
    <row r="534" ht="16.5" customHeight="1" x14ac:dyDescent="0.3"/>
    <row r="535" ht="21.3" customHeight="1" x14ac:dyDescent="0.3"/>
    <row r="536" ht="16.5" customHeight="1" x14ac:dyDescent="0.3"/>
    <row r="537" ht="21.3" customHeight="1" x14ac:dyDescent="0.3"/>
    <row r="538" ht="16.5" customHeight="1" x14ac:dyDescent="0.3"/>
    <row r="539" ht="21.3" customHeight="1" x14ac:dyDescent="0.3"/>
    <row r="540" ht="16.5" customHeight="1" x14ac:dyDescent="0.3"/>
    <row r="541" ht="21.3" customHeight="1" x14ac:dyDescent="0.3"/>
    <row r="542" ht="16.5" customHeight="1" x14ac:dyDescent="0.3"/>
    <row r="543" ht="21.3" customHeight="1" x14ac:dyDescent="0.3"/>
    <row r="544" ht="16.5" customHeight="1" x14ac:dyDescent="0.3"/>
    <row r="545" ht="21.3" customHeight="1" x14ac:dyDescent="0.3"/>
    <row r="546" ht="16.5" customHeight="1" x14ac:dyDescent="0.3"/>
    <row r="547" ht="21.3" customHeight="1" x14ac:dyDescent="0.3"/>
    <row r="548" ht="16.5" customHeight="1" x14ac:dyDescent="0.3"/>
    <row r="549" ht="21.3" customHeight="1" x14ac:dyDescent="0.3"/>
    <row r="550" ht="16.5" customHeight="1" x14ac:dyDescent="0.3"/>
    <row r="551" ht="21.3" customHeight="1" x14ac:dyDescent="0.3"/>
    <row r="552" ht="16.5" customHeight="1" x14ac:dyDescent="0.3"/>
    <row r="553" ht="21.3" customHeight="1" x14ac:dyDescent="0.3"/>
    <row r="554" ht="16.5" customHeight="1" x14ac:dyDescent="0.3"/>
    <row r="555" ht="21.3" customHeight="1" x14ac:dyDescent="0.3"/>
    <row r="556" ht="16.5" customHeight="1" x14ac:dyDescent="0.3"/>
    <row r="557" ht="21.3" customHeight="1" x14ac:dyDescent="0.3"/>
    <row r="558" ht="16.5" customHeight="1" x14ac:dyDescent="0.3"/>
    <row r="559" ht="21.3" customHeight="1" x14ac:dyDescent="0.3"/>
    <row r="560" ht="16.5" customHeight="1" x14ac:dyDescent="0.3"/>
    <row r="561" ht="21.3" customHeight="1" x14ac:dyDescent="0.3"/>
    <row r="562" ht="16.5" customHeight="1" x14ac:dyDescent="0.3"/>
    <row r="563" ht="21.3" customHeight="1" x14ac:dyDescent="0.3"/>
    <row r="564" ht="16.5" customHeight="1" x14ac:dyDescent="0.3"/>
    <row r="565" ht="21.3" customHeight="1" x14ac:dyDescent="0.3"/>
    <row r="566" ht="16.5" customHeight="1" x14ac:dyDescent="0.3"/>
    <row r="567" ht="21.3" customHeight="1" x14ac:dyDescent="0.3"/>
    <row r="568" ht="16.5" customHeight="1" x14ac:dyDescent="0.3"/>
    <row r="569" ht="21.3" customHeight="1" x14ac:dyDescent="0.3"/>
    <row r="570" ht="16.5" customHeight="1" x14ac:dyDescent="0.3"/>
    <row r="571" ht="21.3" customHeight="1" x14ac:dyDescent="0.3"/>
    <row r="572" ht="16.5" customHeight="1" x14ac:dyDescent="0.3"/>
    <row r="573" ht="21.3" customHeight="1" x14ac:dyDescent="0.3"/>
    <row r="574" ht="16.5" customHeight="1" x14ac:dyDescent="0.3"/>
    <row r="575" ht="21.3" customHeight="1" x14ac:dyDescent="0.3"/>
    <row r="576" ht="16.5" customHeight="1" x14ac:dyDescent="0.3"/>
    <row r="577" ht="21.3" customHeight="1" x14ac:dyDescent="0.3"/>
    <row r="578" ht="16.5" customHeight="1" x14ac:dyDescent="0.3"/>
    <row r="579" ht="16.5" customHeight="1" x14ac:dyDescent="0.3"/>
    <row r="580" ht="21.3" customHeight="1" x14ac:dyDescent="0.3"/>
    <row r="581" ht="21.3" customHeight="1" x14ac:dyDescent="0.3"/>
    <row r="582" ht="21.3" customHeight="1" x14ac:dyDescent="0.3"/>
    <row r="583" ht="21.3" customHeight="1" x14ac:dyDescent="0.3"/>
    <row r="584" ht="21.3" customHeight="1" x14ac:dyDescent="0.3"/>
    <row r="585" ht="21.3" customHeight="1" x14ac:dyDescent="0.3"/>
    <row r="586" ht="21.3" customHeight="1" x14ac:dyDescent="0.3"/>
    <row r="587" ht="21.3" customHeight="1" x14ac:dyDescent="0.3"/>
    <row r="588" ht="21.3" customHeight="1" x14ac:dyDescent="0.3"/>
    <row r="589" ht="21.3" customHeight="1" x14ac:dyDescent="0.3"/>
    <row r="590" ht="21.3" customHeight="1" x14ac:dyDescent="0.3"/>
    <row r="591" ht="21.3" customHeight="1" x14ac:dyDescent="0.3"/>
    <row r="592" ht="21.3" customHeight="1" x14ac:dyDescent="0.3"/>
    <row r="593" ht="21.3" customHeight="1" x14ac:dyDescent="0.3"/>
    <row r="594" ht="21.3" customHeight="1" x14ac:dyDescent="0.3"/>
    <row r="595" ht="21.3" customHeight="1" x14ac:dyDescent="0.3"/>
    <row r="596" ht="21.3" customHeight="1" x14ac:dyDescent="0.3"/>
  </sheetData>
  <sheetProtection algorithmName="SHA-512" hashValue="mdt3EuQ8ku1o2COPnqOKPVGUaFGOMvrEyhTm8L3bFitTohl1C3V02twcpYqmLdk4vcfRycSUFXcj1ngBgUYciw==" saltValue="Am0m+k09muURNW6ViuUXdA==" spinCount="100000" sheet="1" objects="1" scenarios="1"/>
  <dataValidations xWindow="1280" yWindow="375" count="1">
    <dataValidation type="decimal" operator="lessThanOrEqual" allowBlank="1" showInputMessage="1" showErrorMessage="1" errorTitle="Manual Input" error="You must enter a valid number from zero to the maximum allowance of EU contribution." promptTitle="Manual Input" prompt="Enter the amount of requested EU contribution." sqref="R5" xr:uid="{00000000-0002-0000-0900-000000000000}">
      <formula1>$Q$5</formula1>
    </dataValidation>
  </dataValidations>
  <pageMargins left="0.25" right="0.25" top="0.75" bottom="0.75" header="0.3" footer="0.3"/>
  <pageSetup paperSize="9" scale="45"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2">
    <tabColor theme="3" tint="0.79998168889431442"/>
    <pageSetUpPr fitToPage="1"/>
  </sheetPr>
  <dimension ref="A1:D5"/>
  <sheetViews>
    <sheetView zoomScale="80" zoomScaleNormal="80" workbookViewId="0">
      <selection activeCell="B3" sqref="B3"/>
    </sheetView>
  </sheetViews>
  <sheetFormatPr defaultColWidth="9.21875" defaultRowHeight="14.4" x14ac:dyDescent="0.3"/>
  <cols>
    <col min="1" max="1" width="44.77734375" style="34" customWidth="1"/>
    <col min="2" max="2" width="28.77734375" style="34" customWidth="1"/>
    <col min="3" max="3" width="12.77734375" style="34" customWidth="1"/>
    <col min="4" max="4" width="9.77734375" style="34" customWidth="1"/>
    <col min="5" max="16384" width="9.21875" style="34"/>
  </cols>
  <sheetData>
    <row r="1" spans="1:4" ht="50.25" customHeight="1" thickBot="1" x14ac:dyDescent="0.35">
      <c r="A1" s="258" t="s">
        <v>338</v>
      </c>
      <c r="B1" s="259"/>
      <c r="C1" s="259"/>
      <c r="D1" s="259"/>
    </row>
    <row r="2" spans="1:4" ht="59.1" customHeight="1" x14ac:dyDescent="0.3">
      <c r="A2" s="58" t="s">
        <v>70</v>
      </c>
      <c r="B2" s="206" t="s">
        <v>25</v>
      </c>
      <c r="C2" s="221" t="s">
        <v>71</v>
      </c>
      <c r="D2" s="222" t="s">
        <v>330</v>
      </c>
    </row>
    <row r="3" spans="1:4" x14ac:dyDescent="0.3">
      <c r="A3" s="59" t="s">
        <v>19</v>
      </c>
      <c r="B3" s="60"/>
      <c r="C3" s="223">
        <f>SUM(B3:B3)</f>
        <v>0</v>
      </c>
      <c r="D3" s="219" t="str">
        <f>IF(C$4&gt;0,C3/C$4," ")</f>
        <v xml:space="preserve"> </v>
      </c>
    </row>
    <row r="4" spans="1:4" x14ac:dyDescent="0.3">
      <c r="A4" s="216" t="s">
        <v>71</v>
      </c>
      <c r="B4" s="217"/>
      <c r="C4" s="218">
        <f>SUM(C3:C3)</f>
        <v>0</v>
      </c>
      <c r="D4" s="219" t="str">
        <f>IF(C$4&gt;0,C4/C$4," ")</f>
        <v xml:space="preserve"> </v>
      </c>
    </row>
    <row r="5" spans="1:4" x14ac:dyDescent="0.3">
      <c r="A5" s="220" t="s">
        <v>72</v>
      </c>
      <c r="B5" s="219" t="str">
        <f>IF($C4&gt;0,B4/$C4," ")</f>
        <v xml:space="preserve"> </v>
      </c>
      <c r="C5" s="219" t="str">
        <f>IF($C4&gt;0,C4/$C4," ")</f>
        <v xml:space="preserve"> </v>
      </c>
      <c r="D5" s="159"/>
    </row>
  </sheetData>
  <sheetProtection algorithmName="SHA-512" hashValue="i5xMht+1ZS8kDHsFIf71LNd9N8COGkIt2QxoCikfspPTkW5gheTbne3qlHb6yyyrQW+M8CXOxg7LbAyQ54Rj5w==" saltValue="v6D6hnqGvYzpJ11PpBaIjw==" spinCount="100000" sheet="1" selectLockedCells="1" selectUnlockedCells="1"/>
  <mergeCells count="1">
    <mergeCell ref="A1:D1"/>
  </mergeCells>
  <pageMargins left="0.70866141732283472" right="0.70866141732283472" top="0.74803149606299213" bottom="0.74803149606299213"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tabColor theme="3" tint="0.79998168889431442"/>
    <pageSetUpPr fitToPage="1"/>
  </sheetPr>
  <dimension ref="A1:L14459"/>
  <sheetViews>
    <sheetView zoomScale="80" zoomScaleNormal="80" workbookViewId="0">
      <pane ySplit="2" topLeftCell="A3" activePane="bottomLeft" state="frozenSplit"/>
      <selection sqref="A1:B1"/>
      <selection pane="bottomLeft" activeCell="C9" sqref="C9"/>
    </sheetView>
  </sheetViews>
  <sheetFormatPr defaultRowHeight="14.4" x14ac:dyDescent="0.3"/>
  <cols>
    <col min="1" max="1" width="44.77734375" customWidth="1"/>
    <col min="2" max="10" width="28.77734375" customWidth="1"/>
    <col min="11" max="11" width="12.77734375" customWidth="1"/>
    <col min="12" max="12" width="9.77734375" customWidth="1"/>
    <col min="13" max="15" width="28.77734375" customWidth="1"/>
    <col min="16" max="16" width="12.77734375" customWidth="1"/>
    <col min="17" max="18" width="9.77734375" customWidth="1"/>
    <col min="19" max="20" width="28.77734375" customWidth="1"/>
    <col min="21" max="21" width="12.77734375" customWidth="1"/>
    <col min="22" max="22" width="9.77734375" customWidth="1"/>
    <col min="23" max="24" width="28.77734375" customWidth="1"/>
    <col min="25" max="25" width="12.77734375" customWidth="1"/>
    <col min="26" max="26" width="9.77734375" customWidth="1"/>
    <col min="27" max="28" width="28.77734375" customWidth="1"/>
    <col min="29" max="29" width="12.77734375" customWidth="1"/>
    <col min="30" max="30" width="9.77734375" customWidth="1"/>
    <col min="31" max="32" width="28.77734375" customWidth="1"/>
    <col min="33" max="33" width="12.77734375" customWidth="1"/>
    <col min="34" max="34" width="9.77734375" customWidth="1"/>
    <col min="35" max="36" width="28.77734375" customWidth="1"/>
    <col min="37" max="37" width="12.77734375" customWidth="1"/>
    <col min="38" max="38" width="9.77734375" customWidth="1"/>
    <col min="39" max="40" width="28.77734375" customWidth="1"/>
    <col min="41" max="41" width="12.77734375" customWidth="1"/>
    <col min="42" max="42" width="9.77734375" customWidth="1"/>
    <col min="43" max="44" width="28.77734375" customWidth="1"/>
    <col min="45" max="45" width="12.77734375" customWidth="1"/>
    <col min="46" max="46" width="9.77734375" customWidth="1"/>
    <col min="47" max="48" width="28.77734375" customWidth="1"/>
    <col min="49" max="49" width="12.77734375" customWidth="1"/>
    <col min="50" max="50" width="9.77734375" customWidth="1"/>
    <col min="51" max="52" width="28.77734375" customWidth="1"/>
    <col min="53" max="53" width="12.77734375" customWidth="1"/>
    <col min="54" max="54" width="9.77734375" customWidth="1"/>
    <col min="55" max="55" width="12.77734375" customWidth="1"/>
    <col min="56" max="56" width="9.77734375" customWidth="1"/>
    <col min="57" max="57" width="12.77734375" customWidth="1"/>
    <col min="58" max="58" width="9.77734375" customWidth="1"/>
    <col min="59" max="59" width="12.77734375" customWidth="1"/>
    <col min="60" max="60" width="9.77734375" customWidth="1"/>
    <col min="61" max="61" width="12.77734375" customWidth="1"/>
    <col min="62" max="62" width="9.77734375" customWidth="1"/>
    <col min="63" max="63" width="12.77734375" customWidth="1"/>
    <col min="64" max="64" width="9.77734375" customWidth="1"/>
    <col min="65" max="65" width="28.77734375" customWidth="1"/>
    <col min="66" max="66" width="12.77734375" customWidth="1"/>
    <col min="67" max="67" width="9.77734375" customWidth="1"/>
    <col min="68" max="68" width="28.77734375" customWidth="1"/>
    <col min="69" max="69" width="12.77734375" customWidth="1"/>
    <col min="70" max="70" width="9.77734375" customWidth="1"/>
    <col min="71" max="71" width="28.77734375" customWidth="1"/>
    <col min="72" max="72" width="12.77734375" customWidth="1"/>
    <col min="73" max="73" width="9.77734375" customWidth="1"/>
    <col min="74" max="74" width="28.77734375" customWidth="1"/>
    <col min="75" max="75" width="12.77734375" customWidth="1"/>
    <col min="76" max="76" width="9.77734375" customWidth="1"/>
    <col min="77" max="77" width="28.77734375" customWidth="1"/>
    <col min="78" max="78" width="12.77734375" customWidth="1"/>
    <col min="79" max="79" width="9.77734375" customWidth="1"/>
    <col min="80" max="80" width="28.77734375" customWidth="1"/>
    <col min="81" max="81" width="12.77734375" customWidth="1"/>
    <col min="82" max="82" width="9.77734375" customWidth="1"/>
    <col min="83" max="83" width="28.77734375" customWidth="1"/>
    <col min="84" max="84" width="12.77734375" customWidth="1"/>
    <col min="85" max="85" width="9.77734375" customWidth="1"/>
    <col min="86" max="86" width="28.77734375" customWidth="1"/>
    <col min="87" max="87" width="12.77734375" customWidth="1"/>
    <col min="88" max="88" width="9.77734375" customWidth="1"/>
    <col min="89" max="89" width="28.77734375" customWidth="1"/>
    <col min="90" max="90" width="12.77734375" customWidth="1"/>
    <col min="91" max="91" width="9.77734375" customWidth="1"/>
    <col min="92" max="92" width="28.77734375" customWidth="1"/>
    <col min="93" max="93" width="12.77734375" customWidth="1"/>
    <col min="94" max="94" width="9.77734375" customWidth="1"/>
    <col min="95" max="95" width="28.77734375" customWidth="1"/>
    <col min="96" max="96" width="12.77734375" customWidth="1"/>
    <col min="97" max="97" width="9.77734375" customWidth="1"/>
    <col min="98" max="98" width="28.77734375" customWidth="1"/>
    <col min="99" max="99" width="12.77734375" customWidth="1"/>
    <col min="100" max="100" width="9.77734375" customWidth="1"/>
    <col min="101" max="101" width="28.77734375" customWidth="1"/>
    <col min="102" max="102" width="12.77734375" customWidth="1"/>
    <col min="103" max="103" width="9.77734375" customWidth="1"/>
    <col min="104" max="104" width="28.77734375" customWidth="1"/>
    <col min="105" max="105" width="12.77734375" customWidth="1"/>
    <col min="106" max="106" width="9.77734375" customWidth="1"/>
    <col min="107" max="107" width="28.77734375" customWidth="1"/>
    <col min="108" max="108" width="12.77734375" customWidth="1"/>
    <col min="109" max="109" width="9.77734375" customWidth="1"/>
    <col min="110" max="110" width="28.77734375" customWidth="1"/>
    <col min="111" max="111" width="12.77734375" customWidth="1"/>
    <col min="112" max="112" width="9.77734375" customWidth="1"/>
    <col min="113" max="113" width="28.77734375" customWidth="1"/>
    <col min="114" max="114" width="12.77734375" customWidth="1"/>
    <col min="115" max="115" width="9.77734375" customWidth="1"/>
    <col min="116" max="116" width="28.77734375" customWidth="1"/>
    <col min="117" max="117" width="12.77734375" customWidth="1"/>
    <col min="118" max="135" width="9.77734375" customWidth="1"/>
    <col min="136" max="139" width="12.77734375" customWidth="1"/>
    <col min="140" max="140" width="24.77734375" customWidth="1"/>
    <col min="141" max="142" width="12.77734375" customWidth="1"/>
    <col min="143" max="143" width="24.77734375" customWidth="1"/>
    <col min="144" max="145" width="12.77734375" customWidth="1"/>
    <col min="146" max="146" width="24.77734375" customWidth="1"/>
    <col min="147" max="148" width="12.77734375" customWidth="1"/>
    <col min="149" max="149" width="24.77734375" customWidth="1"/>
    <col min="150" max="151" width="12.77734375" customWidth="1"/>
    <col min="152" max="152" width="24.77734375" customWidth="1"/>
    <col min="153" max="154" width="12.77734375" customWidth="1"/>
    <col min="155" max="155" width="24.77734375" customWidth="1"/>
    <col min="156" max="157" width="12.77734375" customWidth="1"/>
    <col min="158" max="158" width="24.77734375" customWidth="1"/>
    <col min="159" max="160" width="12.77734375" customWidth="1"/>
    <col min="161" max="161" width="24.77734375" customWidth="1"/>
    <col min="162" max="163" width="12.77734375" customWidth="1"/>
    <col min="164" max="164" width="24.77734375" customWidth="1"/>
    <col min="165" max="166" width="12.77734375" customWidth="1"/>
    <col min="167" max="167" width="24.77734375" customWidth="1"/>
    <col min="168" max="169" width="12.77734375" customWidth="1"/>
    <col min="170" max="170" width="24.77734375" customWidth="1"/>
    <col min="171" max="172" width="12.77734375" customWidth="1"/>
    <col min="173" max="173" width="24.77734375" customWidth="1"/>
    <col min="174" max="175" width="12.77734375" customWidth="1"/>
    <col min="176" max="176" width="24.77734375" customWidth="1"/>
    <col min="177" max="178" width="12.77734375" customWidth="1"/>
    <col min="179" max="179" width="24.77734375" customWidth="1"/>
    <col min="180" max="181" width="12.77734375" customWidth="1"/>
    <col min="182" max="182" width="24.77734375" customWidth="1"/>
    <col min="183" max="184" width="12.77734375" customWidth="1"/>
    <col min="185" max="185" width="24.77734375" customWidth="1"/>
    <col min="186" max="187" width="12.77734375" customWidth="1"/>
    <col min="188" max="188" width="24.77734375" customWidth="1"/>
    <col min="189" max="190" width="12.77734375" customWidth="1"/>
    <col min="191" max="191" width="24.77734375" customWidth="1"/>
    <col min="192" max="193" width="12.77734375" customWidth="1"/>
    <col min="194" max="194" width="24.77734375" customWidth="1"/>
    <col min="195" max="196" width="12.77734375" customWidth="1"/>
    <col min="197" max="197" width="24.77734375" customWidth="1"/>
    <col min="198" max="199" width="12.77734375" customWidth="1"/>
    <col min="200" max="200" width="24.77734375" customWidth="1"/>
    <col min="201" max="202" width="12.77734375" customWidth="1"/>
    <col min="203" max="203" width="24.77734375" customWidth="1"/>
    <col min="204" max="218" width="12.77734375" customWidth="1"/>
    <col min="219" max="219" width="24.77734375" customWidth="1"/>
    <col min="220" max="224" width="12.77734375" customWidth="1"/>
    <col min="225" max="225" width="24.77734375" customWidth="1"/>
    <col min="226" max="227" width="12.77734375" customWidth="1"/>
    <col min="228" max="228" width="24.77734375" customWidth="1"/>
    <col min="229" max="230" width="12.77734375" customWidth="1"/>
    <col min="231" max="232" width="24.77734375" customWidth="1"/>
    <col min="233" max="234" width="12.77734375" customWidth="1"/>
    <col min="235" max="235" width="24.77734375" customWidth="1"/>
    <col min="236" max="237" width="12.77734375" customWidth="1"/>
    <col min="238" max="238" width="24.77734375" customWidth="1"/>
    <col min="239" max="240" width="12.77734375" customWidth="1"/>
    <col min="241" max="242" width="24.77734375" customWidth="1"/>
    <col min="243" max="244" width="12.77734375" customWidth="1"/>
    <col min="245" max="245" width="24.77734375" customWidth="1"/>
    <col min="246" max="257" width="12.77734375" customWidth="1"/>
    <col min="258" max="258" width="24.77734375" customWidth="1"/>
    <col min="259" max="268" width="12.77734375" customWidth="1"/>
    <col min="269" max="269" width="24.77734375" customWidth="1"/>
    <col min="270" max="271" width="12.77734375" customWidth="1"/>
    <col min="272" max="273" width="24.77734375" customWidth="1"/>
    <col min="274" max="306" width="12.77734375" customWidth="1"/>
    <col min="307" max="307" width="24.77734375" customWidth="1"/>
    <col min="308" max="309" width="12.77734375" customWidth="1"/>
    <col min="310" max="310" width="24.77734375" customWidth="1"/>
    <col min="311" max="338" width="12.77734375" customWidth="1"/>
    <col min="339" max="339" width="24.77734375" customWidth="1"/>
    <col min="340" max="365" width="12.77734375" customWidth="1"/>
    <col min="366" max="366" width="24.77734375" customWidth="1"/>
    <col min="367" max="377" width="12.77734375" customWidth="1"/>
    <col min="378" max="378" width="24.77734375" customWidth="1"/>
    <col min="379" max="380" width="12.77734375" customWidth="1"/>
    <col min="381" max="381" width="24.77734375" customWidth="1"/>
    <col min="382" max="383" width="12.77734375" customWidth="1"/>
    <col min="384" max="384" width="24.77734375" customWidth="1"/>
    <col min="385" max="386" width="12.77734375" customWidth="1"/>
    <col min="387" max="387" width="24.77734375" customWidth="1"/>
    <col min="388" max="389" width="12.77734375" customWidth="1"/>
    <col min="390" max="391" width="24.77734375" customWidth="1"/>
    <col min="392" max="393" width="12.77734375" customWidth="1"/>
    <col min="394" max="395" width="24.77734375" customWidth="1"/>
    <col min="396" max="397" width="12.77734375" customWidth="1"/>
    <col min="398" max="399" width="24.77734375" customWidth="1"/>
    <col min="400" max="401" width="12.77734375" customWidth="1"/>
    <col min="402" max="403" width="24.77734375" customWidth="1"/>
    <col min="404" max="405" width="12.77734375" customWidth="1"/>
    <col min="406" max="407" width="24.77734375" customWidth="1"/>
    <col min="408" max="409" width="12.77734375" customWidth="1"/>
    <col min="410" max="411" width="24.77734375" customWidth="1"/>
    <col min="412" max="413" width="12.77734375" customWidth="1"/>
    <col min="414" max="415" width="24.77734375" customWidth="1"/>
    <col min="416" max="417" width="12.77734375" customWidth="1"/>
    <col min="418" max="418" width="24.77734375" customWidth="1"/>
    <col min="419" max="420" width="12.77734375" customWidth="1"/>
    <col min="421" max="422" width="24.77734375" customWidth="1"/>
    <col min="423" max="432" width="12.77734375" customWidth="1"/>
    <col min="433" max="433" width="24.77734375" customWidth="1"/>
    <col min="434" max="435" width="12.77734375" customWidth="1"/>
    <col min="436" max="436" width="24.77734375" customWidth="1"/>
    <col min="437" max="438" width="12.77734375" customWidth="1"/>
    <col min="439" max="439" width="24.77734375" customWidth="1"/>
    <col min="440" max="441" width="12.77734375" customWidth="1"/>
    <col min="442" max="442" width="24.77734375" customWidth="1"/>
    <col min="443" max="444" width="12.77734375" customWidth="1"/>
    <col min="445" max="445" width="24.77734375" customWidth="1"/>
    <col min="446" max="447" width="12.77734375" customWidth="1"/>
    <col min="448" max="448" width="24.77734375" customWidth="1"/>
    <col min="449" max="450" width="12.77734375" customWidth="1"/>
    <col min="451" max="451" width="24.77734375" customWidth="1"/>
    <col min="452" max="453" width="12.77734375" customWidth="1"/>
    <col min="454" max="454" width="24.77734375" customWidth="1"/>
    <col min="455" max="456" width="12.77734375" customWidth="1"/>
    <col min="457" max="457" width="24.77734375" customWidth="1"/>
    <col min="458" max="459" width="12.77734375" customWidth="1"/>
    <col min="460" max="460" width="24.77734375" customWidth="1"/>
    <col min="461" max="462" width="12.77734375" customWidth="1"/>
    <col min="463" max="463" width="24.77734375" customWidth="1"/>
    <col min="464" max="465" width="12.77734375" customWidth="1"/>
    <col min="466" max="466" width="24.77734375" customWidth="1"/>
    <col min="467" max="468" width="12.77734375" customWidth="1"/>
    <col min="469" max="470" width="24.77734375" customWidth="1"/>
    <col min="471" max="472" width="12.77734375" customWidth="1"/>
    <col min="473" max="473" width="24.77734375" customWidth="1"/>
    <col min="474" max="475" width="12.77734375" customWidth="1"/>
    <col min="476" max="476" width="24.77734375" customWidth="1"/>
    <col min="477" max="478" width="12.77734375" customWidth="1"/>
    <col min="479" max="479" width="24.77734375" customWidth="1"/>
    <col min="480" max="481" width="12.77734375" customWidth="1"/>
    <col min="482" max="482" width="24.77734375" customWidth="1"/>
    <col min="483" max="484" width="12.77734375" customWidth="1"/>
    <col min="485" max="485" width="24.77734375" customWidth="1"/>
    <col min="486" max="487" width="12.77734375" customWidth="1"/>
    <col min="488" max="488" width="24.77734375" customWidth="1"/>
    <col min="489" max="490" width="12.77734375" customWidth="1"/>
    <col min="491" max="491" width="24.77734375" customWidth="1"/>
    <col min="492" max="493" width="12.77734375" customWidth="1"/>
    <col min="494" max="494" width="24.77734375" customWidth="1"/>
    <col min="495" max="552" width="12.77734375" customWidth="1"/>
    <col min="553" max="597" width="8.77734375" customWidth="1"/>
    <col min="598" max="598" width="8.44140625" customWidth="1"/>
    <col min="599" max="599" width="8.77734375" customWidth="1"/>
    <col min="600" max="600" width="8.44140625" customWidth="1"/>
    <col min="601" max="601" width="8.77734375" customWidth="1"/>
    <col min="602" max="602" width="8.44140625" customWidth="1"/>
    <col min="603" max="613" width="8.77734375" customWidth="1"/>
    <col min="614" max="614" width="8.44140625" customWidth="1"/>
    <col min="615" max="615" width="8.77734375" customWidth="1"/>
    <col min="616" max="616" width="8.44140625" customWidth="1"/>
    <col min="617" max="617" width="8.77734375" customWidth="1"/>
    <col min="618" max="618" width="8.44140625" customWidth="1"/>
    <col min="619" max="620" width="8.77734375" customWidth="1"/>
    <col min="621" max="621" width="8.44140625" customWidth="1"/>
    <col min="622" max="624" width="8.77734375" customWidth="1"/>
    <col min="625" max="625" width="8.44140625" customWidth="1"/>
    <col min="626" max="629" width="8.77734375" customWidth="1"/>
    <col min="630" max="630" width="8.44140625" customWidth="1"/>
    <col min="631" max="647" width="8.77734375" customWidth="1"/>
    <col min="648" max="648" width="8.44140625" customWidth="1"/>
    <col min="649" max="651" width="8.77734375" customWidth="1"/>
    <col min="652" max="652" width="8.44140625" customWidth="1"/>
    <col min="653" max="653" width="8.77734375" customWidth="1"/>
    <col min="654" max="654" width="30.77734375" customWidth="1"/>
    <col min="655" max="655" width="8.44140625" customWidth="1"/>
    <col min="656" max="659" width="8.77734375" customWidth="1"/>
    <col min="660" max="660" width="8.44140625" customWidth="1"/>
    <col min="661" max="661" width="8.77734375" customWidth="1"/>
    <col min="662" max="662" width="8.44140625" customWidth="1"/>
    <col min="663" max="663" width="8.77734375" customWidth="1"/>
    <col min="664" max="664" width="8.44140625" customWidth="1"/>
    <col min="665" max="665" width="8.77734375" customWidth="1"/>
    <col min="666" max="666" width="8.44140625" customWidth="1"/>
    <col min="667" max="667" width="8.77734375" customWidth="1"/>
    <col min="668" max="668" width="8.44140625" customWidth="1"/>
    <col min="669" max="669" width="8.77734375" customWidth="1"/>
    <col min="670" max="670" width="8.44140625" customWidth="1"/>
    <col min="671" max="671" width="8.77734375" customWidth="1"/>
    <col min="672" max="672" width="8.44140625" customWidth="1"/>
    <col min="673" max="673" width="8.77734375" customWidth="1"/>
    <col min="674" max="674" width="8.44140625" customWidth="1"/>
    <col min="675" max="675" width="8.77734375" customWidth="1"/>
    <col min="676" max="676" width="8.44140625" customWidth="1"/>
    <col min="677" max="677" width="8.77734375" customWidth="1"/>
    <col min="678" max="678" width="8.44140625" customWidth="1"/>
    <col min="679" max="679" width="8.77734375" customWidth="1"/>
    <col min="680" max="680" width="8.44140625" customWidth="1"/>
    <col min="681" max="681" width="8.77734375" customWidth="1"/>
    <col min="682" max="682" width="8.44140625" customWidth="1"/>
    <col min="683" max="683" width="8.77734375" customWidth="1"/>
    <col min="684" max="684" width="8.44140625" customWidth="1"/>
    <col min="685" max="685" width="8.77734375" customWidth="1"/>
    <col min="686" max="686" width="8.44140625" customWidth="1"/>
    <col min="687" max="687" width="8.77734375" customWidth="1"/>
    <col min="688" max="688" width="8.44140625" customWidth="1"/>
    <col min="689" max="689" width="8.77734375" customWidth="1"/>
    <col min="690" max="690" width="8.44140625" customWidth="1"/>
    <col min="691" max="691" width="8.77734375" customWidth="1"/>
    <col min="692" max="692" width="8.44140625" customWidth="1"/>
    <col min="693" max="693" width="8.77734375" customWidth="1"/>
    <col min="694" max="694" width="8.44140625" customWidth="1"/>
    <col min="695" max="695" width="8.77734375" customWidth="1"/>
    <col min="696" max="696" width="8.44140625" customWidth="1"/>
    <col min="697" max="697" width="8.77734375" customWidth="1"/>
    <col min="698" max="698" width="8.44140625" customWidth="1"/>
    <col min="699" max="718" width="8.77734375" customWidth="1"/>
    <col min="719" max="719" width="8.44140625" customWidth="1"/>
    <col min="720" max="720" width="8.77734375" customWidth="1"/>
    <col min="721" max="721" width="8.44140625" customWidth="1"/>
    <col min="722" max="722" width="8.77734375" customWidth="1"/>
    <col min="723" max="723" width="8.44140625" customWidth="1"/>
    <col min="724" max="724" width="8.77734375" customWidth="1"/>
    <col min="725" max="725" width="8.44140625" customWidth="1"/>
    <col min="726" max="727" width="8.77734375" customWidth="1"/>
    <col min="728" max="728" width="8.44140625" customWidth="1"/>
    <col min="729" max="729" width="8.77734375" customWidth="1"/>
    <col min="730" max="730" width="8.44140625" customWidth="1"/>
    <col min="731" max="731" width="8.77734375" customWidth="1"/>
    <col min="732" max="732" width="8.44140625" customWidth="1"/>
    <col min="733" max="733" width="8.77734375" customWidth="1"/>
    <col min="734" max="734" width="8.44140625" customWidth="1"/>
    <col min="735" max="735" width="8.77734375" customWidth="1"/>
    <col min="736" max="736" width="8.44140625" customWidth="1"/>
    <col min="737" max="737" width="8.77734375" customWidth="1"/>
    <col min="738" max="738" width="8.44140625" customWidth="1"/>
    <col min="739" max="739" width="8.77734375" customWidth="1"/>
    <col min="740" max="740" width="8.44140625" customWidth="1"/>
    <col min="741" max="741" width="8.77734375" customWidth="1"/>
    <col min="742" max="742" width="8.44140625" customWidth="1"/>
    <col min="743" max="743" width="8.77734375" customWidth="1"/>
    <col min="744" max="744" width="8.44140625" customWidth="1"/>
    <col min="745" max="745" width="8.77734375" customWidth="1"/>
    <col min="746" max="746" width="8.44140625" customWidth="1"/>
    <col min="747" max="747" width="8.77734375" customWidth="1"/>
    <col min="748" max="748" width="8.44140625" customWidth="1"/>
    <col min="749" max="749" width="8.77734375" customWidth="1"/>
    <col min="750" max="750" width="8.44140625" customWidth="1"/>
    <col min="751" max="751" width="8.77734375" customWidth="1"/>
    <col min="752" max="752" width="8.44140625" customWidth="1"/>
    <col min="753" max="753" width="8.77734375" customWidth="1"/>
    <col min="754" max="754" width="8.44140625" customWidth="1"/>
    <col min="755" max="755" width="8.77734375" customWidth="1"/>
    <col min="756" max="756" width="8.44140625" customWidth="1"/>
    <col min="757" max="757" width="8.77734375" customWidth="1"/>
    <col min="758" max="758" width="8.44140625" customWidth="1"/>
    <col min="759" max="759" width="8.77734375" customWidth="1"/>
    <col min="760" max="760" width="8.44140625" customWidth="1"/>
    <col min="761" max="761" width="8.77734375" customWidth="1"/>
    <col min="762" max="762" width="8.44140625" customWidth="1"/>
    <col min="763" max="763" width="8.77734375" customWidth="1"/>
    <col min="764" max="764" width="8.44140625" customWidth="1"/>
    <col min="765" max="765" width="8.77734375" customWidth="1"/>
    <col min="766" max="766" width="8.44140625" customWidth="1"/>
    <col min="767" max="767" width="8.77734375" customWidth="1"/>
    <col min="768" max="768" width="8.44140625" customWidth="1"/>
    <col min="769" max="769" width="8.77734375" customWidth="1"/>
    <col min="770" max="770" width="8.44140625" customWidth="1"/>
    <col min="771" max="771" width="8.77734375" customWidth="1"/>
    <col min="772" max="772" width="8.44140625" customWidth="1"/>
    <col min="773" max="775" width="8.77734375" customWidth="1"/>
    <col min="776" max="776" width="8.44140625" customWidth="1"/>
    <col min="777" max="778" width="8.77734375" customWidth="1"/>
    <col min="779" max="779" width="8.44140625" customWidth="1"/>
    <col min="780" max="780" width="8.77734375" customWidth="1"/>
    <col min="781" max="781" width="8.44140625" customWidth="1"/>
    <col min="782" max="782" width="8.77734375" customWidth="1"/>
    <col min="783" max="783" width="8.44140625" customWidth="1"/>
    <col min="784" max="784" width="8.77734375" customWidth="1"/>
    <col min="785" max="785" width="8.44140625" customWidth="1"/>
    <col min="786" max="786" width="8.77734375" customWidth="1"/>
    <col min="787" max="787" width="8.44140625" customWidth="1"/>
    <col min="788" max="790" width="8.77734375" customWidth="1"/>
    <col min="791" max="791" width="8.44140625" customWidth="1"/>
    <col min="792" max="819" width="8.77734375" customWidth="1"/>
    <col min="820" max="820" width="8.44140625" customWidth="1"/>
    <col min="821" max="821" width="8.77734375" customWidth="1"/>
    <col min="822" max="822" width="8.44140625" customWidth="1"/>
    <col min="823" max="823" width="8.77734375" customWidth="1"/>
    <col min="824" max="824" width="8.44140625" customWidth="1"/>
    <col min="825" max="825" width="8.77734375" customWidth="1"/>
    <col min="826" max="826" width="8.44140625" customWidth="1"/>
    <col min="827" max="827" width="8.77734375" customWidth="1"/>
    <col min="828" max="828" width="8.44140625" customWidth="1"/>
    <col min="829" max="829" width="8.77734375" customWidth="1"/>
    <col min="830" max="830" width="8.44140625" customWidth="1"/>
    <col min="831" max="831" width="8.77734375" customWidth="1"/>
    <col min="832" max="832" width="8.44140625" customWidth="1"/>
    <col min="833" max="833" width="8.77734375" customWidth="1"/>
    <col min="834" max="834" width="8.44140625" customWidth="1"/>
    <col min="835" max="835" width="8.77734375" customWidth="1"/>
    <col min="836" max="836" width="8.44140625" customWidth="1"/>
    <col min="837" max="837" width="8.77734375" customWidth="1"/>
    <col min="838" max="838" width="8.44140625" customWidth="1"/>
    <col min="839" max="839" width="8.77734375" customWidth="1"/>
    <col min="840" max="840" width="30.77734375" customWidth="1"/>
    <col min="841" max="841" width="8.44140625" customWidth="1"/>
    <col min="842" max="842" width="8.77734375" customWidth="1"/>
    <col min="843" max="843" width="8.44140625" customWidth="1"/>
    <col min="844" max="844" width="8.77734375" customWidth="1"/>
    <col min="845" max="845" width="30.77734375" customWidth="1"/>
    <col min="846" max="846" width="8.44140625" customWidth="1"/>
    <col min="847" max="847" width="8.77734375" customWidth="1"/>
    <col min="848" max="848" width="30.77734375" customWidth="1"/>
    <col min="849" max="849" width="8.44140625" customWidth="1"/>
    <col min="850" max="851" width="8.77734375" customWidth="1"/>
    <col min="852" max="852" width="8.44140625" customWidth="1"/>
    <col min="853" max="854" width="8.77734375" customWidth="1"/>
    <col min="855" max="855" width="8.44140625" customWidth="1"/>
    <col min="856" max="857" width="8.77734375" customWidth="1"/>
    <col min="858" max="858" width="8.44140625" customWidth="1"/>
    <col min="859" max="859" width="8.77734375" customWidth="1"/>
    <col min="860" max="860" width="8.44140625" customWidth="1"/>
    <col min="861" max="861" width="8.77734375" customWidth="1"/>
    <col min="862" max="862" width="8.44140625" customWidth="1"/>
    <col min="863" max="863" width="8.77734375" customWidth="1"/>
    <col min="864" max="864" width="8.44140625" customWidth="1"/>
    <col min="865" max="865" width="8.77734375" customWidth="1"/>
    <col min="866" max="866" width="8.44140625" customWidth="1"/>
    <col min="867" max="867" width="8.77734375" customWidth="1"/>
    <col min="868" max="868" width="8.44140625" customWidth="1"/>
    <col min="869" max="869" width="8.77734375" customWidth="1"/>
    <col min="870" max="870" width="8.44140625" customWidth="1"/>
    <col min="871" max="871" width="8.77734375" customWidth="1"/>
    <col min="872" max="872" width="8.44140625" customWidth="1"/>
    <col min="873" max="873" width="8.77734375" customWidth="1"/>
    <col min="874" max="874" width="8.44140625" customWidth="1"/>
    <col min="875" max="875" width="8.77734375" customWidth="1"/>
    <col min="876" max="876" width="8.44140625" customWidth="1"/>
    <col min="877" max="877" width="8.77734375" customWidth="1"/>
    <col min="878" max="878" width="8.44140625" customWidth="1"/>
    <col min="879" max="879" width="8.77734375" customWidth="1"/>
    <col min="880" max="880" width="8.44140625" customWidth="1"/>
    <col min="881" max="881" width="8.77734375" customWidth="1"/>
    <col min="882" max="882" width="8.44140625" customWidth="1"/>
    <col min="883" max="883" width="8.77734375" customWidth="1"/>
    <col min="884" max="884" width="8.44140625" customWidth="1"/>
    <col min="885" max="885" width="8.77734375" customWidth="1"/>
    <col min="886" max="886" width="8.44140625" customWidth="1"/>
    <col min="887" max="887" width="8.77734375" customWidth="1"/>
    <col min="888" max="888" width="8.44140625" customWidth="1"/>
    <col min="889" max="889" width="8.77734375" customWidth="1"/>
    <col min="890" max="890" width="8.44140625" customWidth="1"/>
    <col min="891" max="891" width="8.77734375" customWidth="1"/>
    <col min="892" max="892" width="8.44140625" customWidth="1"/>
    <col min="893" max="893" width="8.77734375" customWidth="1"/>
    <col min="894" max="894" width="8.44140625" customWidth="1"/>
    <col min="895" max="895" width="8.77734375" customWidth="1"/>
    <col min="896" max="896" width="8.44140625" customWidth="1"/>
    <col min="897" max="897" width="8.77734375" customWidth="1"/>
    <col min="898" max="898" width="8.44140625" customWidth="1"/>
    <col min="899" max="899" width="8.77734375" customWidth="1"/>
    <col min="900" max="900" width="8.44140625" customWidth="1"/>
    <col min="901" max="901" width="8.77734375" customWidth="1"/>
    <col min="902" max="902" width="8.44140625" customWidth="1"/>
    <col min="903" max="903" width="8.77734375" customWidth="1"/>
    <col min="904" max="904" width="8.44140625" customWidth="1"/>
    <col min="905" max="905" width="8.77734375" customWidth="1"/>
    <col min="906" max="906" width="8.44140625" customWidth="1"/>
    <col min="907" max="907" width="8.77734375" customWidth="1"/>
    <col min="908" max="908" width="8.44140625" customWidth="1"/>
    <col min="909" max="909" width="8.77734375" customWidth="1"/>
    <col min="910" max="910" width="8.44140625" customWidth="1"/>
    <col min="911" max="911" width="8.77734375" customWidth="1"/>
    <col min="912" max="912" width="8.44140625" customWidth="1"/>
    <col min="913" max="913" width="8.77734375" customWidth="1"/>
    <col min="914" max="914" width="8.44140625" customWidth="1"/>
    <col min="915" max="915" width="8.77734375" customWidth="1"/>
    <col min="916" max="916" width="8.44140625" customWidth="1"/>
    <col min="917" max="917" width="8.77734375" customWidth="1"/>
    <col min="918" max="918" width="8.44140625" customWidth="1"/>
    <col min="919" max="919" width="8.77734375" customWidth="1"/>
    <col min="920" max="920" width="8.44140625" customWidth="1"/>
    <col min="921" max="921" width="8.77734375" customWidth="1"/>
    <col min="922" max="922" width="8.44140625" customWidth="1"/>
    <col min="923" max="923" width="8.77734375" customWidth="1"/>
    <col min="924" max="924" width="8.44140625" customWidth="1"/>
    <col min="925" max="925" width="8.77734375" customWidth="1"/>
    <col min="926" max="926" width="8.44140625" customWidth="1"/>
    <col min="927" max="927" width="8.77734375" customWidth="1"/>
    <col min="928" max="928" width="8.44140625" customWidth="1"/>
    <col min="929" max="929" width="8.77734375" customWidth="1"/>
    <col min="930" max="930" width="8.44140625" customWidth="1"/>
    <col min="931" max="931" width="8.77734375" customWidth="1"/>
    <col min="932" max="932" width="8.44140625" customWidth="1"/>
    <col min="933" max="933" width="8.77734375" customWidth="1"/>
    <col min="934" max="934" width="8.44140625" customWidth="1"/>
    <col min="935" max="935" width="8.77734375" customWidth="1"/>
    <col min="936" max="936" width="8.44140625" customWidth="1"/>
    <col min="937" max="937" width="8.77734375" customWidth="1"/>
    <col min="938" max="938" width="8.44140625" customWidth="1"/>
    <col min="939" max="939" width="8.77734375" customWidth="1"/>
    <col min="940" max="940" width="8.44140625" customWidth="1"/>
    <col min="941" max="941" width="8.77734375" customWidth="1"/>
    <col min="942" max="942" width="8.44140625" customWidth="1"/>
    <col min="943" max="943" width="8.77734375" customWidth="1"/>
    <col min="944" max="944" width="8.44140625" customWidth="1"/>
    <col min="945" max="945" width="8.77734375" customWidth="1"/>
    <col min="946" max="946" width="8.44140625" customWidth="1"/>
    <col min="947" max="947" width="8.77734375" customWidth="1"/>
    <col min="948" max="948" width="8.44140625" customWidth="1"/>
    <col min="949" max="949" width="8.77734375" customWidth="1"/>
    <col min="950" max="950" width="8.44140625" customWidth="1"/>
    <col min="951" max="951" width="8.77734375" customWidth="1"/>
    <col min="952" max="952" width="8.44140625" customWidth="1"/>
    <col min="953" max="953" width="8.77734375" customWidth="1"/>
    <col min="954" max="954" width="8.44140625" customWidth="1"/>
    <col min="955" max="955" width="8.77734375" customWidth="1"/>
    <col min="956" max="956" width="8.44140625" customWidth="1"/>
    <col min="957" max="957" width="8.77734375" customWidth="1"/>
    <col min="958" max="958" width="8.44140625" customWidth="1"/>
    <col min="959" max="959" width="8.77734375" customWidth="1"/>
    <col min="960" max="960" width="8.44140625" customWidth="1"/>
    <col min="961" max="961" width="8.77734375" customWidth="1"/>
    <col min="962" max="962" width="8.44140625" customWidth="1"/>
    <col min="963" max="963" width="8.77734375" customWidth="1"/>
    <col min="964" max="964" width="8.44140625" customWidth="1"/>
    <col min="965" max="965" width="8.77734375" customWidth="1"/>
    <col min="966" max="966" width="8.44140625" customWidth="1"/>
    <col min="967" max="967" width="8.77734375" customWidth="1"/>
    <col min="968" max="968" width="8.44140625" customWidth="1"/>
    <col min="969" max="969" width="8.77734375" customWidth="1"/>
    <col min="970" max="970" width="8.44140625" customWidth="1"/>
    <col min="971" max="971" width="8.77734375" customWidth="1"/>
    <col min="972" max="972" width="8.44140625" customWidth="1"/>
    <col min="973" max="973" width="8.77734375" customWidth="1"/>
    <col min="974" max="974" width="8.44140625" customWidth="1"/>
    <col min="975" max="975" width="8.77734375" customWidth="1"/>
    <col min="976" max="976" width="8.44140625" customWidth="1"/>
    <col min="977" max="977" width="8.77734375" customWidth="1"/>
    <col min="978" max="978" width="8.44140625" customWidth="1"/>
    <col min="979" max="979" width="8.77734375" customWidth="1"/>
    <col min="980" max="980" width="8.44140625" customWidth="1"/>
    <col min="981" max="981" width="8.77734375" customWidth="1"/>
    <col min="982" max="982" width="8.44140625" customWidth="1"/>
    <col min="983" max="983" width="8.77734375" customWidth="1"/>
    <col min="984" max="984" width="8.44140625" customWidth="1"/>
    <col min="985" max="985" width="8.77734375" customWidth="1"/>
    <col min="986" max="986" width="8.44140625" customWidth="1"/>
    <col min="987" max="987" width="8.77734375" customWidth="1"/>
    <col min="988" max="988" width="8.44140625" customWidth="1"/>
    <col min="989" max="989" width="8.77734375" customWidth="1"/>
    <col min="990" max="990" width="8.44140625" customWidth="1"/>
    <col min="991" max="991" width="8.77734375" customWidth="1"/>
    <col min="992" max="992" width="8.44140625" customWidth="1"/>
    <col min="993" max="993" width="8.77734375" customWidth="1"/>
    <col min="994" max="994" width="8.44140625" customWidth="1"/>
    <col min="995" max="995" width="8.77734375" customWidth="1"/>
    <col min="996" max="996" width="8.44140625" customWidth="1"/>
    <col min="997" max="997" width="8.77734375" customWidth="1"/>
    <col min="998" max="998" width="8.44140625" customWidth="1"/>
    <col min="999" max="999" width="8.77734375" customWidth="1"/>
    <col min="1000" max="1000" width="8.44140625" customWidth="1"/>
    <col min="1001" max="1001" width="8.77734375" customWidth="1"/>
    <col min="1002" max="1002" width="8.44140625" customWidth="1"/>
    <col min="1003" max="1003" width="8.77734375" customWidth="1"/>
    <col min="1004" max="1004" width="8.44140625" customWidth="1"/>
    <col min="1005" max="1005" width="8.77734375" customWidth="1"/>
    <col min="1006" max="1006" width="8.44140625" customWidth="1"/>
    <col min="1007" max="1007" width="8.77734375" customWidth="1"/>
    <col min="1008" max="1008" width="8.44140625" customWidth="1"/>
    <col min="1009" max="1009" width="8.77734375" customWidth="1"/>
    <col min="1010" max="1010" width="8.44140625" customWidth="1"/>
    <col min="1011" max="1011" width="8.77734375" customWidth="1"/>
    <col min="1012" max="1012" width="8.44140625" customWidth="1"/>
    <col min="1013" max="1013" width="8.77734375" customWidth="1"/>
    <col min="1014" max="1014" width="8.44140625" customWidth="1"/>
    <col min="1015" max="1015" width="8.77734375" customWidth="1"/>
    <col min="1016" max="1016" width="8.44140625" customWidth="1"/>
    <col min="1017" max="1017" width="8.77734375" customWidth="1"/>
    <col min="1018" max="1018" width="8.44140625" customWidth="1"/>
    <col min="1019" max="1019" width="8.77734375" customWidth="1"/>
    <col min="1020" max="1020" width="8.44140625" customWidth="1"/>
    <col min="1021" max="1021" width="8.77734375" customWidth="1"/>
    <col min="1022" max="1022" width="8.44140625" customWidth="1"/>
    <col min="1023" max="1023" width="8.77734375" customWidth="1"/>
    <col min="1024" max="1024" width="8.44140625" customWidth="1"/>
    <col min="1025" max="1025" width="8.77734375" customWidth="1"/>
    <col min="1026" max="1026" width="8.44140625" customWidth="1"/>
    <col min="1027" max="1027" width="8.77734375" customWidth="1"/>
    <col min="1028" max="1028" width="8.44140625" customWidth="1"/>
    <col min="1029" max="1029" width="8.77734375" customWidth="1"/>
    <col min="1030" max="1030" width="8.44140625" customWidth="1"/>
    <col min="1031" max="1031" width="8.77734375" customWidth="1"/>
    <col min="1032" max="1032" width="8.44140625" customWidth="1"/>
    <col min="1033" max="1033" width="8.77734375" customWidth="1"/>
    <col min="1034" max="1034" width="8.44140625" customWidth="1"/>
    <col min="1035" max="1035" width="8.77734375" customWidth="1"/>
    <col min="1036" max="1036" width="8.44140625" customWidth="1"/>
    <col min="1037" max="1037" width="8.77734375" customWidth="1"/>
    <col min="1038" max="1038" width="8.44140625" customWidth="1"/>
    <col min="1039" max="1039" width="8.77734375" customWidth="1"/>
    <col min="1040" max="1040" width="8.44140625" customWidth="1"/>
    <col min="1041" max="1041" width="8.77734375" customWidth="1"/>
    <col min="1042" max="1042" width="8.44140625" customWidth="1"/>
    <col min="1043" max="1043" width="8.77734375" customWidth="1"/>
    <col min="1044" max="1044" width="8.44140625" customWidth="1"/>
    <col min="1045" max="1045" width="8.77734375" customWidth="1"/>
    <col min="1046" max="1046" width="8.44140625" customWidth="1"/>
    <col min="1047" max="1047" width="8.77734375" customWidth="1"/>
    <col min="1048" max="1048" width="8.44140625" customWidth="1"/>
    <col min="1049" max="1049" width="8.77734375" customWidth="1"/>
    <col min="1050" max="1050" width="8.44140625" customWidth="1"/>
    <col min="1051" max="1051" width="8.77734375" customWidth="1"/>
    <col min="1052" max="1052" width="8.44140625" customWidth="1"/>
    <col min="1053" max="1053" width="8.77734375" customWidth="1"/>
    <col min="1054" max="1054" width="8.44140625" customWidth="1"/>
    <col min="1055" max="1055" width="8.77734375" customWidth="1"/>
    <col min="1056" max="1056" width="8.44140625" customWidth="1"/>
    <col min="1057" max="1057" width="8.77734375" customWidth="1"/>
    <col min="1058" max="1058" width="8.44140625" customWidth="1"/>
    <col min="1059" max="1059" width="8.77734375" customWidth="1"/>
    <col min="1060" max="1060" width="8.44140625" customWidth="1"/>
    <col min="1061" max="1061" width="8.77734375" customWidth="1"/>
    <col min="1062" max="1062" width="8.44140625" customWidth="1"/>
    <col min="1063" max="1063" width="8.77734375" customWidth="1"/>
    <col min="1064" max="1064" width="8.44140625" customWidth="1"/>
    <col min="1065" max="1065" width="8.77734375" customWidth="1"/>
    <col min="1066" max="1066" width="8.44140625" customWidth="1"/>
    <col min="1067" max="1067" width="8.77734375" customWidth="1"/>
    <col min="1068" max="1068" width="8.44140625" customWidth="1"/>
    <col min="1069" max="1069" width="8.77734375" customWidth="1"/>
    <col min="1070" max="1070" width="8.44140625" customWidth="1"/>
    <col min="1071" max="1071" width="8.77734375" customWidth="1"/>
    <col min="1072" max="1072" width="8.44140625" customWidth="1"/>
    <col min="1073" max="1073" width="8.77734375" customWidth="1"/>
    <col min="1074" max="1074" width="8.44140625" customWidth="1"/>
    <col min="1075" max="1075" width="8.77734375" customWidth="1"/>
    <col min="1076" max="1076" width="8.44140625" customWidth="1"/>
    <col min="1077" max="1077" width="8.77734375" customWidth="1"/>
    <col min="1078" max="1078" width="8.44140625" customWidth="1"/>
    <col min="1079" max="1079" width="8.77734375" customWidth="1"/>
    <col min="1080" max="1080" width="8.44140625" customWidth="1"/>
    <col min="1081" max="1081" width="8.77734375" customWidth="1"/>
    <col min="1082" max="1082" width="8.44140625" customWidth="1"/>
    <col min="1083" max="1083" width="8.77734375" customWidth="1"/>
    <col min="1084" max="1084" width="8.44140625" customWidth="1"/>
    <col min="1085" max="1085" width="8.77734375" customWidth="1"/>
    <col min="1086" max="1086" width="8.44140625" customWidth="1"/>
    <col min="1087" max="1087" width="8.77734375" customWidth="1"/>
    <col min="1088" max="1088" width="8.44140625" customWidth="1"/>
    <col min="1089" max="1089" width="8.77734375" customWidth="1"/>
    <col min="1090" max="1090" width="8.44140625" customWidth="1"/>
    <col min="1091" max="1091" width="8.77734375" customWidth="1"/>
    <col min="1092" max="1092" width="8.44140625" customWidth="1"/>
    <col min="1093" max="1093" width="8.77734375" customWidth="1"/>
    <col min="1094" max="1094" width="8.44140625" customWidth="1"/>
    <col min="1095" max="1095" width="8.77734375" customWidth="1"/>
    <col min="1096" max="1096" width="8.44140625" customWidth="1"/>
    <col min="1097" max="1097" width="8.77734375" customWidth="1"/>
    <col min="1098" max="1098" width="8.44140625" customWidth="1"/>
    <col min="1099" max="1099" width="8.77734375" customWidth="1"/>
    <col min="1100" max="1100" width="8.44140625" customWidth="1"/>
    <col min="1101" max="1101" width="8.77734375" customWidth="1"/>
    <col min="1102" max="1102" width="8.44140625" customWidth="1"/>
    <col min="1103" max="1103" width="8.77734375" customWidth="1"/>
    <col min="1104" max="1104" width="8.44140625" customWidth="1"/>
    <col min="1105" max="1105" width="8.77734375" customWidth="1"/>
    <col min="1106" max="1106" width="8.44140625" customWidth="1"/>
    <col min="1107" max="1107" width="8.77734375" customWidth="1"/>
    <col min="1108" max="1108" width="8.44140625" customWidth="1"/>
    <col min="1109" max="1109" width="8.77734375" customWidth="1"/>
    <col min="1110" max="1110" width="8.44140625" customWidth="1"/>
    <col min="1111" max="1111" width="8.77734375" customWidth="1"/>
    <col min="1112" max="1112" width="30.77734375" customWidth="1"/>
    <col min="1113" max="1113" width="8.44140625" customWidth="1"/>
    <col min="1114" max="1129" width="8.77734375" customWidth="1"/>
    <col min="1130" max="1130" width="30.77734375" customWidth="1"/>
    <col min="1131" max="1131" width="8.44140625" customWidth="1"/>
    <col min="1132" max="1132" width="8.77734375" customWidth="1"/>
    <col min="1133" max="1134" width="30.77734375" customWidth="1"/>
    <col min="1135" max="1135" width="8.44140625" customWidth="1"/>
    <col min="1136" max="1136" width="8.77734375" customWidth="1"/>
    <col min="1137" max="1137" width="30.77734375" customWidth="1"/>
    <col min="1138" max="1138" width="8.44140625" customWidth="1"/>
    <col min="1139" max="1139" width="8.77734375" customWidth="1"/>
    <col min="1140" max="1140" width="30.77734375" customWidth="1"/>
    <col min="1141" max="1141" width="8.44140625" customWidth="1"/>
    <col min="1142" max="1142" width="8.77734375" customWidth="1"/>
    <col min="1143" max="1143" width="30.77734375" customWidth="1"/>
    <col min="1144" max="1144" width="8.44140625" customWidth="1"/>
    <col min="1145" max="1145" width="8.77734375" customWidth="1"/>
    <col min="1146" max="1146" width="30.77734375" customWidth="1"/>
    <col min="1147" max="1147" width="8.44140625" customWidth="1"/>
    <col min="1148" max="1148" width="8.77734375" customWidth="1"/>
    <col min="1149" max="1149" width="30.77734375" customWidth="1"/>
    <col min="1150" max="1150" width="8.44140625" customWidth="1"/>
    <col min="1151" max="1151" width="8.77734375" customWidth="1"/>
    <col min="1152" max="1152" width="30.77734375" customWidth="1"/>
    <col min="1153" max="1153" width="8.44140625" customWidth="1"/>
    <col min="1154" max="1154" width="8.77734375" customWidth="1"/>
    <col min="1155" max="1155" width="30.77734375" customWidth="1"/>
    <col min="1156" max="1156" width="8.44140625" customWidth="1"/>
    <col min="1157" max="1157" width="8.77734375" customWidth="1"/>
    <col min="1158" max="1158" width="8.44140625" customWidth="1"/>
    <col min="1159" max="1159" width="8.77734375" customWidth="1"/>
    <col min="1160" max="1160" width="8.44140625" customWidth="1"/>
    <col min="1161" max="1161" width="8.77734375" customWidth="1"/>
    <col min="1162" max="1162" width="8.44140625" customWidth="1"/>
    <col min="1163" max="1163" width="8.77734375" customWidth="1"/>
    <col min="1164" max="1164" width="8.44140625" customWidth="1"/>
    <col min="1165" max="1165" width="8.77734375" customWidth="1"/>
    <col min="1166" max="1166" width="8.44140625" customWidth="1"/>
    <col min="1167" max="1167" width="8.77734375" customWidth="1"/>
    <col min="1168" max="1168" width="8.44140625" customWidth="1"/>
    <col min="1169" max="1169" width="8.77734375" customWidth="1"/>
    <col min="1170" max="1170" width="8.44140625" customWidth="1"/>
    <col min="1171" max="1171" width="8.77734375" customWidth="1"/>
    <col min="1172" max="1172" width="8.44140625" customWidth="1"/>
    <col min="1173" max="1173" width="8.77734375" customWidth="1"/>
    <col min="1174" max="1174" width="8.44140625" customWidth="1"/>
    <col min="1175" max="1175" width="8.77734375" customWidth="1"/>
    <col min="1176" max="1176" width="8.44140625" customWidth="1"/>
    <col min="1177" max="1177" width="8.77734375" customWidth="1"/>
    <col min="1178" max="1178" width="8.44140625" customWidth="1"/>
    <col min="1179" max="1179" width="8.77734375" customWidth="1"/>
    <col min="1180" max="1180" width="8.44140625" customWidth="1"/>
    <col min="1181" max="1181" width="8.77734375" customWidth="1"/>
    <col min="1182" max="1182" width="8.44140625" customWidth="1"/>
    <col min="1183" max="1183" width="8.77734375" customWidth="1"/>
    <col min="1184" max="1184" width="8.44140625" customWidth="1"/>
    <col min="1185" max="1185" width="8.77734375" customWidth="1"/>
    <col min="1186" max="1186" width="8.44140625" customWidth="1"/>
    <col min="1187" max="1187" width="8.77734375" customWidth="1"/>
    <col min="1188" max="1188" width="8.44140625" customWidth="1"/>
    <col min="1189" max="1189" width="8.77734375" customWidth="1"/>
    <col min="1190" max="1190" width="8.44140625" customWidth="1"/>
    <col min="1191" max="1191" width="8.77734375" customWidth="1"/>
    <col min="1192" max="1192" width="8.44140625" customWidth="1"/>
    <col min="1193" max="1193" width="8.77734375" customWidth="1"/>
    <col min="1194" max="1194" width="8.44140625" customWidth="1"/>
    <col min="1195" max="1195" width="8.77734375" customWidth="1"/>
    <col min="1196" max="1196" width="8.44140625" customWidth="1"/>
    <col min="1197" max="1197" width="8.77734375" customWidth="1"/>
    <col min="1198" max="1198" width="8.44140625" customWidth="1"/>
    <col min="1199" max="1199" width="8.77734375" customWidth="1"/>
    <col min="1200" max="1200" width="8.44140625" customWidth="1"/>
    <col min="1201" max="1201" width="8.77734375" customWidth="1"/>
    <col min="1202" max="1202" width="8.44140625" customWidth="1"/>
    <col min="1203" max="1203" width="8.77734375" customWidth="1"/>
    <col min="1204" max="1204" width="8.44140625" customWidth="1"/>
    <col min="1205" max="1205" width="8.77734375" customWidth="1"/>
    <col min="1206" max="1206" width="8.44140625" customWidth="1"/>
    <col min="1207" max="1207" width="8.77734375" customWidth="1"/>
    <col min="1208" max="1208" width="8.44140625" customWidth="1"/>
    <col min="1209" max="1209" width="8.77734375" customWidth="1"/>
    <col min="1210" max="1210" width="8.44140625" customWidth="1"/>
    <col min="1211" max="1211" width="8.77734375" customWidth="1"/>
    <col min="1212" max="1212" width="8.44140625" customWidth="1"/>
    <col min="1213" max="1213" width="8.77734375" customWidth="1"/>
    <col min="1214" max="1214" width="8.44140625" customWidth="1"/>
    <col min="1215" max="1215" width="8.77734375" customWidth="1"/>
    <col min="1216" max="1216" width="8.44140625" customWidth="1"/>
    <col min="1217" max="1217" width="8.77734375" customWidth="1"/>
    <col min="1218" max="1218" width="8.44140625" customWidth="1"/>
    <col min="1219" max="1219" width="8.77734375" customWidth="1"/>
    <col min="1220" max="1220" width="8.44140625" customWidth="1"/>
    <col min="1221" max="1221" width="8.77734375" customWidth="1"/>
    <col min="1222" max="1222" width="8.44140625" customWidth="1"/>
    <col min="1223" max="1223" width="8.77734375" customWidth="1"/>
    <col min="1224" max="1225" width="30.77734375" customWidth="1"/>
    <col min="1226" max="1226" width="8.44140625" customWidth="1"/>
    <col min="1227" max="1227" width="8.77734375" customWidth="1"/>
    <col min="1228" max="1229" width="30.77734375" customWidth="1"/>
    <col min="1230" max="1230" width="8.44140625" customWidth="1"/>
    <col min="1231" max="1231" width="8.77734375" customWidth="1"/>
    <col min="1232" max="1233" width="30.77734375" customWidth="1"/>
    <col min="1234" max="1234" width="8.44140625" customWidth="1"/>
    <col min="1235" max="1235" width="8.77734375" customWidth="1"/>
    <col min="1236" max="1238" width="30.77734375" customWidth="1"/>
    <col min="1239" max="1239" width="8.44140625" customWidth="1"/>
    <col min="1240" max="1240" width="8.77734375" customWidth="1"/>
    <col min="1241" max="1244" width="30.77734375" customWidth="1"/>
    <col min="1245" max="1245" width="8.44140625" customWidth="1"/>
    <col min="1246" max="1247" width="8.77734375" customWidth="1"/>
    <col min="1248" max="1248" width="8.44140625" customWidth="1"/>
    <col min="1249" max="1250" width="8.77734375" customWidth="1"/>
    <col min="1251" max="1251" width="8.44140625" customWidth="1"/>
    <col min="1252" max="1252" width="8.77734375" customWidth="1"/>
    <col min="1253" max="1253" width="8.44140625" customWidth="1"/>
    <col min="1254" max="1256" width="8.77734375" customWidth="1"/>
    <col min="1257" max="1257" width="8.44140625" customWidth="1"/>
    <col min="1258" max="1262" width="8.77734375" customWidth="1"/>
    <col min="1263" max="1263" width="8.44140625" customWidth="1"/>
    <col min="1264" max="1266" width="8.77734375" customWidth="1"/>
    <col min="1267" max="1267" width="8.44140625" customWidth="1"/>
    <col min="1268" max="1269" width="8.77734375" customWidth="1"/>
    <col min="1270" max="1270" width="8.44140625" customWidth="1"/>
    <col min="1271" max="1272" width="8.77734375" customWidth="1"/>
    <col min="1273" max="1273" width="8.44140625" customWidth="1"/>
    <col min="1274" max="1275" width="8.77734375" customWidth="1"/>
    <col min="1276" max="1276" width="8.44140625" customWidth="1"/>
    <col min="1277" max="1279" width="8.77734375" customWidth="1"/>
    <col min="1280" max="1280" width="8.44140625" customWidth="1"/>
    <col min="1281" max="1281" width="8.77734375" customWidth="1"/>
    <col min="1282" max="1282" width="8.44140625" customWidth="1"/>
    <col min="1283" max="1284" width="8.77734375" customWidth="1"/>
    <col min="1285" max="1285" width="8.44140625" customWidth="1"/>
    <col min="1286" max="1286" width="8.77734375" customWidth="1"/>
    <col min="1287" max="1287" width="8.44140625" customWidth="1"/>
    <col min="1288" max="1288" width="8.77734375" customWidth="1"/>
    <col min="1289" max="1289" width="8.44140625" customWidth="1"/>
    <col min="1290" max="1291" width="8.77734375" customWidth="1"/>
    <col min="1292" max="1292" width="8.44140625" customWidth="1"/>
    <col min="1293" max="1293" width="8.77734375" customWidth="1"/>
    <col min="1294" max="1294" width="8.44140625" customWidth="1"/>
    <col min="1295" max="1295" width="8.77734375" customWidth="1"/>
    <col min="1296" max="1296" width="8.44140625" customWidth="1"/>
    <col min="1297" max="1298" width="8.77734375" customWidth="1"/>
    <col min="1299" max="1299" width="8.44140625" customWidth="1"/>
    <col min="1300" max="1300" width="8.77734375" customWidth="1"/>
    <col min="1301" max="1301" width="8.44140625" customWidth="1"/>
    <col min="1302" max="1303" width="8.77734375" customWidth="1"/>
    <col min="1304" max="1304" width="8.44140625" customWidth="1"/>
    <col min="1305" max="1306" width="8.77734375" customWidth="1"/>
    <col min="1307" max="1307" width="8.44140625" customWidth="1"/>
    <col min="1308" max="1309" width="8.77734375" customWidth="1"/>
    <col min="1310" max="1310" width="8.44140625" customWidth="1"/>
    <col min="1311" max="1313" width="8.77734375" customWidth="1"/>
    <col min="1314" max="1314" width="8.44140625" customWidth="1"/>
    <col min="1315" max="1316" width="8.77734375" customWidth="1"/>
    <col min="1317" max="1317" width="8.44140625" customWidth="1"/>
    <col min="1318" max="1318" width="8.77734375" customWidth="1"/>
    <col min="1319" max="1319" width="8.44140625" customWidth="1"/>
    <col min="1320" max="1320" width="8.77734375" customWidth="1"/>
    <col min="1321" max="1321" width="8.44140625" customWidth="1"/>
    <col min="1322" max="1322" width="8.77734375" customWidth="1"/>
    <col min="1323" max="1323" width="8.44140625" customWidth="1"/>
    <col min="1324" max="1324" width="8.77734375" customWidth="1"/>
    <col min="1325" max="1325" width="8.44140625" customWidth="1"/>
    <col min="1326" max="1326" width="8.77734375" customWidth="1"/>
    <col min="1327" max="1329" width="30.77734375" customWidth="1"/>
    <col min="1330" max="1330" width="8.44140625" customWidth="1"/>
    <col min="1331" max="1331" width="8.77734375" customWidth="1"/>
    <col min="1332" max="1332" width="8.44140625" customWidth="1"/>
    <col min="1333" max="1333" width="8.77734375" customWidth="1"/>
    <col min="1334" max="1334" width="8.44140625" customWidth="1"/>
    <col min="1335" max="1335" width="8.77734375" customWidth="1"/>
    <col min="1336" max="1336" width="8.44140625" customWidth="1"/>
    <col min="1337" max="1337" width="8.77734375" customWidth="1"/>
    <col min="1338" max="1338" width="8.44140625" customWidth="1"/>
    <col min="1339" max="1339" width="8.77734375" customWidth="1"/>
    <col min="1340" max="1340" width="8.44140625" customWidth="1"/>
    <col min="1341" max="1341" width="8.77734375" customWidth="1"/>
    <col min="1342" max="1342" width="8.44140625" customWidth="1"/>
    <col min="1343" max="1343" width="8.77734375" customWidth="1"/>
    <col min="1344" max="1344" width="8.44140625" customWidth="1"/>
    <col min="1345" max="1345" width="8.77734375" customWidth="1"/>
    <col min="1346" max="1346" width="8.44140625" customWidth="1"/>
    <col min="1347" max="1347" width="8.77734375" customWidth="1"/>
    <col min="1348" max="1348" width="8.44140625" customWidth="1"/>
    <col min="1349" max="1349" width="8.77734375" customWidth="1"/>
    <col min="1350" max="1350" width="8.44140625" customWidth="1"/>
    <col min="1351" max="1351" width="8.77734375" customWidth="1"/>
    <col min="1352" max="1352" width="8.44140625" customWidth="1"/>
    <col min="1353" max="1353" width="8.77734375" customWidth="1"/>
    <col min="1354" max="1354" width="8.44140625" customWidth="1"/>
    <col min="1355" max="1355" width="8.77734375" customWidth="1"/>
    <col min="1356" max="1356" width="8.44140625" customWidth="1"/>
    <col min="1357" max="1357" width="8.77734375" customWidth="1"/>
    <col min="1358" max="1358" width="8.44140625" customWidth="1"/>
    <col min="1359" max="1359" width="8.77734375" customWidth="1"/>
    <col min="1360" max="1360" width="8.44140625" customWidth="1"/>
    <col min="1361" max="1361" width="8.77734375" customWidth="1"/>
    <col min="1362" max="1362" width="8.44140625" customWidth="1"/>
    <col min="1363" max="1363" width="8.77734375" customWidth="1"/>
    <col min="1364" max="1364" width="8.44140625" customWidth="1"/>
    <col min="1365" max="1365" width="8.77734375" customWidth="1"/>
    <col min="1366" max="1366" width="8.44140625" customWidth="1"/>
    <col min="1367" max="1367" width="8.77734375" customWidth="1"/>
    <col min="1368" max="1368" width="8.44140625" customWidth="1"/>
    <col min="1369" max="1369" width="8.77734375" customWidth="1"/>
    <col min="1370" max="1370" width="8.44140625" customWidth="1"/>
    <col min="1371" max="1371" width="8.77734375" customWidth="1"/>
    <col min="1372" max="1372" width="8.44140625" customWidth="1"/>
    <col min="1373" max="1373" width="8.77734375" customWidth="1"/>
    <col min="1374" max="1374" width="8.44140625" customWidth="1"/>
    <col min="1375" max="1375" width="8.77734375" customWidth="1"/>
    <col min="1376" max="1377" width="30.77734375" customWidth="1"/>
    <col min="1378" max="1378" width="8.44140625" customWidth="1"/>
    <col min="1379" max="1379" width="8.77734375" customWidth="1"/>
    <col min="1380" max="1381" width="30.77734375" customWidth="1"/>
    <col min="1382" max="1382" width="8.44140625" customWidth="1"/>
    <col min="1383" max="1383" width="8.77734375" customWidth="1"/>
    <col min="1384" max="1385" width="30.77734375" customWidth="1"/>
    <col min="1386" max="1386" width="8.44140625" customWidth="1"/>
    <col min="1387" max="1387" width="8.77734375" customWidth="1"/>
    <col min="1388" max="1389" width="30.77734375" customWidth="1"/>
    <col min="1390" max="1390" width="8.44140625" customWidth="1"/>
    <col min="1391" max="1391" width="8.77734375" customWidth="1"/>
    <col min="1392" max="1393" width="30.77734375" customWidth="1"/>
    <col min="1394" max="1394" width="8.44140625" customWidth="1"/>
    <col min="1395" max="1395" width="8.77734375" customWidth="1"/>
    <col min="1396" max="1397" width="30.77734375" customWidth="1"/>
    <col min="1398" max="1398" width="8.44140625" customWidth="1"/>
    <col min="1399" max="1399" width="8.77734375" customWidth="1"/>
    <col min="1400" max="1401" width="30.77734375" customWidth="1"/>
    <col min="1402" max="1402" width="8.44140625" customWidth="1"/>
    <col min="1403" max="1403" width="8.77734375" customWidth="1"/>
    <col min="1404" max="1405" width="30.77734375" customWidth="1"/>
    <col min="1406" max="1406" width="8.44140625" customWidth="1"/>
    <col min="1407" max="1407" width="8.77734375" customWidth="1"/>
    <col min="1408" max="1409" width="30.77734375" customWidth="1"/>
    <col min="1410" max="1410" width="8.44140625" customWidth="1"/>
    <col min="1411" max="1411" width="8.77734375" customWidth="1"/>
    <col min="1412" max="1413" width="30.77734375" customWidth="1"/>
    <col min="1414" max="1414" width="8.44140625" customWidth="1"/>
    <col min="1415" max="1415" width="8.77734375" customWidth="1"/>
    <col min="1416" max="1416" width="30.77734375" customWidth="1"/>
    <col min="1417" max="1417" width="8.44140625" customWidth="1"/>
    <col min="1418" max="1418" width="8.77734375" customWidth="1"/>
    <col min="1419" max="1419" width="30.77734375" customWidth="1"/>
    <col min="1420" max="1420" width="8.44140625" customWidth="1"/>
    <col min="1421" max="1421" width="8.77734375" customWidth="1"/>
    <col min="1422" max="1422" width="30.77734375" customWidth="1"/>
    <col min="1423" max="1423" width="8.44140625" customWidth="1"/>
    <col min="1424" max="1424" width="8.77734375" customWidth="1"/>
    <col min="1425" max="1425" width="8.44140625" customWidth="1"/>
    <col min="1426" max="1426" width="8.77734375" customWidth="1"/>
    <col min="1427" max="1427" width="8.44140625" customWidth="1"/>
    <col min="1428" max="1428" width="8.77734375" customWidth="1"/>
    <col min="1429" max="1429" width="8.44140625" customWidth="1"/>
    <col min="1430" max="1430" width="8.77734375" customWidth="1"/>
    <col min="1431" max="1431" width="8.44140625" customWidth="1"/>
    <col min="1432" max="1432" width="8.77734375" customWidth="1"/>
    <col min="1433" max="1433" width="8.44140625" customWidth="1"/>
    <col min="1434" max="1434" width="8.77734375" customWidth="1"/>
    <col min="1435" max="1435" width="8.44140625" customWidth="1"/>
    <col min="1436" max="1436" width="8.77734375" customWidth="1"/>
    <col min="1437" max="1437" width="8.44140625" customWidth="1"/>
    <col min="1438" max="1450" width="8.77734375" customWidth="1"/>
    <col min="1451" max="1451" width="8.44140625" customWidth="1"/>
    <col min="1452" max="1452" width="8.77734375" customWidth="1"/>
    <col min="1453" max="1453" width="8.44140625" customWidth="1"/>
    <col min="1454" max="1454" width="8.77734375" customWidth="1"/>
    <col min="1455" max="1455" width="8.44140625" customWidth="1"/>
    <col min="1456" max="1456" width="8.77734375" customWidth="1"/>
    <col min="1457" max="1457" width="8.44140625" customWidth="1"/>
    <col min="1458" max="1458" width="8.77734375" customWidth="1"/>
    <col min="1459" max="1459" width="8.44140625" customWidth="1"/>
    <col min="1460" max="1460" width="8.77734375" customWidth="1"/>
    <col min="1461" max="1461" width="8.44140625" customWidth="1"/>
    <col min="1462" max="1462" width="8.77734375" customWidth="1"/>
    <col min="1463" max="1463" width="8.44140625" customWidth="1"/>
    <col min="1464" max="1464" width="8.77734375" customWidth="1"/>
    <col min="1465" max="1466" width="30.77734375" customWidth="1"/>
    <col min="1467" max="1467" width="8.44140625" customWidth="1"/>
    <col min="1468" max="1468" width="8.77734375" customWidth="1"/>
    <col min="1469" max="1469" width="8.44140625" customWidth="1"/>
    <col min="1470" max="1470" width="8.77734375" customWidth="1"/>
    <col min="1471" max="1471" width="8.44140625" customWidth="1"/>
    <col min="1472" max="1472" width="8.77734375" customWidth="1"/>
    <col min="1473" max="1473" width="8.44140625" customWidth="1"/>
    <col min="1474" max="1474" width="8.77734375" customWidth="1"/>
    <col min="1475" max="1475" width="8.44140625" customWidth="1"/>
    <col min="1476" max="1476" width="8.77734375" customWidth="1"/>
    <col min="1477" max="1477" width="8.44140625" customWidth="1"/>
    <col min="1478" max="1478" width="8.77734375" customWidth="1"/>
    <col min="1479" max="1479" width="8.44140625" customWidth="1"/>
    <col min="1480" max="1480" width="8.77734375" customWidth="1"/>
    <col min="1481" max="1481" width="8.44140625" customWidth="1"/>
    <col min="1482" max="1482" width="8.77734375" customWidth="1"/>
    <col min="1483" max="1483" width="8.44140625" customWidth="1"/>
    <col min="1484" max="1484" width="8.77734375" customWidth="1"/>
    <col min="1485" max="1485" width="8.44140625" customWidth="1"/>
    <col min="1486" max="1486" width="8.77734375" customWidth="1"/>
    <col min="1487" max="1487" width="8.44140625" customWidth="1"/>
    <col min="1488" max="1488" width="8.77734375" customWidth="1"/>
    <col min="1489" max="1489" width="8.44140625" customWidth="1"/>
    <col min="1490" max="1490" width="8.77734375" customWidth="1"/>
    <col min="1491" max="1491" width="8.44140625" customWidth="1"/>
    <col min="1492" max="1492" width="8.77734375" customWidth="1"/>
    <col min="1493" max="1493" width="8.44140625" customWidth="1"/>
    <col min="1494" max="1494" width="8.77734375" customWidth="1"/>
    <col min="1495" max="1495" width="8.44140625" customWidth="1"/>
    <col min="1496" max="1496" width="8.77734375" customWidth="1"/>
    <col min="1497" max="1497" width="8.44140625" customWidth="1"/>
    <col min="1498" max="1498" width="8.77734375" customWidth="1"/>
    <col min="1499" max="1499" width="8.44140625" customWidth="1"/>
    <col min="1500" max="1500" width="8.77734375" customWidth="1"/>
    <col min="1501" max="1501" width="8.44140625" customWidth="1"/>
    <col min="1502" max="1502" width="8.77734375" customWidth="1"/>
    <col min="1503" max="1503" width="8.44140625" customWidth="1"/>
    <col min="1504" max="1504" width="8.77734375" customWidth="1"/>
    <col min="1505" max="1505" width="8.44140625" customWidth="1"/>
    <col min="1506" max="1506" width="8.77734375" customWidth="1"/>
    <col min="1507" max="1507" width="8.44140625" customWidth="1"/>
    <col min="1508" max="1508" width="8.77734375" customWidth="1"/>
    <col min="1509" max="1510" width="30.77734375" customWidth="1"/>
    <col min="1511" max="1511" width="8.44140625" customWidth="1"/>
    <col min="1512" max="1512" width="8.77734375" customWidth="1"/>
    <col min="1513" max="1514" width="30.77734375" customWidth="1"/>
    <col min="1515" max="1515" width="8.44140625" customWidth="1"/>
    <col min="1516" max="1516" width="8.77734375" customWidth="1"/>
    <col min="1517" max="1518" width="30.77734375" customWidth="1"/>
    <col min="1519" max="1519" width="8.44140625" customWidth="1"/>
    <col min="1520" max="1520" width="8.77734375" customWidth="1"/>
    <col min="1521" max="1522" width="30.77734375" customWidth="1"/>
    <col min="1523" max="1523" width="8.44140625" customWidth="1"/>
    <col min="1524" max="1524" width="8.77734375" customWidth="1"/>
    <col min="1525" max="1526" width="30.77734375" customWidth="1"/>
    <col min="1527" max="1527" width="8.44140625" customWidth="1"/>
    <col min="1528" max="1528" width="8.77734375" customWidth="1"/>
    <col min="1529" max="1530" width="30.77734375" customWidth="1"/>
    <col min="1531" max="1531" width="8.44140625" customWidth="1"/>
    <col min="1532" max="1532" width="8.77734375" customWidth="1"/>
    <col min="1533" max="1534" width="30.77734375" customWidth="1"/>
    <col min="1535" max="1535" width="8.44140625" customWidth="1"/>
    <col min="1536" max="1536" width="8.77734375" customWidth="1"/>
    <col min="1537" max="1538" width="30.77734375" customWidth="1"/>
    <col min="1539" max="1539" width="8.44140625" customWidth="1"/>
    <col min="1540" max="1540" width="8.77734375" customWidth="1"/>
    <col min="1541" max="1542" width="30.77734375" customWidth="1"/>
    <col min="1543" max="1543" width="8.44140625" customWidth="1"/>
    <col min="1544" max="1544" width="8.77734375" customWidth="1"/>
    <col min="1545" max="1546" width="30.77734375" customWidth="1"/>
    <col min="1547" max="1547" width="8.44140625" customWidth="1"/>
    <col min="1548" max="1548" width="8.77734375" customWidth="1"/>
    <col min="1549" max="1550" width="30.77734375" customWidth="1"/>
    <col min="1551" max="1551" width="8.44140625" customWidth="1"/>
    <col min="1552" max="1552" width="8.77734375" customWidth="1"/>
    <col min="1553" max="1554" width="30.77734375" customWidth="1"/>
    <col min="1555" max="1555" width="8.44140625" customWidth="1"/>
    <col min="1556" max="1556" width="8.77734375" customWidth="1"/>
    <col min="1557" max="1558" width="30.77734375" customWidth="1"/>
    <col min="1559" max="1559" width="8.44140625" customWidth="1"/>
    <col min="1560" max="1560" width="8.77734375" customWidth="1"/>
    <col min="1561" max="1562" width="30.77734375" customWidth="1"/>
    <col min="1563" max="1563" width="8.44140625" customWidth="1"/>
    <col min="1564" max="1564" width="8.77734375" customWidth="1"/>
    <col min="1565" max="1566" width="30.77734375" customWidth="1"/>
    <col min="1567" max="1567" width="8.44140625" customWidth="1"/>
    <col min="1568" max="1568" width="8.77734375" customWidth="1"/>
    <col min="1569" max="1570" width="30.77734375" customWidth="1"/>
    <col min="1571" max="1571" width="8.44140625" customWidth="1"/>
    <col min="1572" max="1572" width="8.77734375" customWidth="1"/>
    <col min="1573" max="1574" width="30.77734375" customWidth="1"/>
    <col min="1575" max="1575" width="8.44140625" customWidth="1"/>
    <col min="1576" max="1576" width="8.77734375" customWidth="1"/>
    <col min="1577" max="1578" width="30.77734375" customWidth="1"/>
    <col min="1579" max="1579" width="8.44140625" customWidth="1"/>
    <col min="1580" max="1580" width="8.77734375" customWidth="1"/>
    <col min="1581" max="1582" width="30.77734375" customWidth="1"/>
    <col min="1583" max="1583" width="8.44140625" customWidth="1"/>
    <col min="1584" max="1584" width="8.77734375" customWidth="1"/>
    <col min="1585" max="1586" width="30.77734375" customWidth="1"/>
    <col min="1587" max="1587" width="8.44140625" customWidth="1"/>
    <col min="1588" max="1588" width="8.77734375" customWidth="1"/>
    <col min="1589" max="1590" width="30.77734375" customWidth="1"/>
    <col min="1591" max="1591" width="8.44140625" customWidth="1"/>
    <col min="1592" max="1592" width="8.77734375" customWidth="1"/>
    <col min="1593" max="1594" width="30.77734375" customWidth="1"/>
    <col min="1595" max="1595" width="8.44140625" customWidth="1"/>
    <col min="1596" max="1596" width="8.77734375" customWidth="1"/>
    <col min="1597" max="1598" width="30.77734375" customWidth="1"/>
    <col min="1599" max="1599" width="8.44140625" customWidth="1"/>
    <col min="1600" max="1600" width="8.77734375" customWidth="1"/>
    <col min="1601" max="1602" width="30.77734375" customWidth="1"/>
    <col min="1603" max="1603" width="8.44140625" customWidth="1"/>
    <col min="1604" max="1604" width="8.77734375" customWidth="1"/>
    <col min="1605" max="1606" width="30.77734375" customWidth="1"/>
    <col min="1607" max="1607" width="8.44140625" customWidth="1"/>
    <col min="1608" max="1608" width="8.77734375" customWidth="1"/>
    <col min="1609" max="1609" width="8.44140625" customWidth="1"/>
    <col min="1610" max="1610" width="8.77734375" customWidth="1"/>
    <col min="1611" max="1611" width="8.44140625" customWidth="1"/>
    <col min="1612" max="1612" width="8.77734375" customWidth="1"/>
    <col min="1613" max="1613" width="8.44140625" customWidth="1"/>
    <col min="1614" max="1614" width="8.77734375" customWidth="1"/>
    <col min="1615" max="1615" width="8.44140625" customWidth="1"/>
    <col min="1616" max="1616" width="8.77734375" customWidth="1"/>
    <col min="1617" max="1617" width="8.44140625" customWidth="1"/>
    <col min="1618" max="1618" width="8.77734375" customWidth="1"/>
    <col min="1619" max="1619" width="8.44140625" customWidth="1"/>
    <col min="1620" max="1620" width="8.77734375" customWidth="1"/>
    <col min="1621" max="1621" width="8.44140625" customWidth="1"/>
    <col min="1622" max="1622" width="8.77734375" customWidth="1"/>
    <col min="1623" max="1623" width="8.44140625" customWidth="1"/>
    <col min="1624" max="1624" width="8.77734375" customWidth="1"/>
    <col min="1625" max="1625" width="30.77734375" customWidth="1"/>
    <col min="1626" max="1626" width="8.44140625" customWidth="1"/>
    <col min="1627" max="1627" width="8.77734375" customWidth="1"/>
    <col min="1628" max="1628" width="30.77734375" customWidth="1"/>
    <col min="1629" max="1629" width="8.44140625" customWidth="1"/>
    <col min="1630" max="1630" width="8.77734375" customWidth="1"/>
    <col min="1631" max="1631" width="30.77734375" customWidth="1"/>
    <col min="1632" max="1632" width="8.44140625" customWidth="1"/>
    <col min="1633" max="1633" width="8.77734375" customWidth="1"/>
    <col min="1634" max="1634" width="30.77734375" customWidth="1"/>
    <col min="1635" max="1635" width="8.44140625" customWidth="1"/>
    <col min="1636" max="1636" width="8.77734375" customWidth="1"/>
    <col min="1637" max="1637" width="30.77734375" customWidth="1"/>
    <col min="1638" max="1638" width="8.44140625" customWidth="1"/>
    <col min="1639" max="1639" width="8.77734375" customWidth="1"/>
    <col min="1640" max="1640" width="30.77734375" customWidth="1"/>
    <col min="1641" max="1641" width="8.44140625" customWidth="1"/>
    <col min="1642" max="1642" width="8.77734375" customWidth="1"/>
    <col min="1643" max="1643" width="30.77734375" customWidth="1"/>
    <col min="1644" max="1644" width="8.44140625" customWidth="1"/>
    <col min="1645" max="1645" width="8.77734375" customWidth="1"/>
    <col min="1646" max="1646" width="30.77734375" customWidth="1"/>
    <col min="1647" max="1647" width="8.44140625" customWidth="1"/>
    <col min="1648" max="1648" width="8.77734375" customWidth="1"/>
    <col min="1649" max="1649" width="30.77734375" customWidth="1"/>
    <col min="1650" max="1650" width="8.44140625" customWidth="1"/>
    <col min="1651" max="1651" width="8.77734375" customWidth="1"/>
    <col min="1652" max="1652" width="30.77734375" customWidth="1"/>
    <col min="1653" max="1653" width="8.44140625" customWidth="1"/>
    <col min="1654" max="1654" width="8.77734375" customWidth="1"/>
    <col min="1655" max="1655" width="30.77734375" customWidth="1"/>
    <col min="1656" max="1656" width="8.44140625" customWidth="1"/>
    <col min="1657" max="1657" width="8.77734375" customWidth="1"/>
    <col min="1658" max="1658" width="30.77734375" customWidth="1"/>
    <col min="1659" max="1659" width="8.44140625" customWidth="1"/>
    <col min="1660" max="1660" width="8.77734375" customWidth="1"/>
    <col min="1661" max="1661" width="30.77734375" customWidth="1"/>
    <col min="1662" max="1662" width="8.44140625" customWidth="1"/>
    <col min="1663" max="1663" width="8.77734375" customWidth="1"/>
    <col min="1664" max="1664" width="30.77734375" customWidth="1"/>
    <col min="1665" max="1665" width="8.44140625" customWidth="1"/>
    <col min="1666" max="1666" width="8.77734375" customWidth="1"/>
    <col min="1667" max="1667" width="30.77734375" customWidth="1"/>
    <col min="1668" max="1668" width="8.44140625" customWidth="1"/>
    <col min="1669" max="1698" width="8.77734375" customWidth="1"/>
    <col min="1699" max="1699" width="8.44140625" customWidth="1"/>
    <col min="1700" max="1700" width="8.77734375" customWidth="1"/>
    <col min="1701" max="1701" width="8.44140625" customWidth="1"/>
    <col min="1702" max="1702" width="8.77734375" customWidth="1"/>
    <col min="1703" max="1703" width="8.44140625" customWidth="1"/>
    <col min="1704" max="1704" width="8.77734375" customWidth="1"/>
    <col min="1705" max="1705" width="8.44140625" customWidth="1"/>
    <col min="1706" max="1706" width="8.77734375" customWidth="1"/>
    <col min="1707" max="1707" width="8.44140625" customWidth="1"/>
    <col min="1708" max="1724" width="8.77734375" customWidth="1"/>
    <col min="1725" max="1725" width="8.44140625" customWidth="1"/>
    <col min="1726" max="1726" width="8.77734375" customWidth="1"/>
    <col min="1727" max="1727" width="8.44140625" customWidth="1"/>
    <col min="1728" max="1728" width="8.77734375" customWidth="1"/>
    <col min="1729" max="1729" width="8.44140625" customWidth="1"/>
    <col min="1730" max="1730" width="8.77734375" customWidth="1"/>
    <col min="1731" max="1731" width="8.44140625" customWidth="1"/>
    <col min="1732" max="1732" width="8.77734375" customWidth="1"/>
    <col min="1733" max="1733" width="8.44140625" customWidth="1"/>
    <col min="1734" max="1734" width="8.77734375" customWidth="1"/>
    <col min="1735" max="1735" width="8.44140625" customWidth="1"/>
    <col min="1736" max="1736" width="8.77734375" customWidth="1"/>
    <col min="1737" max="1737" width="8.44140625" customWidth="1"/>
    <col min="1738" max="1738" width="8.77734375" customWidth="1"/>
    <col min="1739" max="1739" width="8.44140625" customWidth="1"/>
    <col min="1740" max="1740" width="8.77734375" customWidth="1"/>
    <col min="1741" max="1741" width="8.44140625" customWidth="1"/>
    <col min="1742" max="1742" width="8.77734375" customWidth="1"/>
    <col min="1743" max="1743" width="8.44140625" customWidth="1"/>
    <col min="1744" max="1744" width="8.77734375" customWidth="1"/>
    <col min="1745" max="1745" width="8.44140625" customWidth="1"/>
    <col min="1746" max="1753" width="8.77734375" customWidth="1"/>
    <col min="1754" max="1754" width="8.44140625" customWidth="1"/>
    <col min="1755" max="1760" width="8.77734375" customWidth="1"/>
    <col min="1761" max="1761" width="8.44140625" customWidth="1"/>
    <col min="1762" max="1762" width="8.77734375" customWidth="1"/>
    <col min="1763" max="1763" width="8.44140625" customWidth="1"/>
    <col min="1764" max="1764" width="8.77734375" customWidth="1"/>
    <col min="1765" max="1765" width="8.44140625" customWidth="1"/>
    <col min="1766" max="1766" width="8.77734375" customWidth="1"/>
    <col min="1767" max="1767" width="8.44140625" customWidth="1"/>
    <col min="1768" max="1768" width="8.77734375" customWidth="1"/>
    <col min="1769" max="1769" width="8.44140625" customWidth="1"/>
    <col min="1770" max="1770" width="8.77734375" customWidth="1"/>
    <col min="1771" max="1771" width="8.44140625" customWidth="1"/>
    <col min="1772" max="1772" width="8.77734375" customWidth="1"/>
    <col min="1773" max="1773" width="8.44140625" customWidth="1"/>
    <col min="1774" max="1774" width="8.77734375" customWidth="1"/>
    <col min="1775" max="1775" width="8.44140625" customWidth="1"/>
    <col min="1776" max="1776" width="8.77734375" customWidth="1"/>
    <col min="1777" max="1777" width="8.44140625" customWidth="1"/>
    <col min="1778" max="1778" width="8.77734375" customWidth="1"/>
    <col min="1779" max="1779" width="8.44140625" customWidth="1"/>
    <col min="1780" max="1780" width="8.77734375" customWidth="1"/>
    <col min="1781" max="1781" width="8.44140625" customWidth="1"/>
    <col min="1782" max="1782" width="8.77734375" customWidth="1"/>
    <col min="1783" max="1783" width="8.44140625" customWidth="1"/>
    <col min="1784" max="1784" width="8.77734375" customWidth="1"/>
    <col min="1785" max="1785" width="8.44140625" customWidth="1"/>
    <col min="1786" max="1786" width="8.77734375" customWidth="1"/>
    <col min="1787" max="1787" width="8.44140625" customWidth="1"/>
    <col min="1788" max="1788" width="8.77734375" customWidth="1"/>
    <col min="1789" max="1789" width="8.44140625" customWidth="1"/>
    <col min="1790" max="1790" width="8.77734375" customWidth="1"/>
    <col min="1791" max="1791" width="8.44140625" customWidth="1"/>
    <col min="1792" max="1792" width="8.77734375" customWidth="1"/>
    <col min="1793" max="1793" width="6.77734375" bestFit="1" customWidth="1"/>
    <col min="1794" max="1794" width="8.77734375" customWidth="1"/>
    <col min="1795" max="1795" width="6.77734375" bestFit="1" customWidth="1"/>
    <col min="1796" max="1796" width="7.77734375" customWidth="1"/>
    <col min="1797" max="1797" width="6.77734375" bestFit="1" customWidth="1"/>
    <col min="1798" max="1798" width="6.77734375" customWidth="1"/>
    <col min="1799" max="1800" width="9.21875" bestFit="1" customWidth="1"/>
    <col min="1801" max="1801" width="5" bestFit="1" customWidth="1"/>
    <col min="1802" max="1802" width="9.21875" bestFit="1" customWidth="1"/>
    <col min="1803" max="1803" width="4.21875" bestFit="1" customWidth="1"/>
    <col min="1804" max="1804" width="6.77734375" bestFit="1" customWidth="1"/>
    <col min="1805" max="1805" width="4.21875" bestFit="1" customWidth="1"/>
    <col min="1806" max="1806" width="6.77734375" bestFit="1" customWidth="1"/>
    <col min="1807" max="1807" width="4.21875" bestFit="1" customWidth="1"/>
    <col min="1808" max="1808" width="6.77734375" bestFit="1" customWidth="1"/>
    <col min="1809" max="1809" width="4.21875" bestFit="1" customWidth="1"/>
    <col min="1810" max="1810" width="6.77734375" bestFit="1" customWidth="1"/>
    <col min="1811" max="1811" width="4.21875" bestFit="1" customWidth="1"/>
    <col min="1812" max="1812" width="6.77734375" bestFit="1" customWidth="1"/>
    <col min="1813" max="1813" width="4.21875" bestFit="1" customWidth="1"/>
    <col min="1814" max="1814" width="6.77734375" bestFit="1" customWidth="1"/>
    <col min="1815" max="1815" width="4.21875" bestFit="1" customWidth="1"/>
    <col min="1816" max="1816" width="6.77734375" bestFit="1" customWidth="1"/>
    <col min="1817" max="1818" width="4.21875" bestFit="1" customWidth="1"/>
    <col min="1819" max="1819" width="30.77734375" customWidth="1"/>
    <col min="1820" max="1820" width="6.77734375" bestFit="1" customWidth="1"/>
    <col min="1821" max="1822" width="4.21875" bestFit="1" customWidth="1"/>
    <col min="1823" max="1823" width="6.77734375" bestFit="1" customWidth="1"/>
    <col min="1824" max="1829" width="4.21875" bestFit="1" customWidth="1"/>
    <col min="1830" max="1830" width="6.77734375" bestFit="1" customWidth="1"/>
    <col min="1831" max="1852" width="4.21875" bestFit="1" customWidth="1"/>
    <col min="1853" max="1853" width="6.77734375" bestFit="1" customWidth="1"/>
    <col min="1854" max="1854" width="4.21875" bestFit="1" customWidth="1"/>
    <col min="1855" max="1855" width="6.77734375" bestFit="1" customWidth="1"/>
    <col min="1856" max="1858" width="4.21875" bestFit="1" customWidth="1"/>
    <col min="1859" max="1859" width="6.77734375" bestFit="1" customWidth="1"/>
    <col min="1860" max="1860" width="4.21875" bestFit="1" customWidth="1"/>
    <col min="1861" max="1861" width="6.77734375" bestFit="1" customWidth="1"/>
    <col min="1862" max="1862" width="4.21875" bestFit="1" customWidth="1"/>
    <col min="1863" max="1863" width="6.77734375" bestFit="1" customWidth="1"/>
    <col min="1864" max="1864" width="4.21875" bestFit="1" customWidth="1"/>
    <col min="1865" max="1865" width="6.77734375" bestFit="1" customWidth="1"/>
    <col min="1866" max="1866" width="4.21875" bestFit="1" customWidth="1"/>
    <col min="1867" max="1867" width="6.77734375" bestFit="1" customWidth="1"/>
    <col min="1868" max="1868" width="4.21875" bestFit="1" customWidth="1"/>
    <col min="1869" max="1869" width="6.77734375" bestFit="1" customWidth="1"/>
    <col min="1870" max="1870" width="4.21875" bestFit="1" customWidth="1"/>
    <col min="1871" max="1871" width="6.77734375" bestFit="1" customWidth="1"/>
    <col min="1872" max="1872" width="4.21875" bestFit="1" customWidth="1"/>
    <col min="1873" max="1873" width="6.77734375" bestFit="1" customWidth="1"/>
    <col min="1874" max="1874" width="4.21875" bestFit="1" customWidth="1"/>
    <col min="1875" max="1875" width="30.77734375" customWidth="1"/>
    <col min="1876" max="1876" width="6.77734375" bestFit="1" customWidth="1"/>
    <col min="1877" max="1877" width="4.21875" bestFit="1" customWidth="1"/>
    <col min="1878" max="1878" width="30.77734375" customWidth="1"/>
    <col min="1879" max="1879" width="6.77734375" bestFit="1" customWidth="1"/>
    <col min="1880" max="1880" width="4.21875" bestFit="1" customWidth="1"/>
    <col min="1881" max="1881" width="6.77734375" bestFit="1" customWidth="1"/>
    <col min="1882" max="1882" width="4.21875" bestFit="1" customWidth="1"/>
    <col min="1883" max="1883" width="30.77734375" customWidth="1"/>
    <col min="1884" max="1884" width="6.77734375" bestFit="1" customWidth="1"/>
    <col min="1885" max="1885" width="4.21875" bestFit="1" customWidth="1"/>
    <col min="1886" max="1886" width="30.77734375" customWidth="1"/>
    <col min="1887" max="1887" width="6.77734375" bestFit="1" customWidth="1"/>
    <col min="1888" max="1888" width="4.21875" bestFit="1" customWidth="1"/>
    <col min="1889" max="1889" width="30.77734375" customWidth="1"/>
    <col min="1890" max="1890" width="6.77734375" bestFit="1" customWidth="1"/>
    <col min="1891" max="1891" width="4.21875" bestFit="1" customWidth="1"/>
    <col min="1892" max="1892" width="30.77734375" customWidth="1"/>
    <col min="1893" max="1893" width="6.77734375" bestFit="1" customWidth="1"/>
    <col min="1894" max="1894" width="4.21875" bestFit="1" customWidth="1"/>
    <col min="1895" max="1895" width="30.77734375" customWidth="1"/>
    <col min="1896" max="1896" width="6.77734375" bestFit="1" customWidth="1"/>
    <col min="1897" max="1897" width="4.21875" bestFit="1" customWidth="1"/>
    <col min="1898" max="1898" width="30.77734375" customWidth="1"/>
    <col min="1899" max="1899" width="6.77734375" bestFit="1" customWidth="1"/>
    <col min="1900" max="1900" width="4.21875" bestFit="1" customWidth="1"/>
    <col min="1901" max="1901" width="30.77734375" customWidth="1"/>
    <col min="1902" max="1902" width="6.77734375" bestFit="1" customWidth="1"/>
    <col min="1903" max="1903" width="4.21875" bestFit="1" customWidth="1"/>
    <col min="1904" max="1904" width="30.77734375" customWidth="1"/>
    <col min="1905" max="1905" width="6.77734375" bestFit="1" customWidth="1"/>
    <col min="1906" max="1906" width="4.21875" bestFit="1" customWidth="1"/>
    <col min="1907" max="1907" width="6.77734375" bestFit="1" customWidth="1"/>
    <col min="1908" max="1908" width="4.21875" bestFit="1" customWidth="1"/>
    <col min="1909" max="1909" width="30.77734375" customWidth="1"/>
    <col min="1910" max="1910" width="6.77734375" bestFit="1" customWidth="1"/>
    <col min="1911" max="1911" width="4.21875" bestFit="1" customWidth="1"/>
    <col min="1912" max="1913" width="30.77734375" customWidth="1"/>
    <col min="1914" max="1914" width="6.77734375" bestFit="1" customWidth="1"/>
    <col min="1915" max="1915" width="4.21875" bestFit="1" customWidth="1"/>
    <col min="1916" max="1916" width="30.77734375" customWidth="1"/>
    <col min="1917" max="1917" width="6.77734375" bestFit="1" customWidth="1"/>
    <col min="1918" max="1918" width="4.21875" bestFit="1" customWidth="1"/>
    <col min="1919" max="1919" width="30.77734375" customWidth="1"/>
    <col min="1920" max="1920" width="6.77734375" bestFit="1" customWidth="1"/>
    <col min="1921" max="1921" width="4.21875" bestFit="1" customWidth="1"/>
    <col min="1922" max="1922" width="30.77734375" customWidth="1"/>
    <col min="1923" max="1923" width="6.77734375" bestFit="1" customWidth="1"/>
    <col min="1924" max="1924" width="4.21875" bestFit="1" customWidth="1"/>
    <col min="1925" max="1925" width="30.77734375" customWidth="1"/>
    <col min="1926" max="1926" width="6.77734375" bestFit="1" customWidth="1"/>
    <col min="1927" max="1927" width="4.21875" bestFit="1" customWidth="1"/>
    <col min="1928" max="1928" width="30.77734375" customWidth="1"/>
    <col min="1929" max="1929" width="6.77734375" bestFit="1" customWidth="1"/>
    <col min="1930" max="1930" width="4.21875" bestFit="1" customWidth="1"/>
    <col min="1931" max="1931" width="30.77734375" customWidth="1"/>
    <col min="1932" max="1932" width="6.77734375" bestFit="1" customWidth="1"/>
    <col min="1933" max="1933" width="4.21875" bestFit="1" customWidth="1"/>
    <col min="1934" max="1934" width="30.77734375" customWidth="1"/>
    <col min="1935" max="1935" width="6.77734375" bestFit="1" customWidth="1"/>
    <col min="1936" max="1936" width="4.21875" bestFit="1" customWidth="1"/>
    <col min="1937" max="1937" width="30.77734375" customWidth="1"/>
    <col min="1938" max="1938" width="6.77734375" bestFit="1" customWidth="1"/>
    <col min="1939" max="1939" width="4.21875" bestFit="1" customWidth="1"/>
    <col min="1940" max="1940" width="30.77734375" customWidth="1"/>
    <col min="1941" max="1941" width="6.77734375" bestFit="1" customWidth="1"/>
    <col min="1942" max="1942" width="4.21875" bestFit="1" customWidth="1"/>
    <col min="1943" max="1943" width="30.77734375" customWidth="1"/>
    <col min="1944" max="1944" width="6.77734375" bestFit="1" customWidth="1"/>
    <col min="1945" max="1945" width="4.21875" bestFit="1" customWidth="1"/>
    <col min="1946" max="1946" width="30.77734375" customWidth="1"/>
    <col min="1947" max="1947" width="6.77734375" bestFit="1" customWidth="1"/>
    <col min="1948" max="1948" width="4.21875" bestFit="1" customWidth="1"/>
    <col min="1949" max="1949" width="30.77734375" customWidth="1"/>
    <col min="1950" max="1950" width="6.77734375" bestFit="1" customWidth="1"/>
    <col min="1951" max="1951" width="4.21875" bestFit="1" customWidth="1"/>
    <col min="1952" max="1952" width="30.77734375" customWidth="1"/>
    <col min="1953" max="1953" width="6.77734375" bestFit="1" customWidth="1"/>
    <col min="1954" max="1954" width="4.21875" bestFit="1" customWidth="1"/>
    <col min="1955" max="1955" width="30.77734375" customWidth="1"/>
    <col min="1956" max="1956" width="6.77734375" bestFit="1" customWidth="1"/>
    <col min="1957" max="1957" width="4.21875" bestFit="1" customWidth="1"/>
    <col min="1958" max="1958" width="6.77734375" bestFit="1" customWidth="1"/>
    <col min="1959" max="1959" width="4.21875" bestFit="1" customWidth="1"/>
    <col min="1960" max="1960" width="6.77734375" bestFit="1" customWidth="1"/>
    <col min="1961" max="1961" width="4.21875" bestFit="1" customWidth="1"/>
    <col min="1962" max="1962" width="6.77734375" bestFit="1" customWidth="1"/>
    <col min="1963" max="1963" width="4.21875" bestFit="1" customWidth="1"/>
    <col min="1964" max="1964" width="6.77734375" bestFit="1" customWidth="1"/>
    <col min="1965" max="1965" width="4.21875" bestFit="1" customWidth="1"/>
    <col min="1966" max="1966" width="6.77734375" bestFit="1" customWidth="1"/>
    <col min="1967" max="1967" width="4.21875" bestFit="1" customWidth="1"/>
    <col min="1968" max="1968" width="6.77734375" bestFit="1" customWidth="1"/>
    <col min="1969" max="1969" width="4.21875" bestFit="1" customWidth="1"/>
    <col min="1970" max="1970" width="6.77734375" bestFit="1" customWidth="1"/>
    <col min="1971" max="1971" width="4.21875" bestFit="1" customWidth="1"/>
    <col min="1972" max="1972" width="6.77734375" bestFit="1" customWidth="1"/>
    <col min="1973" max="1973" width="4.21875" bestFit="1" customWidth="1"/>
    <col min="1974" max="1974" width="6.77734375" bestFit="1" customWidth="1"/>
    <col min="1975" max="1975" width="4.21875" bestFit="1" customWidth="1"/>
    <col min="1976" max="1976" width="6.77734375" bestFit="1" customWidth="1"/>
    <col min="1977" max="1977" width="4.21875" bestFit="1" customWidth="1"/>
    <col min="1978" max="1978" width="6.77734375" bestFit="1" customWidth="1"/>
    <col min="1979" max="1979" width="4.21875" bestFit="1" customWidth="1"/>
    <col min="1980" max="1980" width="6.77734375" bestFit="1" customWidth="1"/>
    <col min="1981" max="1981" width="4.21875" bestFit="1" customWidth="1"/>
    <col min="1982" max="1982" width="6.77734375" bestFit="1" customWidth="1"/>
    <col min="1983" max="1983" width="4.21875" bestFit="1" customWidth="1"/>
    <col min="1984" max="1984" width="6.77734375" bestFit="1" customWidth="1"/>
    <col min="1985" max="1985" width="4.21875" bestFit="1" customWidth="1"/>
    <col min="1986" max="1986" width="6.77734375" bestFit="1" customWidth="1"/>
    <col min="1987" max="1987" width="4.21875" bestFit="1" customWidth="1"/>
    <col min="1988" max="1988" width="6.77734375" bestFit="1" customWidth="1"/>
    <col min="1989" max="1989" width="4.21875" bestFit="1" customWidth="1"/>
    <col min="1990" max="1990" width="6.77734375" bestFit="1" customWidth="1"/>
    <col min="1991" max="1991" width="4.21875" bestFit="1" customWidth="1"/>
    <col min="1992" max="1992" width="6.77734375" bestFit="1" customWidth="1"/>
    <col min="1993" max="1993" width="4.21875" bestFit="1" customWidth="1"/>
    <col min="1994" max="1994" width="6.77734375" bestFit="1" customWidth="1"/>
    <col min="1995" max="1995" width="4.21875" bestFit="1" customWidth="1"/>
    <col min="1996" max="1996" width="6.77734375" bestFit="1" customWidth="1"/>
    <col min="1997" max="1997" width="4.21875" bestFit="1" customWidth="1"/>
    <col min="1998" max="1998" width="6.77734375" bestFit="1" customWidth="1"/>
    <col min="1999" max="1999" width="4.21875" bestFit="1" customWidth="1"/>
    <col min="2000" max="2000" width="6.77734375" bestFit="1" customWidth="1"/>
    <col min="2001" max="2001" width="4.21875" bestFit="1" customWidth="1"/>
    <col min="2002" max="2002" width="6.77734375" bestFit="1" customWidth="1"/>
    <col min="2003" max="2003" width="4.21875" bestFit="1" customWidth="1"/>
    <col min="2004" max="2004" width="6.77734375" bestFit="1" customWidth="1"/>
    <col min="2005" max="2005" width="4.21875" bestFit="1" customWidth="1"/>
    <col min="2006" max="2006" width="6.77734375" bestFit="1" customWidth="1"/>
    <col min="2007" max="2007" width="4.21875" bestFit="1" customWidth="1"/>
    <col min="2008" max="2008" width="6.77734375" bestFit="1" customWidth="1"/>
    <col min="2009" max="2009" width="4.21875" bestFit="1" customWidth="1"/>
    <col min="2010" max="2010" width="6.77734375" bestFit="1" customWidth="1"/>
    <col min="2011" max="2011" width="4.21875" bestFit="1" customWidth="1"/>
    <col min="2012" max="2012" width="6.77734375" bestFit="1" customWidth="1"/>
    <col min="2013" max="2013" width="4.21875" bestFit="1" customWidth="1"/>
    <col min="2014" max="2014" width="6.77734375" bestFit="1" customWidth="1"/>
    <col min="2015" max="2015" width="4.21875" bestFit="1" customWidth="1"/>
    <col min="2016" max="2016" width="6.77734375" bestFit="1" customWidth="1"/>
    <col min="2017" max="2017" width="4.21875" bestFit="1" customWidth="1"/>
    <col min="2018" max="2018" width="6.77734375" bestFit="1" customWidth="1"/>
    <col min="2019" max="2019" width="4.21875" bestFit="1" customWidth="1"/>
    <col min="2020" max="2020" width="6.77734375" bestFit="1" customWidth="1"/>
    <col min="2021" max="2021" width="4.21875" bestFit="1" customWidth="1"/>
    <col min="2022" max="2022" width="6.77734375" bestFit="1" customWidth="1"/>
    <col min="2023" max="2023" width="4.21875" bestFit="1" customWidth="1"/>
    <col min="2024" max="2024" width="6.77734375" bestFit="1" customWidth="1"/>
    <col min="2025" max="2025" width="4.21875" bestFit="1" customWidth="1"/>
    <col min="2026" max="2026" width="6.77734375" bestFit="1" customWidth="1"/>
    <col min="2027" max="2027" width="4.21875" bestFit="1" customWidth="1"/>
    <col min="2028" max="2028" width="6.77734375" bestFit="1" customWidth="1"/>
    <col min="2029" max="2029" width="4.21875" bestFit="1" customWidth="1"/>
    <col min="2030" max="2030" width="6.77734375" bestFit="1" customWidth="1"/>
    <col min="2031" max="2031" width="4.21875" bestFit="1" customWidth="1"/>
    <col min="2032" max="2032" width="6.77734375" bestFit="1" customWidth="1"/>
    <col min="2033" max="2033" width="4.21875" bestFit="1" customWidth="1"/>
    <col min="2034" max="2034" width="6.77734375" bestFit="1" customWidth="1"/>
    <col min="2035" max="2035" width="4.21875" bestFit="1" customWidth="1"/>
    <col min="2036" max="2036" width="6.77734375" bestFit="1" customWidth="1"/>
    <col min="2037" max="2037" width="4.21875" bestFit="1" customWidth="1"/>
    <col min="2038" max="2038" width="6.77734375" bestFit="1" customWidth="1"/>
    <col min="2039" max="2039" width="4.21875" bestFit="1" customWidth="1"/>
    <col min="2040" max="2040" width="6.77734375" bestFit="1" customWidth="1"/>
    <col min="2041" max="2041" width="4.21875" bestFit="1" customWidth="1"/>
    <col min="2042" max="2042" width="6.77734375" bestFit="1" customWidth="1"/>
    <col min="2043" max="2043" width="4.21875" bestFit="1" customWidth="1"/>
    <col min="2044" max="2044" width="6.77734375" bestFit="1" customWidth="1"/>
    <col min="2045" max="2045" width="4.21875" bestFit="1" customWidth="1"/>
    <col min="2046" max="2046" width="6.77734375" bestFit="1" customWidth="1"/>
    <col min="2047" max="2047" width="4.21875" bestFit="1" customWidth="1"/>
    <col min="2048" max="2048" width="6.77734375" bestFit="1" customWidth="1"/>
    <col min="2049" max="2049" width="4.21875" bestFit="1" customWidth="1"/>
    <col min="2050" max="2050" width="6.77734375" bestFit="1" customWidth="1"/>
    <col min="2051" max="2051" width="4.21875" bestFit="1" customWidth="1"/>
    <col min="2052" max="2052" width="6.77734375" bestFit="1" customWidth="1"/>
    <col min="2053" max="2053" width="4.21875" bestFit="1" customWidth="1"/>
    <col min="2054" max="2054" width="6.77734375" bestFit="1" customWidth="1"/>
    <col min="2055" max="2055" width="4.21875" bestFit="1" customWidth="1"/>
    <col min="2056" max="2056" width="6.77734375" bestFit="1" customWidth="1"/>
    <col min="2057" max="2057" width="4.21875" bestFit="1" customWidth="1"/>
    <col min="2058" max="2058" width="6.77734375" bestFit="1" customWidth="1"/>
    <col min="2059" max="2059" width="4.21875" bestFit="1" customWidth="1"/>
    <col min="2060" max="2060" width="6.77734375" bestFit="1" customWidth="1"/>
    <col min="2061" max="2061" width="4.21875" bestFit="1" customWidth="1"/>
    <col min="2062" max="2062" width="6.77734375" bestFit="1" customWidth="1"/>
    <col min="2063" max="2063" width="4.21875" bestFit="1" customWidth="1"/>
    <col min="2064" max="2064" width="6.77734375" bestFit="1" customWidth="1"/>
    <col min="2065" max="2065" width="4.21875" bestFit="1" customWidth="1"/>
    <col min="2066" max="2066" width="6.77734375" bestFit="1" customWidth="1"/>
    <col min="2067" max="2067" width="4.21875" bestFit="1" customWidth="1"/>
    <col min="2068" max="2068" width="6.77734375" bestFit="1" customWidth="1"/>
    <col min="2069" max="2069" width="4.21875" bestFit="1" customWidth="1"/>
    <col min="2070" max="2070" width="6.77734375" bestFit="1" customWidth="1"/>
    <col min="2071" max="2071" width="4.21875" bestFit="1" customWidth="1"/>
    <col min="2072" max="2072" width="6.77734375" bestFit="1" customWidth="1"/>
    <col min="2073" max="2073" width="4.21875" bestFit="1" customWidth="1"/>
    <col min="2074" max="2074" width="6.77734375" bestFit="1" customWidth="1"/>
    <col min="2075" max="2075" width="4.21875" bestFit="1" customWidth="1"/>
    <col min="2076" max="2076" width="6.77734375" bestFit="1" customWidth="1"/>
    <col min="2077" max="2077" width="4.21875" bestFit="1" customWidth="1"/>
    <col min="2078" max="2078" width="6.77734375" bestFit="1" customWidth="1"/>
    <col min="2079" max="2079" width="4.21875" bestFit="1" customWidth="1"/>
    <col min="2080" max="2080" width="6.77734375" bestFit="1" customWidth="1"/>
    <col min="2081" max="2081" width="4.21875" bestFit="1" customWidth="1"/>
    <col min="2082" max="2082" width="6.77734375" bestFit="1" customWidth="1"/>
    <col min="2083" max="2083" width="4.21875" bestFit="1" customWidth="1"/>
    <col min="2084" max="2084" width="6.77734375" bestFit="1" customWidth="1"/>
    <col min="2085" max="2085" width="4.21875" bestFit="1" customWidth="1"/>
    <col min="2086" max="2086" width="6.77734375" bestFit="1" customWidth="1"/>
    <col min="2087" max="2087" width="4.21875" bestFit="1" customWidth="1"/>
    <col min="2088" max="2088" width="6.77734375" bestFit="1" customWidth="1"/>
    <col min="2089" max="2089" width="4.21875" bestFit="1" customWidth="1"/>
    <col min="2090" max="2090" width="6.77734375" bestFit="1" customWidth="1"/>
    <col min="2091" max="2091" width="4.21875" bestFit="1" customWidth="1"/>
    <col min="2092" max="2092" width="6.77734375" bestFit="1" customWidth="1"/>
    <col min="2093" max="2093" width="4.21875" bestFit="1" customWidth="1"/>
    <col min="2094" max="2094" width="6.77734375" bestFit="1" customWidth="1"/>
    <col min="2095" max="2095" width="4.21875" bestFit="1" customWidth="1"/>
    <col min="2096" max="2096" width="6.77734375" bestFit="1" customWidth="1"/>
    <col min="2097" max="2097" width="4.21875" bestFit="1" customWidth="1"/>
    <col min="2098" max="2098" width="6.77734375" bestFit="1" customWidth="1"/>
    <col min="2099" max="2099" width="4.21875" bestFit="1" customWidth="1"/>
    <col min="2100" max="2100" width="6.77734375" bestFit="1" customWidth="1"/>
    <col min="2101" max="2101" width="4.21875" bestFit="1" customWidth="1"/>
    <col min="2102" max="2102" width="6.77734375" bestFit="1" customWidth="1"/>
    <col min="2103" max="2103" width="4.21875" bestFit="1" customWidth="1"/>
    <col min="2104" max="2104" width="6.77734375" bestFit="1" customWidth="1"/>
    <col min="2105" max="2105" width="4.21875" bestFit="1" customWidth="1"/>
    <col min="2106" max="2106" width="6.77734375" bestFit="1" customWidth="1"/>
    <col min="2107" max="2107" width="4.21875" bestFit="1" customWidth="1"/>
    <col min="2108" max="2108" width="6.77734375" bestFit="1" customWidth="1"/>
    <col min="2109" max="2109" width="4.21875" bestFit="1" customWidth="1"/>
    <col min="2110" max="2110" width="6.77734375" bestFit="1" customWidth="1"/>
    <col min="2111" max="2111" width="4.21875" bestFit="1" customWidth="1"/>
    <col min="2112" max="2112" width="6.77734375" bestFit="1" customWidth="1"/>
    <col min="2113" max="2113" width="4.21875" bestFit="1" customWidth="1"/>
    <col min="2114" max="2114" width="6.77734375" bestFit="1" customWidth="1"/>
    <col min="2115" max="2115" width="4.21875" bestFit="1" customWidth="1"/>
    <col min="2116" max="2116" width="6.77734375" bestFit="1" customWidth="1"/>
    <col min="2117" max="2117" width="4.21875" bestFit="1" customWidth="1"/>
    <col min="2118" max="2118" width="6.77734375" bestFit="1" customWidth="1"/>
    <col min="2119" max="2119" width="4.21875" bestFit="1" customWidth="1"/>
    <col min="2120" max="2120" width="6.77734375" bestFit="1" customWidth="1"/>
    <col min="2121" max="2121" width="4.21875" bestFit="1" customWidth="1"/>
    <col min="2122" max="2122" width="6.77734375" bestFit="1" customWidth="1"/>
    <col min="2123" max="2123" width="4.21875" bestFit="1" customWidth="1"/>
    <col min="2124" max="2124" width="6.77734375" bestFit="1" customWidth="1"/>
    <col min="2125" max="2125" width="4.21875" bestFit="1" customWidth="1"/>
    <col min="2126" max="2126" width="6.77734375" bestFit="1" customWidth="1"/>
    <col min="2127" max="2127" width="4.21875" bestFit="1" customWidth="1"/>
    <col min="2128" max="2128" width="6.77734375" bestFit="1" customWidth="1"/>
    <col min="2129" max="2129" width="4.21875" bestFit="1" customWidth="1"/>
    <col min="2130" max="2130" width="6.77734375" bestFit="1" customWidth="1"/>
    <col min="2131" max="2131" width="4.21875" bestFit="1" customWidth="1"/>
    <col min="2132" max="2132" width="6.77734375" bestFit="1" customWidth="1"/>
    <col min="2133" max="2133" width="4.21875" bestFit="1" customWidth="1"/>
    <col min="2134" max="2134" width="6.77734375" bestFit="1" customWidth="1"/>
    <col min="2135" max="2135" width="4.21875" bestFit="1" customWidth="1"/>
    <col min="2136" max="2136" width="6.77734375" bestFit="1" customWidth="1"/>
    <col min="2137" max="2137" width="4.21875" bestFit="1" customWidth="1"/>
    <col min="2138" max="2138" width="6.77734375" bestFit="1" customWidth="1"/>
    <col min="2139" max="2139" width="4.21875" bestFit="1" customWidth="1"/>
    <col min="2140" max="2140" width="6.77734375" bestFit="1" customWidth="1"/>
    <col min="2141" max="2141" width="4.21875" bestFit="1" customWidth="1"/>
    <col min="2142" max="2142" width="6.77734375" bestFit="1" customWidth="1"/>
    <col min="2143" max="2143" width="4.21875" bestFit="1" customWidth="1"/>
    <col min="2144" max="2144" width="6.77734375" bestFit="1" customWidth="1"/>
    <col min="2145" max="2145" width="4.21875" bestFit="1" customWidth="1"/>
    <col min="2146" max="2146" width="6.77734375" bestFit="1" customWidth="1"/>
    <col min="2147" max="2147" width="4.21875" bestFit="1" customWidth="1"/>
    <col min="2148" max="2148" width="6.77734375" bestFit="1" customWidth="1"/>
    <col min="2149" max="2149" width="4.21875" bestFit="1" customWidth="1"/>
    <col min="2150" max="2150" width="6.77734375" bestFit="1" customWidth="1"/>
    <col min="2151" max="2151" width="4.21875" bestFit="1" customWidth="1"/>
    <col min="2152" max="2152" width="6.77734375" bestFit="1" customWidth="1"/>
    <col min="2153" max="2153" width="4.21875" bestFit="1" customWidth="1"/>
    <col min="2154" max="2154" width="6.77734375" bestFit="1" customWidth="1"/>
    <col min="2155" max="2155" width="4.21875" bestFit="1" customWidth="1"/>
    <col min="2156" max="2156" width="6.77734375" bestFit="1" customWidth="1"/>
    <col min="2157" max="2157" width="4.21875" bestFit="1" customWidth="1"/>
    <col min="2158" max="2158" width="6.77734375" bestFit="1" customWidth="1"/>
    <col min="2159" max="2159" width="4.21875" bestFit="1" customWidth="1"/>
    <col min="2160" max="2160" width="6.77734375" bestFit="1" customWidth="1"/>
    <col min="2161" max="2161" width="4.21875" bestFit="1" customWidth="1"/>
    <col min="2162" max="2162" width="6.77734375" bestFit="1" customWidth="1"/>
    <col min="2163" max="2163" width="4.21875" bestFit="1" customWidth="1"/>
    <col min="2164" max="2164" width="6.77734375" bestFit="1" customWidth="1"/>
    <col min="2165" max="2165" width="4.21875" bestFit="1" customWidth="1"/>
    <col min="2166" max="2166" width="6.77734375" bestFit="1" customWidth="1"/>
    <col min="2167" max="2167" width="4.21875" bestFit="1" customWidth="1"/>
    <col min="2168" max="2168" width="6.77734375" bestFit="1" customWidth="1"/>
    <col min="2169" max="2169" width="4.21875" bestFit="1" customWidth="1"/>
    <col min="2170" max="2170" width="6.77734375" bestFit="1" customWidth="1"/>
    <col min="2171" max="2171" width="4.21875" bestFit="1" customWidth="1"/>
    <col min="2172" max="2172" width="6.77734375" bestFit="1" customWidth="1"/>
    <col min="2173" max="2173" width="4.21875" bestFit="1" customWidth="1"/>
    <col min="2174" max="2174" width="6.77734375" bestFit="1" customWidth="1"/>
    <col min="2175" max="2175" width="4.21875" bestFit="1" customWidth="1"/>
    <col min="2176" max="2176" width="6.77734375" bestFit="1" customWidth="1"/>
    <col min="2177" max="2177" width="4.21875" bestFit="1" customWidth="1"/>
    <col min="2178" max="2178" width="6.77734375" bestFit="1" customWidth="1"/>
    <col min="2179" max="2179" width="4.21875" bestFit="1" customWidth="1"/>
    <col min="2180" max="2180" width="6.77734375" bestFit="1" customWidth="1"/>
    <col min="2181" max="2181" width="4.21875" bestFit="1" customWidth="1"/>
    <col min="2182" max="2182" width="6.77734375" bestFit="1" customWidth="1"/>
    <col min="2183" max="2183" width="4.21875" bestFit="1" customWidth="1"/>
    <col min="2184" max="2184" width="6.77734375" bestFit="1" customWidth="1"/>
    <col min="2185" max="2185" width="4.21875" bestFit="1" customWidth="1"/>
    <col min="2186" max="2186" width="6.77734375" bestFit="1" customWidth="1"/>
    <col min="2187" max="2187" width="4.21875" bestFit="1" customWidth="1"/>
    <col min="2188" max="2188" width="6.77734375" bestFit="1" customWidth="1"/>
    <col min="2189" max="2189" width="4.21875" bestFit="1" customWidth="1"/>
    <col min="2190" max="2190" width="6.77734375" bestFit="1" customWidth="1"/>
    <col min="2191" max="2191" width="4.21875" bestFit="1" customWidth="1"/>
    <col min="2192" max="2192" width="6.77734375" bestFit="1" customWidth="1"/>
    <col min="2193" max="2193" width="4.21875" bestFit="1" customWidth="1"/>
    <col min="2194" max="2194" width="6.77734375" bestFit="1" customWidth="1"/>
    <col min="2195" max="2195" width="4.21875" bestFit="1" customWidth="1"/>
    <col min="2196" max="2196" width="6.77734375" bestFit="1" customWidth="1"/>
    <col min="2197" max="2197" width="4.21875" bestFit="1" customWidth="1"/>
    <col min="2198" max="2198" width="6.77734375" bestFit="1" customWidth="1"/>
    <col min="2199" max="2199" width="4.21875" bestFit="1" customWidth="1"/>
    <col min="2200" max="2200" width="6.77734375" bestFit="1" customWidth="1"/>
    <col min="2201" max="2201" width="4.21875" bestFit="1" customWidth="1"/>
    <col min="2202" max="2202" width="6.77734375" bestFit="1" customWidth="1"/>
    <col min="2203" max="2203" width="4.21875" bestFit="1" customWidth="1"/>
    <col min="2204" max="2204" width="6.77734375" bestFit="1" customWidth="1"/>
    <col min="2205" max="2205" width="4.21875" bestFit="1" customWidth="1"/>
    <col min="2206" max="2206" width="6.77734375" bestFit="1" customWidth="1"/>
    <col min="2207" max="2207" width="4.21875" bestFit="1" customWidth="1"/>
    <col min="2208" max="2208" width="6.77734375" bestFit="1" customWidth="1"/>
    <col min="2209" max="2209" width="4.21875" bestFit="1" customWidth="1"/>
    <col min="2210" max="2210" width="6.77734375" bestFit="1" customWidth="1"/>
    <col min="2211" max="2211" width="4.21875" bestFit="1" customWidth="1"/>
  </cols>
  <sheetData>
    <row r="1" spans="1:12" ht="50.25" customHeight="1" thickBot="1" x14ac:dyDescent="0.35">
      <c r="A1" s="258" t="s">
        <v>338</v>
      </c>
      <c r="B1" s="259"/>
      <c r="C1" s="259"/>
      <c r="D1" s="259"/>
      <c r="E1" s="259"/>
      <c r="F1" s="259"/>
      <c r="G1" s="259"/>
      <c r="H1" s="259"/>
      <c r="I1" s="259"/>
      <c r="J1" s="259"/>
      <c r="K1" s="259"/>
      <c r="L1" s="259"/>
    </row>
    <row r="2" spans="1:12" ht="51" customHeight="1" x14ac:dyDescent="0.3">
      <c r="A2" s="58" t="s">
        <v>70</v>
      </c>
      <c r="B2" s="207" t="s">
        <v>414</v>
      </c>
      <c r="C2" s="207" t="s">
        <v>415</v>
      </c>
      <c r="D2" s="207" t="s">
        <v>416</v>
      </c>
      <c r="E2" s="207" t="s">
        <v>417</v>
      </c>
      <c r="F2" s="207" t="s">
        <v>418</v>
      </c>
      <c r="G2" s="207" t="s">
        <v>419</v>
      </c>
      <c r="H2" s="207" t="s">
        <v>420</v>
      </c>
      <c r="I2" s="207" t="s">
        <v>421</v>
      </c>
      <c r="J2" s="207" t="s">
        <v>422</v>
      </c>
      <c r="K2" s="221" t="s">
        <v>71</v>
      </c>
      <c r="L2" s="222" t="s">
        <v>330</v>
      </c>
    </row>
    <row r="3" spans="1:12" ht="15" customHeight="1" x14ac:dyDescent="0.3">
      <c r="A3" s="68" t="s">
        <v>375</v>
      </c>
      <c r="B3" s="60">
        <f>(SUM('BE1'!$B9:'BE1'!$B16))</f>
        <v>5.5</v>
      </c>
      <c r="C3" s="60">
        <f>(SUM('BE1'!$B50:'BE1'!$B57))</f>
        <v>5.5</v>
      </c>
      <c r="D3" s="60">
        <f>(SUM('BE1'!$B91:'BE1'!$B98))</f>
        <v>22</v>
      </c>
      <c r="E3" s="60">
        <f>(SUM('BE1'!$B132:'BE1'!$B139))</f>
        <v>12</v>
      </c>
      <c r="F3" s="60">
        <f>(SUM('BE1'!$B173:'BE1'!$B180))</f>
        <v>31.5</v>
      </c>
      <c r="G3" s="60">
        <f>(SUM('BE1'!$B214:'BE1'!$B221))</f>
        <v>7</v>
      </c>
      <c r="H3" s="60">
        <f>(SUM('BE1'!$B255:'BE1'!$B262))</f>
        <v>8</v>
      </c>
      <c r="I3" s="60">
        <f>(SUM('BE1'!$B296:'BE1'!$B303))</f>
        <v>8</v>
      </c>
      <c r="J3" s="60">
        <f>(SUM('BE1'!$B337:'BE1'!$B344))</f>
        <v>8</v>
      </c>
      <c r="K3" s="223">
        <f>SUM(B3:J3)</f>
        <v>107.5</v>
      </c>
      <c r="L3" s="219">
        <f t="shared" ref="L3:L8" si="0">IF(K$8&gt;0,K3/K$8," ")</f>
        <v>0.64603365384615385</v>
      </c>
    </row>
    <row r="4" spans="1:12" ht="15" customHeight="1" x14ac:dyDescent="0.3">
      <c r="A4" s="68" t="s">
        <v>376</v>
      </c>
      <c r="B4" s="60">
        <f>(SUM('BE2'!$B9:'BE2'!$B16))</f>
        <v>0.5</v>
      </c>
      <c r="C4" s="60">
        <f>(SUM('BE2'!$B50:'BE2'!$B57))</f>
        <v>0.5</v>
      </c>
      <c r="D4" s="60">
        <f>(SUM('BE2'!$B91:'BE2'!$B98))</f>
        <v>2</v>
      </c>
      <c r="E4" s="60">
        <f>(SUM('BE2'!$B132:'BE2'!$B139))</f>
        <v>1.7</v>
      </c>
      <c r="F4" s="60">
        <f>(SUM('BE2'!$B173:'BE2'!$B180))</f>
        <v>4.3</v>
      </c>
      <c r="G4" s="60">
        <f>(SUM('BE2'!$B214:'BE2'!$B221))</f>
        <v>1</v>
      </c>
      <c r="H4" s="60">
        <f>(SUM('BE2'!$B255:'BE2'!$B262))</f>
        <v>1</v>
      </c>
      <c r="I4" s="60">
        <f>(SUM('BE2'!$B296:'BE2'!$B303))</f>
        <v>0.7</v>
      </c>
      <c r="J4" s="60">
        <f>(SUM('BE2'!$B337:'BE2'!$B344))</f>
        <v>0.7</v>
      </c>
      <c r="K4" s="223">
        <f>SUM(B4:J4)</f>
        <v>12.399999999999999</v>
      </c>
      <c r="L4" s="219">
        <f t="shared" si="0"/>
        <v>7.4519230769230754E-2</v>
      </c>
    </row>
    <row r="5" spans="1:12" ht="15" customHeight="1" x14ac:dyDescent="0.3">
      <c r="A5" s="68" t="s">
        <v>377</v>
      </c>
      <c r="B5" s="60">
        <f>(SUM('BE3'!$B9:'BE3'!$B16))</f>
        <v>0.5</v>
      </c>
      <c r="C5" s="60">
        <f>(SUM('BE3'!$B50:'BE3'!$B57))</f>
        <v>0.5</v>
      </c>
      <c r="D5" s="60">
        <f>(SUM('BE3'!$B91:'BE3'!$B98))</f>
        <v>2</v>
      </c>
      <c r="E5" s="60">
        <f>(SUM('BE3'!$B132:'BE3'!$B139))</f>
        <v>2</v>
      </c>
      <c r="F5" s="60">
        <f>(SUM('BE3'!$B173:'BE3'!$B180))</f>
        <v>4</v>
      </c>
      <c r="G5" s="60">
        <f>(SUM('BE3'!$B214:'BE3'!$B221))</f>
        <v>0.5</v>
      </c>
      <c r="H5" s="60">
        <f>(SUM('BE3'!$B255:'BE3'!$B262))</f>
        <v>0.5</v>
      </c>
      <c r="I5" s="60">
        <f>(SUM('BE3'!$B296:'BE3'!$B303))</f>
        <v>1</v>
      </c>
      <c r="J5" s="60">
        <f>(SUM('BE3'!$B337:'BE3'!$B344))</f>
        <v>1</v>
      </c>
      <c r="K5" s="223">
        <f>SUM(B5:J5)</f>
        <v>12</v>
      </c>
      <c r="L5" s="219">
        <f t="shared" si="0"/>
        <v>7.2115384615384609E-2</v>
      </c>
    </row>
    <row r="6" spans="1:12" ht="15" customHeight="1" x14ac:dyDescent="0.3">
      <c r="A6" s="68" t="s">
        <v>378</v>
      </c>
      <c r="B6" s="60">
        <f>(SUM('BE4'!$B9:'BE4'!$B16))</f>
        <v>1.5</v>
      </c>
      <c r="C6" s="60">
        <f>(SUM('BE4'!$B50:'BE4'!$B57))</f>
        <v>1.5</v>
      </c>
      <c r="D6" s="60">
        <f>(SUM('BE4'!$B91:'BE4'!$B98))</f>
        <v>4</v>
      </c>
      <c r="E6" s="60">
        <f>(SUM('BE4'!$B132:'BE4'!$B139))</f>
        <v>3</v>
      </c>
      <c r="F6" s="60">
        <f>(SUM('BE4'!$B173:'BE4'!$B180))</f>
        <v>5.5</v>
      </c>
      <c r="G6" s="60">
        <f>(SUM('BE4'!$B214:'BE4'!$B221))</f>
        <v>1</v>
      </c>
      <c r="H6" s="60">
        <f>(SUM('BE4'!$B255:'BE4'!$B262))</f>
        <v>1</v>
      </c>
      <c r="I6" s="60">
        <f>(SUM('BE4'!$B296:'BE4'!$B303))</f>
        <v>2</v>
      </c>
      <c r="J6" s="60">
        <f>(SUM('BE4'!$B337:'BE4'!$B344))</f>
        <v>2</v>
      </c>
      <c r="K6" s="223">
        <f>SUM(B6:J6)</f>
        <v>21.5</v>
      </c>
      <c r="L6" s="219">
        <f t="shared" si="0"/>
        <v>0.12920673076923075</v>
      </c>
    </row>
    <row r="7" spans="1:12" ht="15" customHeight="1" x14ac:dyDescent="0.3">
      <c r="A7" s="68" t="s">
        <v>379</v>
      </c>
      <c r="B7" s="60">
        <f>(SUM('BE5'!$B9:'BE5'!$B16))</f>
        <v>1</v>
      </c>
      <c r="C7" s="60">
        <f>(SUM('BE5'!$B50:'BE5'!$B57))</f>
        <v>1</v>
      </c>
      <c r="D7" s="60">
        <f>(SUM('BE5'!$B91:'BE5'!$B98))</f>
        <v>2</v>
      </c>
      <c r="E7" s="60">
        <f>(SUM('BE5'!$B132:'BE5'!$B139))</f>
        <v>2.5</v>
      </c>
      <c r="F7" s="60">
        <f>(SUM('BE5'!$B173:'BE5'!$B180))</f>
        <v>2.5</v>
      </c>
      <c r="G7" s="60">
        <f>(SUM('BE5'!$B214:'BE5'!$B221))</f>
        <v>1</v>
      </c>
      <c r="H7" s="60">
        <f>(SUM('BE5'!$B255:'BE5'!$B262))</f>
        <v>1</v>
      </c>
      <c r="I7" s="60">
        <f>(SUM('BE5'!$B296:'BE5'!$B303))</f>
        <v>1</v>
      </c>
      <c r="J7" s="60">
        <f>(SUM('BE5'!$B337:'BE5'!$B344))</f>
        <v>1</v>
      </c>
      <c r="K7" s="223">
        <f>SUM(B7:J7)</f>
        <v>13</v>
      </c>
      <c r="L7" s="219">
        <f t="shared" si="0"/>
        <v>7.8125E-2</v>
      </c>
    </row>
    <row r="8" spans="1:12" ht="15" customHeight="1" x14ac:dyDescent="0.3">
      <c r="A8" s="216" t="s">
        <v>71</v>
      </c>
      <c r="B8" s="217">
        <f t="shared" ref="B8:J8" si="1">SUM(B3:B7)</f>
        <v>9</v>
      </c>
      <c r="C8" s="217">
        <f t="shared" si="1"/>
        <v>9</v>
      </c>
      <c r="D8" s="217">
        <f t="shared" si="1"/>
        <v>32</v>
      </c>
      <c r="E8" s="217">
        <f t="shared" si="1"/>
        <v>21.2</v>
      </c>
      <c r="F8" s="217">
        <f t="shared" si="1"/>
        <v>47.8</v>
      </c>
      <c r="G8" s="217">
        <f t="shared" si="1"/>
        <v>10.5</v>
      </c>
      <c r="H8" s="217">
        <f t="shared" si="1"/>
        <v>11.5</v>
      </c>
      <c r="I8" s="217">
        <f t="shared" si="1"/>
        <v>12.7</v>
      </c>
      <c r="J8" s="217">
        <f t="shared" si="1"/>
        <v>12.7</v>
      </c>
      <c r="K8" s="218">
        <f>SUM(B3:J7)</f>
        <v>166.4</v>
      </c>
      <c r="L8" s="219">
        <f t="shared" si="0"/>
        <v>1</v>
      </c>
    </row>
    <row r="9" spans="1:12" ht="15" customHeight="1" x14ac:dyDescent="0.3">
      <c r="A9" s="220" t="s">
        <v>72</v>
      </c>
      <c r="B9" s="219">
        <f t="shared" ref="B9:K9" si="2">IF($K8&gt;0,B8/$K8," ")</f>
        <v>5.4086538461538457E-2</v>
      </c>
      <c r="C9" s="219">
        <f t="shared" si="2"/>
        <v>5.4086538461538457E-2</v>
      </c>
      <c r="D9" s="219">
        <f t="shared" si="2"/>
        <v>0.19230769230769229</v>
      </c>
      <c r="E9" s="219">
        <f t="shared" si="2"/>
        <v>0.12740384615384615</v>
      </c>
      <c r="F9" s="219">
        <f t="shared" si="2"/>
        <v>0.28725961538461536</v>
      </c>
      <c r="G9" s="219">
        <f t="shared" si="2"/>
        <v>6.3100961538461536E-2</v>
      </c>
      <c r="H9" s="219">
        <f t="shared" si="2"/>
        <v>6.9110576923076927E-2</v>
      </c>
      <c r="I9" s="219">
        <f t="shared" si="2"/>
        <v>7.6322115384615377E-2</v>
      </c>
      <c r="J9" s="219">
        <f t="shared" si="2"/>
        <v>7.6322115384615377E-2</v>
      </c>
      <c r="K9" s="219">
        <f t="shared" si="2"/>
        <v>1</v>
      </c>
      <c r="L9" s="159"/>
    </row>
    <row r="10" spans="1:12" ht="15" customHeight="1" x14ac:dyDescent="0.3"/>
    <row r="11" spans="1:12" ht="15" customHeight="1" x14ac:dyDescent="0.3"/>
    <row r="12" spans="1:12" ht="15" customHeight="1" x14ac:dyDescent="0.3"/>
    <row r="13" spans="1:12" ht="15" customHeight="1" x14ac:dyDescent="0.3"/>
    <row r="14" spans="1:12" ht="15" customHeight="1" x14ac:dyDescent="0.3"/>
    <row r="15" spans="1:12" ht="15" customHeight="1" x14ac:dyDescent="0.3"/>
    <row r="16" spans="1:12" ht="15" customHeight="1" x14ac:dyDescent="0.3"/>
    <row r="17" ht="15" customHeight="1" x14ac:dyDescent="0.3"/>
    <row r="18" ht="15" customHeight="1" x14ac:dyDescent="0.3"/>
    <row r="19" ht="15" customHeight="1" x14ac:dyDescent="0.3"/>
    <row r="20" ht="15" customHeight="1" x14ac:dyDescent="0.3"/>
    <row r="21" ht="15" customHeight="1" x14ac:dyDescent="0.3"/>
    <row r="22" ht="15" customHeight="1" x14ac:dyDescent="0.3"/>
    <row r="23" ht="15" customHeight="1" x14ac:dyDescent="0.3"/>
    <row r="24" ht="15" customHeight="1" x14ac:dyDescent="0.3"/>
    <row r="25" ht="15" customHeight="1" x14ac:dyDescent="0.3"/>
    <row r="26" ht="15" customHeight="1" x14ac:dyDescent="0.3"/>
    <row r="27" ht="15" customHeight="1" x14ac:dyDescent="0.3"/>
    <row r="28" ht="15" customHeight="1" x14ac:dyDescent="0.3"/>
    <row r="29" ht="15" customHeight="1" x14ac:dyDescent="0.3"/>
    <row r="30" ht="15" customHeight="1" x14ac:dyDescent="0.3"/>
    <row r="31" ht="15" customHeight="1" x14ac:dyDescent="0.3"/>
    <row r="32"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9.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ht="15" customHeight="1" x14ac:dyDescent="0.3"/>
    <row r="1090" ht="15" customHeight="1" x14ac:dyDescent="0.3"/>
    <row r="1091" ht="15" customHeight="1" x14ac:dyDescent="0.3"/>
    <row r="1092" ht="15" customHeight="1" x14ac:dyDescent="0.3"/>
    <row r="1093" ht="15" customHeight="1" x14ac:dyDescent="0.3"/>
    <row r="1094" ht="15" customHeight="1" x14ac:dyDescent="0.3"/>
    <row r="1095" ht="15" customHeight="1" x14ac:dyDescent="0.3"/>
    <row r="1096" ht="15" customHeight="1" x14ac:dyDescent="0.3"/>
    <row r="1097" ht="15" customHeight="1" x14ac:dyDescent="0.3"/>
    <row r="1098" ht="15" customHeight="1" x14ac:dyDescent="0.3"/>
    <row r="1099" ht="15" customHeight="1" x14ac:dyDescent="0.3"/>
    <row r="1100" ht="15" customHeight="1" x14ac:dyDescent="0.3"/>
    <row r="1101" ht="15" customHeight="1" x14ac:dyDescent="0.3"/>
    <row r="1102" ht="15" customHeight="1" x14ac:dyDescent="0.3"/>
    <row r="1103" ht="15" customHeight="1" x14ac:dyDescent="0.3"/>
    <row r="1104"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3"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0"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ht="15" customHeight="1" x14ac:dyDescent="0.3"/>
    <row r="1218" ht="15" customHeight="1" x14ac:dyDescent="0.3"/>
    <row r="1219" ht="15" customHeight="1" x14ac:dyDescent="0.3"/>
    <row r="1220" ht="15" customHeight="1" x14ac:dyDescent="0.3"/>
    <row r="1221" ht="15" customHeight="1" x14ac:dyDescent="0.3"/>
    <row r="1222" ht="15" customHeight="1" x14ac:dyDescent="0.3"/>
    <row r="1223" ht="15" customHeight="1" x14ac:dyDescent="0.3"/>
    <row r="1224" ht="15" customHeight="1" x14ac:dyDescent="0.3"/>
    <row r="1225" ht="15" customHeight="1" x14ac:dyDescent="0.3"/>
    <row r="1226" ht="15" customHeight="1" x14ac:dyDescent="0.3"/>
    <row r="1227" ht="15" customHeight="1" x14ac:dyDescent="0.3"/>
    <row r="1228" ht="15" customHeight="1" x14ac:dyDescent="0.3"/>
    <row r="1229" ht="15" customHeight="1" x14ac:dyDescent="0.3"/>
    <row r="1230" ht="15" customHeight="1" x14ac:dyDescent="0.3"/>
    <row r="1231" ht="15" customHeight="1" x14ac:dyDescent="0.3"/>
    <row r="1232" ht="15"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15" customHeight="1" x14ac:dyDescent="0.3"/>
    <row r="1269" ht="15" customHeight="1" x14ac:dyDescent="0.3"/>
    <row r="1270" ht="15" customHeight="1" x14ac:dyDescent="0.3"/>
    <row r="1271" ht="15" customHeight="1" x14ac:dyDescent="0.3"/>
    <row r="1272" ht="15" customHeight="1" x14ac:dyDescent="0.3"/>
    <row r="1273" ht="15" customHeight="1" x14ac:dyDescent="0.3"/>
    <row r="1274" ht="15" customHeight="1" x14ac:dyDescent="0.3"/>
    <row r="1275" ht="15" customHeight="1" x14ac:dyDescent="0.3"/>
    <row r="1276" ht="15" customHeight="1" x14ac:dyDescent="0.3"/>
    <row r="1277" ht="15" customHeight="1" x14ac:dyDescent="0.3"/>
    <row r="1278" ht="15" customHeight="1" x14ac:dyDescent="0.3"/>
    <row r="1279" ht="15" customHeight="1" x14ac:dyDescent="0.3"/>
    <row r="1280" ht="15" customHeight="1" x14ac:dyDescent="0.3"/>
    <row r="1281" ht="15" customHeight="1" x14ac:dyDescent="0.3"/>
    <row r="1282" ht="15" customHeight="1" x14ac:dyDescent="0.3"/>
    <row r="1283" ht="15"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15" customHeight="1" x14ac:dyDescent="0.3"/>
    <row r="1294" ht="15" customHeight="1" x14ac:dyDescent="0.3"/>
    <row r="1295" ht="15" customHeight="1" x14ac:dyDescent="0.3"/>
    <row r="1296" ht="15" customHeight="1" x14ac:dyDescent="0.3"/>
    <row r="1297" ht="15" customHeight="1" x14ac:dyDescent="0.3"/>
    <row r="1298" ht="15" customHeight="1" x14ac:dyDescent="0.3"/>
    <row r="1299"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6"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6" ht="15" customHeight="1" x14ac:dyDescent="0.3"/>
    <row r="1327" ht="15" customHeight="1" x14ac:dyDescent="0.3"/>
    <row r="1328"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ht="15" customHeight="1" x14ac:dyDescent="0.3"/>
    <row r="1378" ht="15" customHeight="1" x14ac:dyDescent="0.3"/>
    <row r="1379" ht="15" customHeight="1" x14ac:dyDescent="0.3"/>
    <row r="1380" ht="15" customHeight="1" x14ac:dyDescent="0.3"/>
    <row r="1381" ht="15" customHeight="1" x14ac:dyDescent="0.3"/>
    <row r="1382" ht="15" customHeight="1" x14ac:dyDescent="0.3"/>
    <row r="1383" ht="15" customHeight="1" x14ac:dyDescent="0.3"/>
    <row r="1384" ht="15" customHeight="1" x14ac:dyDescent="0.3"/>
    <row r="1385" ht="15" customHeight="1" x14ac:dyDescent="0.3"/>
    <row r="1386" ht="15" customHeight="1" x14ac:dyDescent="0.3"/>
    <row r="1387" ht="15" customHeight="1" x14ac:dyDescent="0.3"/>
    <row r="1388" ht="15" customHeight="1" x14ac:dyDescent="0.3"/>
    <row r="1389" ht="15" customHeight="1" x14ac:dyDescent="0.3"/>
    <row r="1390" ht="15" customHeight="1" x14ac:dyDescent="0.3"/>
    <row r="1391" ht="15" customHeight="1" x14ac:dyDescent="0.3"/>
    <row r="1392"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ht="15" customHeight="1" x14ac:dyDescent="0.3"/>
    <row r="1490" ht="15" customHeight="1" x14ac:dyDescent="0.3"/>
    <row r="1491" ht="15" customHeight="1" x14ac:dyDescent="0.3"/>
    <row r="1492" ht="15" customHeight="1" x14ac:dyDescent="0.3"/>
    <row r="1493" ht="15" customHeight="1" x14ac:dyDescent="0.3"/>
    <row r="1494" ht="15" customHeight="1" x14ac:dyDescent="0.3"/>
    <row r="1495" ht="15" customHeight="1" x14ac:dyDescent="0.3"/>
    <row r="1496" ht="15" customHeight="1" x14ac:dyDescent="0.3"/>
    <row r="1497" ht="15" customHeight="1" x14ac:dyDescent="0.3"/>
    <row r="1498" ht="15" customHeight="1" x14ac:dyDescent="0.3"/>
    <row r="1499" ht="15" customHeight="1" x14ac:dyDescent="0.3"/>
    <row r="1500" ht="15" customHeight="1" x14ac:dyDescent="0.3"/>
    <row r="1501" ht="15" customHeight="1" x14ac:dyDescent="0.3"/>
    <row r="1502" ht="15" customHeight="1" x14ac:dyDescent="0.3"/>
    <row r="1503" ht="15" customHeight="1" x14ac:dyDescent="0.3"/>
    <row r="1504"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15"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15"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15"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15"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15" customHeight="1" x14ac:dyDescent="0.3"/>
    <row r="1596" ht="15" customHeight="1" x14ac:dyDescent="0.3"/>
    <row r="1597" ht="15" customHeight="1" x14ac:dyDescent="0.3"/>
    <row r="1598" ht="15" customHeight="1" x14ac:dyDescent="0.3"/>
    <row r="1599" ht="15" customHeight="1" x14ac:dyDescent="0.3"/>
    <row r="1600" ht="15" customHeight="1" x14ac:dyDescent="0.3"/>
    <row r="1601" ht="15" customHeight="1" x14ac:dyDescent="0.3"/>
    <row r="1602" ht="15" customHeight="1" x14ac:dyDescent="0.3"/>
    <row r="1603" ht="15" customHeight="1" x14ac:dyDescent="0.3"/>
    <row r="1604" ht="15" customHeight="1" x14ac:dyDescent="0.3"/>
    <row r="1605" ht="15" customHeight="1" x14ac:dyDescent="0.3"/>
    <row r="1606" ht="15" customHeight="1" x14ac:dyDescent="0.3"/>
    <row r="1607" ht="15" customHeight="1" x14ac:dyDescent="0.3"/>
    <row r="1608" ht="15" customHeight="1" x14ac:dyDescent="0.3"/>
    <row r="1609" ht="15" customHeight="1" x14ac:dyDescent="0.3"/>
    <row r="1610" ht="15" customHeight="1" x14ac:dyDescent="0.3"/>
    <row r="1611" ht="15" customHeight="1" x14ac:dyDescent="0.3"/>
    <row r="1612" ht="15" customHeight="1" x14ac:dyDescent="0.3"/>
    <row r="1613" ht="15" customHeight="1" x14ac:dyDescent="0.3"/>
    <row r="1614" ht="15" customHeight="1" x14ac:dyDescent="0.3"/>
    <row r="1615" ht="15" customHeight="1" x14ac:dyDescent="0.3"/>
    <row r="1616" ht="15" customHeight="1" x14ac:dyDescent="0.3"/>
    <row r="1617" ht="15" customHeight="1" x14ac:dyDescent="0.3"/>
    <row r="1618" ht="15" customHeight="1" x14ac:dyDescent="0.3"/>
    <row r="1619" ht="15" customHeight="1" x14ac:dyDescent="0.3"/>
    <row r="1620" ht="15" customHeight="1" x14ac:dyDescent="0.3"/>
    <row r="1621" ht="15" customHeight="1" x14ac:dyDescent="0.3"/>
    <row r="1622" ht="15" customHeight="1" x14ac:dyDescent="0.3"/>
    <row r="1623" ht="15" customHeight="1" x14ac:dyDescent="0.3"/>
    <row r="1624"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39"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4" ht="15" customHeight="1" x14ac:dyDescent="0.3"/>
    <row r="1665" ht="15" customHeight="1" x14ac:dyDescent="0.3"/>
    <row r="1666" ht="15" customHeight="1" x14ac:dyDescent="0.3"/>
    <row r="1667"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ht="15" customHeight="1" x14ac:dyDescent="0.3"/>
    <row r="1698" ht="15" customHeight="1" x14ac:dyDescent="0.3"/>
    <row r="1699" ht="15" customHeight="1" x14ac:dyDescent="0.3"/>
    <row r="1700" ht="15" customHeight="1" x14ac:dyDescent="0.3"/>
    <row r="1701" ht="15" customHeight="1" x14ac:dyDescent="0.3"/>
    <row r="1702" ht="15" customHeight="1" x14ac:dyDescent="0.3"/>
    <row r="1703" ht="15" customHeight="1" x14ac:dyDescent="0.3"/>
    <row r="1704" ht="15" customHeight="1" x14ac:dyDescent="0.3"/>
    <row r="1705" ht="15" customHeight="1" x14ac:dyDescent="0.3"/>
    <row r="1706" ht="15" customHeight="1" x14ac:dyDescent="0.3"/>
    <row r="1707" ht="15" customHeight="1" x14ac:dyDescent="0.3"/>
    <row r="1708" ht="15" customHeight="1" x14ac:dyDescent="0.3"/>
    <row r="1709" ht="15" customHeight="1" x14ac:dyDescent="0.3"/>
    <row r="1710" ht="15" customHeight="1" x14ac:dyDescent="0.3"/>
    <row r="1711" ht="15" customHeight="1" x14ac:dyDescent="0.3"/>
    <row r="1712"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15" customHeight="1" x14ac:dyDescent="0.3"/>
    <row r="1768" ht="15" customHeight="1" x14ac:dyDescent="0.3"/>
    <row r="1769" ht="15" customHeight="1" x14ac:dyDescent="0.3"/>
    <row r="1770" ht="15" customHeight="1" x14ac:dyDescent="0.3"/>
    <row r="1771" ht="15" customHeight="1" x14ac:dyDescent="0.3"/>
    <row r="1772" ht="15" customHeight="1" x14ac:dyDescent="0.3"/>
    <row r="1773" ht="15"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15" customHeight="1" x14ac:dyDescent="0.3"/>
    <row r="1788" ht="15" customHeight="1" x14ac:dyDescent="0.3"/>
    <row r="1789" ht="15" customHeight="1" x14ac:dyDescent="0.3"/>
    <row r="1790" ht="15" customHeight="1" x14ac:dyDescent="0.3"/>
    <row r="1791" ht="15" customHeight="1" x14ac:dyDescent="0.3"/>
    <row r="1792" ht="15"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15"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15"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15"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15" customHeight="1" x14ac:dyDescent="0.3"/>
    <row r="1821" ht="15" customHeight="1" x14ac:dyDescent="0.3"/>
    <row r="1822" ht="15" customHeight="1" x14ac:dyDescent="0.3"/>
    <row r="1823" ht="15" customHeight="1" x14ac:dyDescent="0.3"/>
    <row r="1824" ht="15" customHeight="1" x14ac:dyDescent="0.3"/>
    <row r="1825" ht="15" customHeight="1" x14ac:dyDescent="0.3"/>
    <row r="1826" ht="15" customHeight="1" x14ac:dyDescent="0.3"/>
    <row r="1827" ht="15" customHeight="1" x14ac:dyDescent="0.3"/>
    <row r="1828" ht="15" customHeight="1" x14ac:dyDescent="0.3"/>
    <row r="1829" ht="15" customHeight="1" x14ac:dyDescent="0.3"/>
    <row r="1830" ht="15" customHeight="1" x14ac:dyDescent="0.3"/>
    <row r="1831" ht="15" customHeight="1" x14ac:dyDescent="0.3"/>
    <row r="1832" ht="15" customHeight="1" x14ac:dyDescent="0.3"/>
    <row r="1833" ht="15" customHeight="1" x14ac:dyDescent="0.3"/>
    <row r="1834" ht="15" customHeight="1" x14ac:dyDescent="0.3"/>
    <row r="1835" ht="15" customHeight="1" x14ac:dyDescent="0.3"/>
    <row r="1836" ht="15" customHeight="1" x14ac:dyDescent="0.3"/>
    <row r="1837" ht="15" customHeight="1" x14ac:dyDescent="0.3"/>
    <row r="1838" ht="15" customHeight="1" x14ac:dyDescent="0.3"/>
    <row r="1839" ht="15" customHeight="1" x14ac:dyDescent="0.3"/>
    <row r="1840" ht="15" customHeight="1" x14ac:dyDescent="0.3"/>
    <row r="1841" ht="15" customHeight="1" x14ac:dyDescent="0.3"/>
    <row r="1842" ht="15" customHeight="1" x14ac:dyDescent="0.3"/>
    <row r="1843" ht="15" customHeight="1" x14ac:dyDescent="0.3"/>
    <row r="1844" ht="15" customHeight="1" x14ac:dyDescent="0.3"/>
    <row r="1845" ht="15" customHeight="1" x14ac:dyDescent="0.3"/>
    <row r="1846" ht="15" customHeight="1" x14ac:dyDescent="0.3"/>
    <row r="1847" ht="15" customHeight="1" x14ac:dyDescent="0.3"/>
    <row r="1848" ht="15" customHeight="1" x14ac:dyDescent="0.3"/>
    <row r="1849"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0" ht="15" customHeight="1" x14ac:dyDescent="0.3"/>
    <row r="1861" ht="15" customHeight="1" x14ac:dyDescent="0.3"/>
    <row r="1862" ht="15" customHeight="1" x14ac:dyDescent="0.3"/>
    <row r="1863" ht="15" customHeight="1" x14ac:dyDescent="0.3"/>
    <row r="1864" ht="15" customHeight="1" x14ac:dyDescent="0.3"/>
    <row r="1865" ht="15"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15"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15"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15"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15"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15"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2" ht="15" customHeight="1" x14ac:dyDescent="0.3"/>
    <row r="1933" ht="15" customHeight="1" x14ac:dyDescent="0.3"/>
    <row r="1934" ht="15" customHeight="1" x14ac:dyDescent="0.3"/>
    <row r="1935" ht="15" customHeight="1" x14ac:dyDescent="0.3"/>
    <row r="1936" ht="15" customHeight="1" x14ac:dyDescent="0.3"/>
    <row r="1937" ht="15" customHeight="1" x14ac:dyDescent="0.3"/>
    <row r="1938" ht="15" customHeight="1" x14ac:dyDescent="0.3"/>
    <row r="1939" ht="15" customHeight="1" x14ac:dyDescent="0.3"/>
    <row r="1940" ht="15" customHeight="1" x14ac:dyDescent="0.3"/>
    <row r="1941" ht="15" customHeight="1" x14ac:dyDescent="0.3"/>
    <row r="1942" ht="15" customHeight="1" x14ac:dyDescent="0.3"/>
    <row r="1943" ht="15" customHeight="1" x14ac:dyDescent="0.3"/>
    <row r="1944" ht="15" customHeight="1" x14ac:dyDescent="0.3"/>
    <row r="1945" ht="15" customHeight="1" x14ac:dyDescent="0.3"/>
    <row r="1946" ht="15" customHeight="1" x14ac:dyDescent="0.3"/>
    <row r="1947" ht="15" customHeight="1" x14ac:dyDescent="0.3"/>
    <row r="1948" ht="15" customHeight="1" x14ac:dyDescent="0.3"/>
    <row r="1949" ht="15" customHeight="1" x14ac:dyDescent="0.3"/>
    <row r="1950" ht="15" customHeight="1" x14ac:dyDescent="0.3"/>
    <row r="1951" ht="15" customHeight="1" x14ac:dyDescent="0.3"/>
    <row r="1952" ht="15" customHeight="1" x14ac:dyDescent="0.3"/>
    <row r="1953" ht="15" customHeight="1" x14ac:dyDescent="0.3"/>
    <row r="1954" ht="15" customHeight="1" x14ac:dyDescent="0.3"/>
    <row r="1955" ht="15"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15"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15"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15"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ht="15" customHeight="1" x14ac:dyDescent="0.3"/>
    <row r="2018" ht="15" customHeight="1" x14ac:dyDescent="0.3"/>
    <row r="2019" ht="15" customHeight="1" x14ac:dyDescent="0.3"/>
    <row r="2020" ht="15" customHeight="1" x14ac:dyDescent="0.3"/>
    <row r="2021" ht="15" customHeight="1" x14ac:dyDescent="0.3"/>
    <row r="2022" ht="15" customHeight="1" x14ac:dyDescent="0.3"/>
    <row r="2023" ht="15" customHeight="1" x14ac:dyDescent="0.3"/>
    <row r="2024" ht="15" customHeight="1" x14ac:dyDescent="0.3"/>
    <row r="2025" ht="15" customHeight="1" x14ac:dyDescent="0.3"/>
    <row r="2026" ht="15" customHeight="1" x14ac:dyDescent="0.3"/>
    <row r="2027" ht="15" customHeight="1" x14ac:dyDescent="0.3"/>
    <row r="2028" ht="15" customHeight="1" x14ac:dyDescent="0.3"/>
    <row r="2029" ht="15" customHeight="1" x14ac:dyDescent="0.3"/>
    <row r="2030" ht="15" customHeight="1" x14ac:dyDescent="0.3"/>
    <row r="2031" ht="15" customHeight="1" x14ac:dyDescent="0.3"/>
    <row r="2032"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15"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15"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15"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15"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15"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15"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ht="15" customHeight="1" x14ac:dyDescent="0.3"/>
    <row r="2146" ht="15" customHeight="1" x14ac:dyDescent="0.3"/>
    <row r="2147" ht="15" customHeight="1" x14ac:dyDescent="0.3"/>
    <row r="2148" ht="15" customHeight="1" x14ac:dyDescent="0.3"/>
    <row r="2149" ht="15" customHeight="1" x14ac:dyDescent="0.3"/>
    <row r="2150" ht="15" customHeight="1" x14ac:dyDescent="0.3"/>
    <row r="2151" ht="15" customHeight="1" x14ac:dyDescent="0.3"/>
    <row r="2152" ht="15" customHeight="1" x14ac:dyDescent="0.3"/>
    <row r="2153" ht="15" customHeight="1" x14ac:dyDescent="0.3"/>
    <row r="2154" ht="15" customHeight="1" x14ac:dyDescent="0.3"/>
    <row r="2155" ht="15" customHeight="1" x14ac:dyDescent="0.3"/>
    <row r="2156" ht="15" customHeight="1" x14ac:dyDescent="0.3"/>
    <row r="2157" ht="15" customHeight="1" x14ac:dyDescent="0.3"/>
    <row r="2158" ht="15" customHeight="1" x14ac:dyDescent="0.3"/>
    <row r="2159" ht="15" customHeight="1" x14ac:dyDescent="0.3"/>
    <row r="2160" ht="15" customHeight="1" x14ac:dyDescent="0.3"/>
    <row r="2161" ht="15" customHeight="1" x14ac:dyDescent="0.3"/>
    <row r="2162" ht="15" customHeight="1" x14ac:dyDescent="0.3"/>
    <row r="2163" ht="15" customHeight="1" x14ac:dyDescent="0.3"/>
    <row r="2164" ht="15" customHeight="1" x14ac:dyDescent="0.3"/>
    <row r="2165" ht="15"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15"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15"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15"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15"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15"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15"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ht="15" customHeight="1" x14ac:dyDescent="0.3"/>
    <row r="2306" ht="15" customHeight="1" x14ac:dyDescent="0.3"/>
    <row r="2307" ht="15" customHeight="1" x14ac:dyDescent="0.3"/>
    <row r="2308" ht="15" customHeight="1" x14ac:dyDescent="0.3"/>
    <row r="2309" ht="15" customHeight="1" x14ac:dyDescent="0.3"/>
    <row r="2310" ht="15" customHeight="1" x14ac:dyDescent="0.3"/>
    <row r="2311" ht="15" customHeight="1" x14ac:dyDescent="0.3"/>
    <row r="2312" ht="15" customHeight="1" x14ac:dyDescent="0.3"/>
    <row r="2313" ht="15" customHeight="1" x14ac:dyDescent="0.3"/>
    <row r="2314" ht="15" customHeight="1" x14ac:dyDescent="0.3"/>
    <row r="2315" ht="15" customHeight="1" x14ac:dyDescent="0.3"/>
    <row r="2316" ht="15" customHeight="1" x14ac:dyDescent="0.3"/>
    <row r="2317" ht="15" customHeight="1" x14ac:dyDescent="0.3"/>
    <row r="2318" ht="15" customHeight="1" x14ac:dyDescent="0.3"/>
    <row r="2319" ht="15" customHeight="1" x14ac:dyDescent="0.3"/>
    <row r="2320"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ht="15" customHeight="1" x14ac:dyDescent="0.3"/>
    <row r="2418" ht="15" customHeight="1" x14ac:dyDescent="0.3"/>
    <row r="2419" ht="15" customHeight="1" x14ac:dyDescent="0.3"/>
    <row r="2420" ht="15" customHeight="1" x14ac:dyDescent="0.3"/>
    <row r="2421" ht="15" customHeight="1" x14ac:dyDescent="0.3"/>
    <row r="2422" ht="15" customHeight="1" x14ac:dyDescent="0.3"/>
    <row r="2423" ht="15" customHeight="1" x14ac:dyDescent="0.3"/>
    <row r="2424" ht="15" customHeight="1" x14ac:dyDescent="0.3"/>
    <row r="2425" ht="15" customHeight="1" x14ac:dyDescent="0.3"/>
    <row r="2426" ht="15" customHeight="1" x14ac:dyDescent="0.3"/>
    <row r="2427" ht="15" customHeight="1" x14ac:dyDescent="0.3"/>
    <row r="2428" ht="15" customHeight="1" x14ac:dyDescent="0.3"/>
    <row r="2429" ht="15" customHeight="1" x14ac:dyDescent="0.3"/>
    <row r="2430" ht="15" customHeight="1" x14ac:dyDescent="0.3"/>
    <row r="2431" ht="15" customHeight="1" x14ac:dyDescent="0.3"/>
    <row r="2432"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ht="15" customHeight="1" x14ac:dyDescent="0.3"/>
    <row r="2498" ht="15" customHeight="1" x14ac:dyDescent="0.3"/>
    <row r="2499" ht="15" customHeight="1" x14ac:dyDescent="0.3"/>
    <row r="2500" ht="15" customHeight="1" x14ac:dyDescent="0.3"/>
    <row r="2501" ht="15" customHeight="1" x14ac:dyDescent="0.3"/>
    <row r="2502" ht="15" customHeight="1" x14ac:dyDescent="0.3"/>
    <row r="2503" ht="15" customHeight="1" x14ac:dyDescent="0.3"/>
    <row r="2504" ht="15" customHeight="1" x14ac:dyDescent="0.3"/>
    <row r="2505" ht="15" customHeight="1" x14ac:dyDescent="0.3"/>
    <row r="2506" ht="15" customHeight="1" x14ac:dyDescent="0.3"/>
    <row r="2507" ht="15" customHeight="1" x14ac:dyDescent="0.3"/>
    <row r="2508" ht="15" customHeight="1" x14ac:dyDescent="0.3"/>
    <row r="2509" ht="15" customHeight="1" x14ac:dyDescent="0.3"/>
    <row r="2510" ht="15" customHeight="1" x14ac:dyDescent="0.3"/>
    <row r="2511" ht="15" customHeight="1" x14ac:dyDescent="0.3"/>
    <row r="2512"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ht="15" customHeight="1" x14ac:dyDescent="0.3"/>
    <row r="2594" ht="15" customHeight="1" x14ac:dyDescent="0.3"/>
    <row r="2595" ht="15" customHeight="1" x14ac:dyDescent="0.3"/>
    <row r="2596" ht="15" customHeight="1" x14ac:dyDescent="0.3"/>
    <row r="2597" ht="15" customHeight="1" x14ac:dyDescent="0.3"/>
    <row r="2598" ht="15" customHeight="1" x14ac:dyDescent="0.3"/>
    <row r="2599" ht="15" customHeight="1" x14ac:dyDescent="0.3"/>
    <row r="2600" ht="15" customHeight="1" x14ac:dyDescent="0.3"/>
    <row r="2601" ht="15" customHeight="1" x14ac:dyDescent="0.3"/>
    <row r="2602" ht="15" customHeight="1" x14ac:dyDescent="0.3"/>
    <row r="2603" ht="15" customHeight="1" x14ac:dyDescent="0.3"/>
    <row r="2604" ht="15" customHeight="1" x14ac:dyDescent="0.3"/>
    <row r="2605" ht="15" customHeight="1" x14ac:dyDescent="0.3"/>
    <row r="2606" ht="15" customHeight="1" x14ac:dyDescent="0.3"/>
    <row r="2607" ht="15" customHeight="1" x14ac:dyDescent="0.3"/>
    <row r="2608"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ht="15" customHeight="1" x14ac:dyDescent="0.3"/>
    <row r="2706" ht="15" customHeight="1" x14ac:dyDescent="0.3"/>
    <row r="2707" ht="15" customHeight="1" x14ac:dyDescent="0.3"/>
    <row r="2708" ht="15" customHeight="1" x14ac:dyDescent="0.3"/>
    <row r="2709" ht="15" customHeight="1" x14ac:dyDescent="0.3"/>
    <row r="2710" ht="15" customHeight="1" x14ac:dyDescent="0.3"/>
    <row r="2711" ht="15" customHeight="1" x14ac:dyDescent="0.3"/>
    <row r="2712" ht="15" customHeight="1" x14ac:dyDescent="0.3"/>
    <row r="2713" ht="15" customHeight="1" x14ac:dyDescent="0.3"/>
    <row r="2714" ht="15" customHeight="1" x14ac:dyDescent="0.3"/>
    <row r="2715" ht="15" customHeight="1" x14ac:dyDescent="0.3"/>
    <row r="2716" ht="15" customHeight="1" x14ac:dyDescent="0.3"/>
    <row r="2717" ht="15" customHeight="1" x14ac:dyDescent="0.3"/>
    <row r="2718" ht="15" customHeight="1" x14ac:dyDescent="0.3"/>
    <row r="2719" ht="15" customHeight="1" x14ac:dyDescent="0.3"/>
    <row r="2720"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ht="15" customHeight="1" x14ac:dyDescent="0.3"/>
    <row r="2834" ht="15" customHeight="1" x14ac:dyDescent="0.3"/>
    <row r="2835" ht="15" customHeight="1" x14ac:dyDescent="0.3"/>
    <row r="2836" ht="15" customHeight="1" x14ac:dyDescent="0.3"/>
    <row r="2837" ht="15" customHeight="1" x14ac:dyDescent="0.3"/>
    <row r="2838" ht="15" customHeight="1" x14ac:dyDescent="0.3"/>
    <row r="2839" ht="15" customHeight="1" x14ac:dyDescent="0.3"/>
    <row r="2840" ht="15" customHeight="1" x14ac:dyDescent="0.3"/>
    <row r="2841" ht="15" customHeight="1" x14ac:dyDescent="0.3"/>
    <row r="2842" ht="15" customHeight="1" x14ac:dyDescent="0.3"/>
    <row r="2843" ht="15" customHeight="1" x14ac:dyDescent="0.3"/>
    <row r="2844" ht="15" customHeight="1" x14ac:dyDescent="0.3"/>
    <row r="2845" ht="15" customHeight="1" x14ac:dyDescent="0.3"/>
    <row r="2846" ht="15" customHeight="1" x14ac:dyDescent="0.3"/>
    <row r="2847" ht="15" customHeight="1" x14ac:dyDescent="0.3"/>
    <row r="2848" ht="15" customHeight="1" x14ac:dyDescent="0.3"/>
    <row r="2849" ht="15" customHeight="1" x14ac:dyDescent="0.3"/>
    <row r="2850" ht="15" customHeight="1" x14ac:dyDescent="0.3"/>
    <row r="2851" ht="15" customHeight="1" x14ac:dyDescent="0.3"/>
    <row r="2852" ht="15" customHeight="1" x14ac:dyDescent="0.3"/>
    <row r="2853" ht="15" customHeight="1" x14ac:dyDescent="0.3"/>
    <row r="2854" ht="15" customHeight="1" x14ac:dyDescent="0.3"/>
    <row r="2855" ht="15" customHeight="1" x14ac:dyDescent="0.3"/>
    <row r="2856" ht="15" customHeight="1" x14ac:dyDescent="0.3"/>
    <row r="2857" ht="15" customHeight="1" x14ac:dyDescent="0.3"/>
    <row r="2858" ht="15" customHeight="1" x14ac:dyDescent="0.3"/>
    <row r="2859" ht="15" customHeight="1" x14ac:dyDescent="0.3"/>
    <row r="2860" ht="15" customHeight="1" x14ac:dyDescent="0.3"/>
    <row r="2861" ht="15" customHeight="1" x14ac:dyDescent="0.3"/>
    <row r="2862" ht="15" customHeight="1" x14ac:dyDescent="0.3"/>
    <row r="2863" ht="15" customHeight="1" x14ac:dyDescent="0.3"/>
    <row r="2864" ht="15" customHeight="1" x14ac:dyDescent="0.3"/>
    <row r="2865" ht="15" customHeight="1" x14ac:dyDescent="0.3"/>
    <row r="2866" ht="15" customHeight="1" x14ac:dyDescent="0.3"/>
    <row r="2867" ht="15" customHeight="1" x14ac:dyDescent="0.3"/>
    <row r="2868" ht="15" customHeight="1" x14ac:dyDescent="0.3"/>
    <row r="2869" ht="15" customHeight="1" x14ac:dyDescent="0.3"/>
    <row r="2870" ht="15" customHeight="1" x14ac:dyDescent="0.3"/>
    <row r="2871" ht="15" customHeight="1" x14ac:dyDescent="0.3"/>
    <row r="2872" ht="15" customHeight="1" x14ac:dyDescent="0.3"/>
    <row r="2873" ht="15" customHeight="1" x14ac:dyDescent="0.3"/>
    <row r="2874" ht="15" customHeight="1" x14ac:dyDescent="0.3"/>
    <row r="2875" ht="15" customHeight="1" x14ac:dyDescent="0.3"/>
    <row r="2876" ht="15" customHeight="1" x14ac:dyDescent="0.3"/>
    <row r="2877" ht="15" customHeight="1" x14ac:dyDescent="0.3"/>
    <row r="2878" ht="15" customHeight="1" x14ac:dyDescent="0.3"/>
    <row r="2879" ht="15" customHeight="1" x14ac:dyDescent="0.3"/>
    <row r="2880" ht="15" customHeight="1" x14ac:dyDescent="0.3"/>
    <row r="2881" ht="15" customHeight="1" x14ac:dyDescent="0.3"/>
    <row r="2882" ht="15" customHeight="1" x14ac:dyDescent="0.3"/>
    <row r="2883" ht="15" customHeight="1" x14ac:dyDescent="0.3"/>
    <row r="2884" ht="15" customHeight="1" x14ac:dyDescent="0.3"/>
    <row r="2885" ht="15" customHeight="1" x14ac:dyDescent="0.3"/>
    <row r="2886" ht="15" customHeight="1" x14ac:dyDescent="0.3"/>
    <row r="2887" ht="15" customHeight="1" x14ac:dyDescent="0.3"/>
    <row r="2888" ht="15" customHeight="1" x14ac:dyDescent="0.3"/>
    <row r="2889" ht="15" customHeight="1" x14ac:dyDescent="0.3"/>
    <row r="2890" ht="15" customHeight="1" x14ac:dyDescent="0.3"/>
    <row r="2891" ht="15" customHeight="1" x14ac:dyDescent="0.3"/>
    <row r="2892" ht="15" customHeight="1" x14ac:dyDescent="0.3"/>
    <row r="2893" ht="15" customHeight="1" x14ac:dyDescent="0.3"/>
    <row r="2894" ht="15" customHeight="1" x14ac:dyDescent="0.3"/>
    <row r="2895" ht="15" customHeight="1" x14ac:dyDescent="0.3"/>
    <row r="2896" ht="15" customHeight="1" x14ac:dyDescent="0.3"/>
    <row r="2897" ht="15" customHeight="1" x14ac:dyDescent="0.3"/>
    <row r="2898" ht="15" customHeight="1" x14ac:dyDescent="0.3"/>
    <row r="2899" ht="15" customHeight="1" x14ac:dyDescent="0.3"/>
    <row r="2900" ht="15" customHeight="1" x14ac:dyDescent="0.3"/>
    <row r="2901" ht="15" customHeight="1" x14ac:dyDescent="0.3"/>
    <row r="2902" ht="15" customHeight="1" x14ac:dyDescent="0.3"/>
    <row r="2903" ht="15" customHeight="1" x14ac:dyDescent="0.3"/>
    <row r="2904" ht="15" customHeight="1" x14ac:dyDescent="0.3"/>
    <row r="2905" ht="15" customHeight="1" x14ac:dyDescent="0.3"/>
    <row r="2906" ht="15" customHeight="1" x14ac:dyDescent="0.3"/>
    <row r="2907" ht="15" customHeight="1" x14ac:dyDescent="0.3"/>
    <row r="2908" ht="15" customHeight="1" x14ac:dyDescent="0.3"/>
    <row r="2909" ht="15" customHeight="1" x14ac:dyDescent="0.3"/>
    <row r="2910" ht="15" customHeight="1" x14ac:dyDescent="0.3"/>
    <row r="2911" ht="15" customHeight="1" x14ac:dyDescent="0.3"/>
    <row r="2912" ht="15" customHeight="1" x14ac:dyDescent="0.3"/>
    <row r="2913" ht="15" customHeight="1" x14ac:dyDescent="0.3"/>
    <row r="2914" ht="15" customHeight="1" x14ac:dyDescent="0.3"/>
    <row r="2915" ht="15" customHeight="1" x14ac:dyDescent="0.3"/>
    <row r="2916" ht="15" customHeight="1" x14ac:dyDescent="0.3"/>
    <row r="2917" ht="15" customHeight="1" x14ac:dyDescent="0.3"/>
    <row r="2918" ht="15" customHeight="1" x14ac:dyDescent="0.3"/>
    <row r="2919" ht="15" customHeight="1" x14ac:dyDescent="0.3"/>
    <row r="2920" ht="15" customHeight="1" x14ac:dyDescent="0.3"/>
    <row r="2921" ht="15" customHeight="1" x14ac:dyDescent="0.3"/>
    <row r="2922" ht="15" customHeight="1" x14ac:dyDescent="0.3"/>
    <row r="2923" ht="15" customHeight="1" x14ac:dyDescent="0.3"/>
    <row r="2924" ht="15" customHeight="1" x14ac:dyDescent="0.3"/>
    <row r="2925" ht="15" customHeight="1" x14ac:dyDescent="0.3"/>
    <row r="2926" ht="15" customHeight="1" x14ac:dyDescent="0.3"/>
    <row r="2927" ht="15" customHeight="1" x14ac:dyDescent="0.3"/>
    <row r="2928" ht="15" customHeight="1" x14ac:dyDescent="0.3"/>
    <row r="2929" ht="15" customHeight="1" x14ac:dyDescent="0.3"/>
    <row r="2930" ht="15" customHeight="1" x14ac:dyDescent="0.3"/>
    <row r="2931" ht="15" customHeight="1" x14ac:dyDescent="0.3"/>
    <row r="2932" ht="15" customHeight="1" x14ac:dyDescent="0.3"/>
    <row r="2933" ht="15" customHeight="1" x14ac:dyDescent="0.3"/>
    <row r="2934" ht="15" customHeight="1" x14ac:dyDescent="0.3"/>
    <row r="2935" ht="15" customHeight="1" x14ac:dyDescent="0.3"/>
    <row r="2936" ht="15" customHeight="1" x14ac:dyDescent="0.3"/>
    <row r="2937" ht="15" customHeight="1" x14ac:dyDescent="0.3"/>
    <row r="2938" ht="15" customHeight="1" x14ac:dyDescent="0.3"/>
    <row r="2939" ht="15" customHeight="1" x14ac:dyDescent="0.3"/>
    <row r="2940" ht="15" customHeight="1" x14ac:dyDescent="0.3"/>
    <row r="2941" ht="15" customHeight="1" x14ac:dyDescent="0.3"/>
    <row r="2942" ht="15" customHeight="1" x14ac:dyDescent="0.3"/>
    <row r="2943" ht="15" customHeight="1" x14ac:dyDescent="0.3"/>
    <row r="2944" ht="15" customHeight="1" x14ac:dyDescent="0.3"/>
    <row r="2945" ht="15" customHeight="1" x14ac:dyDescent="0.3"/>
    <row r="2946" ht="15" customHeight="1" x14ac:dyDescent="0.3"/>
    <row r="2947" ht="15" customHeight="1" x14ac:dyDescent="0.3"/>
    <row r="2948" ht="15" customHeight="1" x14ac:dyDescent="0.3"/>
    <row r="2949" ht="15" customHeight="1" x14ac:dyDescent="0.3"/>
    <row r="2950" ht="15" customHeight="1" x14ac:dyDescent="0.3"/>
    <row r="2951" ht="15" customHeight="1" x14ac:dyDescent="0.3"/>
    <row r="2952" ht="15" customHeight="1" x14ac:dyDescent="0.3"/>
    <row r="2953" ht="15" customHeight="1" x14ac:dyDescent="0.3"/>
    <row r="2954" ht="15" customHeight="1" x14ac:dyDescent="0.3"/>
    <row r="2955" ht="15" customHeight="1" x14ac:dyDescent="0.3"/>
    <row r="2956" ht="15" customHeight="1" x14ac:dyDescent="0.3"/>
    <row r="2957" ht="15" customHeight="1" x14ac:dyDescent="0.3"/>
    <row r="2958" ht="15" customHeight="1" x14ac:dyDescent="0.3"/>
    <row r="2959" ht="15" customHeight="1" x14ac:dyDescent="0.3"/>
    <row r="2960" ht="15" customHeight="1" x14ac:dyDescent="0.3"/>
    <row r="2961" ht="15" customHeight="1" x14ac:dyDescent="0.3"/>
    <row r="2962" ht="15" customHeight="1" x14ac:dyDescent="0.3"/>
    <row r="2963" ht="15" customHeight="1" x14ac:dyDescent="0.3"/>
    <row r="2964" ht="15" customHeight="1" x14ac:dyDescent="0.3"/>
    <row r="2965" ht="15" customHeight="1" x14ac:dyDescent="0.3"/>
    <row r="2966" ht="15" customHeight="1" x14ac:dyDescent="0.3"/>
    <row r="2967" ht="15" customHeight="1" x14ac:dyDescent="0.3"/>
    <row r="2968" ht="15" customHeight="1" x14ac:dyDescent="0.3"/>
    <row r="2969" ht="15" customHeight="1" x14ac:dyDescent="0.3"/>
    <row r="2970" ht="15" customHeight="1" x14ac:dyDescent="0.3"/>
    <row r="2971" ht="15" customHeight="1" x14ac:dyDescent="0.3"/>
    <row r="2972" ht="15" customHeight="1" x14ac:dyDescent="0.3"/>
    <row r="2973" ht="15" customHeight="1" x14ac:dyDescent="0.3"/>
    <row r="2974" ht="15" customHeight="1" x14ac:dyDescent="0.3"/>
    <row r="2975" ht="15" customHeight="1" x14ac:dyDescent="0.3"/>
    <row r="2976" ht="15" customHeight="1" x14ac:dyDescent="0.3"/>
    <row r="2977" ht="15" customHeight="1" x14ac:dyDescent="0.3"/>
    <row r="2978" ht="15" customHeight="1" x14ac:dyDescent="0.3"/>
    <row r="2979" ht="15" customHeight="1" x14ac:dyDescent="0.3"/>
    <row r="2980" ht="15" customHeight="1" x14ac:dyDescent="0.3"/>
    <row r="2981" ht="15" customHeight="1" x14ac:dyDescent="0.3"/>
    <row r="2982" ht="15" customHeight="1" x14ac:dyDescent="0.3"/>
    <row r="2983" ht="15" customHeight="1" x14ac:dyDescent="0.3"/>
    <row r="2984" ht="15" customHeight="1" x14ac:dyDescent="0.3"/>
    <row r="2985" ht="15" customHeight="1" x14ac:dyDescent="0.3"/>
    <row r="2986" ht="15" customHeight="1" x14ac:dyDescent="0.3"/>
    <row r="2987" ht="15" customHeight="1" x14ac:dyDescent="0.3"/>
    <row r="2988" ht="15" customHeight="1" x14ac:dyDescent="0.3"/>
    <row r="2989" ht="15" customHeight="1" x14ac:dyDescent="0.3"/>
    <row r="2990" ht="15" customHeight="1" x14ac:dyDescent="0.3"/>
    <row r="2991" ht="15" customHeight="1" x14ac:dyDescent="0.3"/>
    <row r="2992" ht="15" customHeight="1" x14ac:dyDescent="0.3"/>
    <row r="2993" ht="15" customHeight="1" x14ac:dyDescent="0.3"/>
    <row r="2994" ht="15" customHeight="1" x14ac:dyDescent="0.3"/>
    <row r="2995" ht="15" customHeight="1" x14ac:dyDescent="0.3"/>
    <row r="2996" ht="15" customHeight="1" x14ac:dyDescent="0.3"/>
    <row r="2997" ht="15" customHeight="1" x14ac:dyDescent="0.3"/>
    <row r="2998" ht="15" customHeight="1" x14ac:dyDescent="0.3"/>
    <row r="2999" ht="15" customHeight="1" x14ac:dyDescent="0.3"/>
    <row r="3000" ht="15" customHeight="1" x14ac:dyDescent="0.3"/>
    <row r="3001" ht="15" customHeight="1" x14ac:dyDescent="0.3"/>
    <row r="3002" ht="15" customHeight="1" x14ac:dyDescent="0.3"/>
    <row r="3003" ht="15" customHeight="1" x14ac:dyDescent="0.3"/>
    <row r="3004" ht="15" customHeight="1" x14ac:dyDescent="0.3"/>
    <row r="3005" ht="15" customHeight="1" x14ac:dyDescent="0.3"/>
    <row r="3006" ht="15" customHeight="1" x14ac:dyDescent="0.3"/>
    <row r="3007" ht="15" customHeight="1" x14ac:dyDescent="0.3"/>
    <row r="3008" ht="15" customHeight="1" x14ac:dyDescent="0.3"/>
    <row r="3009" ht="15" customHeight="1" x14ac:dyDescent="0.3"/>
    <row r="3010" ht="15" customHeight="1" x14ac:dyDescent="0.3"/>
    <row r="3011" ht="15" customHeight="1" x14ac:dyDescent="0.3"/>
    <row r="3012" ht="15" customHeight="1" x14ac:dyDescent="0.3"/>
    <row r="3013" ht="15" customHeight="1" x14ac:dyDescent="0.3"/>
    <row r="3014" ht="15" customHeight="1" x14ac:dyDescent="0.3"/>
    <row r="3015" ht="15" customHeight="1" x14ac:dyDescent="0.3"/>
    <row r="3016" ht="15" customHeight="1" x14ac:dyDescent="0.3"/>
    <row r="3017" ht="15" customHeight="1" x14ac:dyDescent="0.3"/>
    <row r="3018" ht="15" customHeight="1" x14ac:dyDescent="0.3"/>
    <row r="3019" ht="15" customHeight="1" x14ac:dyDescent="0.3"/>
    <row r="3020" ht="15" customHeight="1" x14ac:dyDescent="0.3"/>
    <row r="3021" ht="15" customHeight="1" x14ac:dyDescent="0.3"/>
    <row r="3022" ht="15" customHeight="1" x14ac:dyDescent="0.3"/>
    <row r="3023" ht="15" customHeight="1" x14ac:dyDescent="0.3"/>
    <row r="3024" ht="15" customHeight="1" x14ac:dyDescent="0.3"/>
    <row r="3025" ht="15" customHeight="1" x14ac:dyDescent="0.3"/>
    <row r="3026" ht="15" customHeight="1" x14ac:dyDescent="0.3"/>
    <row r="3027" ht="15" customHeight="1" x14ac:dyDescent="0.3"/>
    <row r="3028" ht="15" customHeight="1" x14ac:dyDescent="0.3"/>
    <row r="3029" ht="15" customHeight="1" x14ac:dyDescent="0.3"/>
    <row r="3030" ht="15" customHeight="1" x14ac:dyDescent="0.3"/>
    <row r="3031" ht="15" customHeight="1" x14ac:dyDescent="0.3"/>
    <row r="3032" ht="15" customHeight="1" x14ac:dyDescent="0.3"/>
    <row r="3033" ht="15" customHeight="1" x14ac:dyDescent="0.3"/>
    <row r="3034" ht="15" customHeight="1" x14ac:dyDescent="0.3"/>
    <row r="3035" ht="15" customHeight="1" x14ac:dyDescent="0.3"/>
    <row r="3036" ht="15" customHeight="1" x14ac:dyDescent="0.3"/>
    <row r="3037" ht="15" customHeight="1" x14ac:dyDescent="0.3"/>
    <row r="3038" ht="15" customHeight="1" x14ac:dyDescent="0.3"/>
    <row r="3039" ht="15" customHeight="1" x14ac:dyDescent="0.3"/>
    <row r="3040" ht="15" customHeight="1" x14ac:dyDescent="0.3"/>
    <row r="3041" ht="15" customHeight="1" x14ac:dyDescent="0.3"/>
    <row r="3042" ht="15" customHeight="1" x14ac:dyDescent="0.3"/>
    <row r="3043" ht="15" customHeight="1" x14ac:dyDescent="0.3"/>
    <row r="3044" ht="15" customHeight="1" x14ac:dyDescent="0.3"/>
    <row r="3045" ht="15" customHeight="1" x14ac:dyDescent="0.3"/>
    <row r="3046" ht="15" customHeight="1" x14ac:dyDescent="0.3"/>
    <row r="3047" ht="15" customHeight="1" x14ac:dyDescent="0.3"/>
    <row r="3048" ht="15" customHeight="1" x14ac:dyDescent="0.3"/>
    <row r="3049" ht="15" customHeight="1" x14ac:dyDescent="0.3"/>
    <row r="3050" ht="15" customHeight="1" x14ac:dyDescent="0.3"/>
    <row r="3051" ht="15" customHeight="1" x14ac:dyDescent="0.3"/>
    <row r="3052" ht="15" customHeight="1" x14ac:dyDescent="0.3"/>
    <row r="3053" ht="15" customHeight="1" x14ac:dyDescent="0.3"/>
    <row r="3054" ht="15" customHeight="1" x14ac:dyDescent="0.3"/>
    <row r="3055" ht="15" customHeight="1" x14ac:dyDescent="0.3"/>
    <row r="3056" ht="15" customHeight="1" x14ac:dyDescent="0.3"/>
    <row r="3057" ht="15" customHeight="1" x14ac:dyDescent="0.3"/>
    <row r="3058" ht="15" customHeight="1" x14ac:dyDescent="0.3"/>
    <row r="3059" ht="15" customHeight="1" x14ac:dyDescent="0.3"/>
    <row r="3060" ht="15" customHeight="1" x14ac:dyDescent="0.3"/>
    <row r="3061" ht="15" customHeight="1" x14ac:dyDescent="0.3"/>
    <row r="3062" ht="15" customHeight="1" x14ac:dyDescent="0.3"/>
    <row r="3063" ht="15" customHeight="1" x14ac:dyDescent="0.3"/>
    <row r="3064" ht="15" customHeight="1" x14ac:dyDescent="0.3"/>
    <row r="3065" ht="15" customHeight="1" x14ac:dyDescent="0.3"/>
    <row r="3066" ht="15" customHeight="1" x14ac:dyDescent="0.3"/>
    <row r="3067" ht="15" customHeight="1" x14ac:dyDescent="0.3"/>
    <row r="3068" ht="15" customHeight="1" x14ac:dyDescent="0.3"/>
    <row r="3069" ht="15" customHeight="1" x14ac:dyDescent="0.3"/>
    <row r="3070" ht="15" customHeight="1" x14ac:dyDescent="0.3"/>
    <row r="3071" ht="15" customHeight="1" x14ac:dyDescent="0.3"/>
    <row r="3072" ht="15" customHeight="1" x14ac:dyDescent="0.3"/>
    <row r="3073" ht="15" customHeight="1" x14ac:dyDescent="0.3"/>
    <row r="3074" ht="15" customHeight="1" x14ac:dyDescent="0.3"/>
    <row r="3075" ht="15" customHeight="1" x14ac:dyDescent="0.3"/>
    <row r="3076" ht="15" customHeight="1" x14ac:dyDescent="0.3"/>
    <row r="3077" ht="15" customHeight="1" x14ac:dyDescent="0.3"/>
    <row r="3078" ht="15" customHeight="1" x14ac:dyDescent="0.3"/>
    <row r="3079" ht="15" customHeight="1" x14ac:dyDescent="0.3"/>
    <row r="3080" ht="15" customHeight="1" x14ac:dyDescent="0.3"/>
    <row r="3081" ht="15" customHeight="1" x14ac:dyDescent="0.3"/>
    <row r="3082" ht="15" customHeight="1" x14ac:dyDescent="0.3"/>
    <row r="3083" ht="15" customHeight="1" x14ac:dyDescent="0.3"/>
    <row r="3084" ht="15" customHeight="1" x14ac:dyDescent="0.3"/>
    <row r="3085" ht="15" customHeight="1" x14ac:dyDescent="0.3"/>
    <row r="3086" ht="15" customHeight="1" x14ac:dyDescent="0.3"/>
    <row r="3087" ht="15" customHeight="1" x14ac:dyDescent="0.3"/>
    <row r="3088" ht="15" customHeight="1" x14ac:dyDescent="0.3"/>
    <row r="3089" ht="15" customHeight="1" x14ac:dyDescent="0.3"/>
    <row r="3090" ht="15" customHeight="1" x14ac:dyDescent="0.3"/>
    <row r="3091" ht="15" customHeight="1" x14ac:dyDescent="0.3"/>
    <row r="3092" ht="15" customHeight="1" x14ac:dyDescent="0.3"/>
    <row r="3093" ht="15" customHeight="1" x14ac:dyDescent="0.3"/>
    <row r="3094" ht="15" customHeight="1" x14ac:dyDescent="0.3"/>
    <row r="3095" ht="15" customHeight="1" x14ac:dyDescent="0.3"/>
    <row r="3096" ht="15" customHeight="1" x14ac:dyDescent="0.3"/>
    <row r="3097" ht="15" customHeight="1" x14ac:dyDescent="0.3"/>
    <row r="3098" ht="15" customHeight="1" x14ac:dyDescent="0.3"/>
    <row r="3099" ht="15" customHeight="1" x14ac:dyDescent="0.3"/>
    <row r="3100" ht="15" customHeight="1" x14ac:dyDescent="0.3"/>
    <row r="3101" ht="15" customHeight="1" x14ac:dyDescent="0.3"/>
    <row r="3102" ht="15" customHeight="1" x14ac:dyDescent="0.3"/>
    <row r="3103" ht="15" customHeight="1" x14ac:dyDescent="0.3"/>
    <row r="3104" ht="15" customHeight="1" x14ac:dyDescent="0.3"/>
    <row r="3105" ht="15" customHeight="1" x14ac:dyDescent="0.3"/>
    <row r="3106" ht="15" customHeight="1" x14ac:dyDescent="0.3"/>
    <row r="3107" ht="15" customHeight="1" x14ac:dyDescent="0.3"/>
    <row r="3108" ht="15" customHeight="1" x14ac:dyDescent="0.3"/>
    <row r="3109" ht="15" customHeight="1" x14ac:dyDescent="0.3"/>
    <row r="3110" ht="15" customHeight="1" x14ac:dyDescent="0.3"/>
    <row r="3111" ht="15" customHeight="1" x14ac:dyDescent="0.3"/>
    <row r="3112" ht="15" customHeight="1" x14ac:dyDescent="0.3"/>
    <row r="3113" ht="15" customHeight="1" x14ac:dyDescent="0.3"/>
    <row r="3114" ht="15" customHeight="1" x14ac:dyDescent="0.3"/>
    <row r="3115" ht="15" customHeight="1" x14ac:dyDescent="0.3"/>
    <row r="3116" ht="15" customHeight="1" x14ac:dyDescent="0.3"/>
    <row r="3117" ht="15" customHeight="1" x14ac:dyDescent="0.3"/>
    <row r="3118" ht="15" customHeight="1" x14ac:dyDescent="0.3"/>
    <row r="3119" ht="15" customHeight="1" x14ac:dyDescent="0.3"/>
    <row r="3120" ht="15" customHeight="1" x14ac:dyDescent="0.3"/>
    <row r="3121" ht="15" customHeight="1" x14ac:dyDescent="0.3"/>
    <row r="3122" ht="15" customHeight="1" x14ac:dyDescent="0.3"/>
    <row r="3123" ht="15" customHeight="1" x14ac:dyDescent="0.3"/>
    <row r="3124" ht="15" customHeight="1" x14ac:dyDescent="0.3"/>
    <row r="3125" ht="15" customHeight="1" x14ac:dyDescent="0.3"/>
    <row r="3126" ht="15" customHeight="1" x14ac:dyDescent="0.3"/>
    <row r="3127" ht="15" customHeight="1" x14ac:dyDescent="0.3"/>
    <row r="3128" ht="15" customHeight="1" x14ac:dyDescent="0.3"/>
    <row r="3129" ht="15" customHeight="1" x14ac:dyDescent="0.3"/>
    <row r="3130" ht="15" customHeight="1" x14ac:dyDescent="0.3"/>
    <row r="3131" ht="15" customHeight="1" x14ac:dyDescent="0.3"/>
    <row r="3132" ht="15" customHeight="1" x14ac:dyDescent="0.3"/>
    <row r="3133" ht="15" customHeight="1" x14ac:dyDescent="0.3"/>
    <row r="3134" ht="15" customHeight="1" x14ac:dyDescent="0.3"/>
    <row r="3135" ht="15" customHeight="1" x14ac:dyDescent="0.3"/>
    <row r="3136" ht="15" customHeight="1" x14ac:dyDescent="0.3"/>
    <row r="3137" ht="15" customHeight="1" x14ac:dyDescent="0.3"/>
    <row r="3138" ht="15" customHeight="1" x14ac:dyDescent="0.3"/>
    <row r="3139" ht="15" customHeight="1" x14ac:dyDescent="0.3"/>
    <row r="3140" ht="15" customHeight="1" x14ac:dyDescent="0.3"/>
    <row r="3141" ht="15" customHeight="1" x14ac:dyDescent="0.3"/>
    <row r="3142" ht="15" customHeight="1" x14ac:dyDescent="0.3"/>
    <row r="3143" ht="15" customHeight="1" x14ac:dyDescent="0.3"/>
    <row r="3144" ht="15" customHeight="1" x14ac:dyDescent="0.3"/>
    <row r="3145" ht="15" customHeight="1" x14ac:dyDescent="0.3"/>
    <row r="3146" ht="15" customHeight="1" x14ac:dyDescent="0.3"/>
    <row r="3147" ht="15" customHeight="1" x14ac:dyDescent="0.3"/>
    <row r="3148" ht="15" customHeight="1" x14ac:dyDescent="0.3"/>
    <row r="3149" ht="15" customHeight="1" x14ac:dyDescent="0.3"/>
    <row r="3150" ht="15" customHeight="1" x14ac:dyDescent="0.3"/>
    <row r="3151" ht="15" customHeight="1" x14ac:dyDescent="0.3"/>
    <row r="3152" ht="15" customHeight="1" x14ac:dyDescent="0.3"/>
    <row r="3153" ht="15" customHeight="1" x14ac:dyDescent="0.3"/>
    <row r="3154" ht="15" customHeight="1" x14ac:dyDescent="0.3"/>
    <row r="3155" ht="15" customHeight="1" x14ac:dyDescent="0.3"/>
    <row r="3156" ht="15" customHeight="1" x14ac:dyDescent="0.3"/>
    <row r="3157" ht="15" customHeight="1" x14ac:dyDescent="0.3"/>
    <row r="3158" ht="15" customHeight="1" x14ac:dyDescent="0.3"/>
    <row r="3159" ht="15" customHeight="1" x14ac:dyDescent="0.3"/>
    <row r="3160" ht="15" customHeight="1" x14ac:dyDescent="0.3"/>
    <row r="3161" ht="15" customHeight="1" x14ac:dyDescent="0.3"/>
    <row r="3162" ht="15" customHeight="1" x14ac:dyDescent="0.3"/>
    <row r="3163" ht="15" customHeight="1" x14ac:dyDescent="0.3"/>
    <row r="3164" ht="15" customHeight="1" x14ac:dyDescent="0.3"/>
    <row r="3165" ht="15" customHeight="1" x14ac:dyDescent="0.3"/>
    <row r="3166" ht="15" customHeight="1" x14ac:dyDescent="0.3"/>
    <row r="3167" ht="15" customHeight="1" x14ac:dyDescent="0.3"/>
    <row r="3168" ht="15" customHeight="1" x14ac:dyDescent="0.3"/>
    <row r="3169" ht="15" customHeight="1" x14ac:dyDescent="0.3"/>
    <row r="3170" ht="15" customHeight="1" x14ac:dyDescent="0.3"/>
    <row r="3171" ht="15" customHeight="1" x14ac:dyDescent="0.3"/>
    <row r="3172" ht="15" customHeight="1" x14ac:dyDescent="0.3"/>
    <row r="3173" ht="15" customHeight="1" x14ac:dyDescent="0.3"/>
    <row r="3174" ht="15" customHeight="1" x14ac:dyDescent="0.3"/>
    <row r="3175" ht="15" customHeight="1" x14ac:dyDescent="0.3"/>
    <row r="3176" ht="15" customHeight="1" x14ac:dyDescent="0.3"/>
    <row r="3177" ht="15" customHeight="1" x14ac:dyDescent="0.3"/>
    <row r="3178" ht="15" customHeight="1" x14ac:dyDescent="0.3"/>
    <row r="3179" ht="15" customHeight="1" x14ac:dyDescent="0.3"/>
    <row r="3180" ht="15" customHeight="1" x14ac:dyDescent="0.3"/>
    <row r="3181" ht="15" customHeight="1" x14ac:dyDescent="0.3"/>
    <row r="3182" ht="15" customHeight="1" x14ac:dyDescent="0.3"/>
    <row r="3183" ht="15" customHeight="1" x14ac:dyDescent="0.3"/>
    <row r="3184" ht="15" customHeight="1" x14ac:dyDescent="0.3"/>
    <row r="3185" ht="15" customHeight="1" x14ac:dyDescent="0.3"/>
    <row r="3186" ht="15" customHeight="1" x14ac:dyDescent="0.3"/>
    <row r="3187" ht="15" customHeight="1" x14ac:dyDescent="0.3"/>
    <row r="3188" ht="15" customHeight="1" x14ac:dyDescent="0.3"/>
    <row r="3189" ht="15" customHeight="1" x14ac:dyDescent="0.3"/>
    <row r="3190" ht="15" customHeight="1" x14ac:dyDescent="0.3"/>
    <row r="3191" ht="15" customHeight="1" x14ac:dyDescent="0.3"/>
    <row r="3192" ht="15" customHeight="1" x14ac:dyDescent="0.3"/>
    <row r="3193" ht="15" customHeight="1" x14ac:dyDescent="0.3"/>
    <row r="3194" ht="15" customHeight="1" x14ac:dyDescent="0.3"/>
    <row r="3195" ht="15" customHeight="1" x14ac:dyDescent="0.3"/>
    <row r="3196" ht="15" customHeight="1" x14ac:dyDescent="0.3"/>
    <row r="3197" ht="15" customHeight="1" x14ac:dyDescent="0.3"/>
    <row r="3198" ht="15" customHeight="1" x14ac:dyDescent="0.3"/>
    <row r="3199" ht="15" customHeight="1" x14ac:dyDescent="0.3"/>
    <row r="3200" ht="15" customHeight="1" x14ac:dyDescent="0.3"/>
    <row r="3201" ht="15" customHeight="1" x14ac:dyDescent="0.3"/>
    <row r="3202" ht="15" customHeight="1" x14ac:dyDescent="0.3"/>
    <row r="3203" ht="15" customHeight="1" x14ac:dyDescent="0.3"/>
    <row r="3204" ht="15" customHeight="1" x14ac:dyDescent="0.3"/>
    <row r="3205" ht="15" customHeight="1" x14ac:dyDescent="0.3"/>
    <row r="3206" ht="15" customHeight="1" x14ac:dyDescent="0.3"/>
    <row r="3207" ht="15" customHeight="1" x14ac:dyDescent="0.3"/>
    <row r="3208" ht="15" customHeight="1" x14ac:dyDescent="0.3"/>
    <row r="3209" ht="15" customHeight="1" x14ac:dyDescent="0.3"/>
    <row r="3210" ht="15" customHeight="1" x14ac:dyDescent="0.3"/>
    <row r="3211" ht="15" customHeight="1" x14ac:dyDescent="0.3"/>
    <row r="3212" ht="15" customHeight="1" x14ac:dyDescent="0.3"/>
    <row r="3213" ht="15" customHeight="1" x14ac:dyDescent="0.3"/>
    <row r="3214" ht="15" customHeight="1" x14ac:dyDescent="0.3"/>
    <row r="3215" ht="15" customHeight="1" x14ac:dyDescent="0.3"/>
    <row r="3216" ht="15" customHeight="1" x14ac:dyDescent="0.3"/>
    <row r="3217" ht="15" customHeight="1" x14ac:dyDescent="0.3"/>
    <row r="3218" ht="15" customHeight="1" x14ac:dyDescent="0.3"/>
    <row r="3219" ht="15" customHeight="1" x14ac:dyDescent="0.3"/>
    <row r="3220" ht="15" customHeight="1" x14ac:dyDescent="0.3"/>
    <row r="3221" ht="15" customHeight="1" x14ac:dyDescent="0.3"/>
    <row r="3222" ht="15" customHeight="1" x14ac:dyDescent="0.3"/>
    <row r="3223" ht="15" customHeight="1" x14ac:dyDescent="0.3"/>
    <row r="3224" ht="15" customHeight="1" x14ac:dyDescent="0.3"/>
    <row r="3225" ht="15" customHeight="1" x14ac:dyDescent="0.3"/>
    <row r="3226" ht="15" customHeight="1" x14ac:dyDescent="0.3"/>
    <row r="3227" ht="15" customHeight="1" x14ac:dyDescent="0.3"/>
    <row r="3228" ht="15" customHeight="1" x14ac:dyDescent="0.3"/>
    <row r="3229" ht="15" customHeight="1" x14ac:dyDescent="0.3"/>
    <row r="3230" ht="15" customHeight="1" x14ac:dyDescent="0.3"/>
    <row r="3231" ht="15" customHeight="1" x14ac:dyDescent="0.3"/>
    <row r="3232" ht="15" customHeight="1" x14ac:dyDescent="0.3"/>
    <row r="3233" ht="15" customHeight="1" x14ac:dyDescent="0.3"/>
    <row r="3234" ht="15" customHeight="1" x14ac:dyDescent="0.3"/>
    <row r="3235" ht="15" customHeight="1" x14ac:dyDescent="0.3"/>
    <row r="3236" ht="15" customHeight="1" x14ac:dyDescent="0.3"/>
    <row r="3237" ht="15" customHeight="1" x14ac:dyDescent="0.3"/>
    <row r="3238" ht="15" customHeight="1" x14ac:dyDescent="0.3"/>
    <row r="3239" ht="15" customHeight="1" x14ac:dyDescent="0.3"/>
    <row r="3240" ht="15" customHeight="1" x14ac:dyDescent="0.3"/>
    <row r="3241" ht="15" customHeight="1" x14ac:dyDescent="0.3"/>
    <row r="3242" ht="15" customHeight="1" x14ac:dyDescent="0.3"/>
    <row r="3243" ht="15" customHeight="1" x14ac:dyDescent="0.3"/>
    <row r="3244" ht="15" customHeight="1" x14ac:dyDescent="0.3"/>
    <row r="3245" ht="15" customHeight="1" x14ac:dyDescent="0.3"/>
    <row r="3246" ht="15" customHeight="1" x14ac:dyDescent="0.3"/>
    <row r="3247" ht="15" customHeight="1" x14ac:dyDescent="0.3"/>
    <row r="3248" ht="15" customHeight="1" x14ac:dyDescent="0.3"/>
    <row r="3249" ht="15" customHeight="1" x14ac:dyDescent="0.3"/>
    <row r="3250" ht="15" customHeight="1" x14ac:dyDescent="0.3"/>
    <row r="3251" ht="15" customHeight="1" x14ac:dyDescent="0.3"/>
    <row r="3252" ht="15" customHeight="1" x14ac:dyDescent="0.3"/>
    <row r="3253" ht="15" customHeight="1" x14ac:dyDescent="0.3"/>
    <row r="3254" ht="15" customHeight="1" x14ac:dyDescent="0.3"/>
    <row r="3255" ht="15" customHeight="1" x14ac:dyDescent="0.3"/>
    <row r="3256" ht="15" customHeight="1" x14ac:dyDescent="0.3"/>
    <row r="3257" ht="15" customHeight="1" x14ac:dyDescent="0.3"/>
    <row r="3258" ht="15" customHeight="1" x14ac:dyDescent="0.3"/>
    <row r="3259" ht="15" customHeight="1" x14ac:dyDescent="0.3"/>
    <row r="3260" ht="15" customHeight="1" x14ac:dyDescent="0.3"/>
    <row r="3261" ht="15" customHeight="1" x14ac:dyDescent="0.3"/>
    <row r="3262" ht="15" customHeight="1" x14ac:dyDescent="0.3"/>
    <row r="3263" ht="15" customHeight="1" x14ac:dyDescent="0.3"/>
    <row r="3264" ht="15" customHeight="1" x14ac:dyDescent="0.3"/>
    <row r="3265" ht="15" customHeight="1" x14ac:dyDescent="0.3"/>
    <row r="3266" ht="15" customHeight="1" x14ac:dyDescent="0.3"/>
    <row r="3267" ht="15" customHeight="1" x14ac:dyDescent="0.3"/>
    <row r="3268" ht="15" customHeight="1" x14ac:dyDescent="0.3"/>
    <row r="3269" ht="15" customHeight="1" x14ac:dyDescent="0.3"/>
    <row r="3270" ht="15" customHeight="1" x14ac:dyDescent="0.3"/>
    <row r="3271" ht="15" customHeight="1" x14ac:dyDescent="0.3"/>
    <row r="3272" ht="15" customHeight="1" x14ac:dyDescent="0.3"/>
    <row r="3273" ht="15" customHeight="1" x14ac:dyDescent="0.3"/>
    <row r="3274" ht="15" customHeight="1" x14ac:dyDescent="0.3"/>
    <row r="3275" ht="15" customHeight="1" x14ac:dyDescent="0.3"/>
    <row r="3276" ht="15" customHeight="1" x14ac:dyDescent="0.3"/>
    <row r="3277" ht="15" customHeight="1" x14ac:dyDescent="0.3"/>
    <row r="3278" ht="15" customHeight="1" x14ac:dyDescent="0.3"/>
    <row r="3279" ht="15" customHeight="1" x14ac:dyDescent="0.3"/>
    <row r="3280" ht="15" customHeight="1" x14ac:dyDescent="0.3"/>
    <row r="3281" ht="15" customHeight="1" x14ac:dyDescent="0.3"/>
    <row r="3282" ht="15" customHeight="1" x14ac:dyDescent="0.3"/>
    <row r="3283" ht="15" customHeight="1" x14ac:dyDescent="0.3"/>
    <row r="3284" ht="15" customHeight="1" x14ac:dyDescent="0.3"/>
    <row r="3285" ht="15" customHeight="1" x14ac:dyDescent="0.3"/>
    <row r="3286" ht="15" customHeight="1" x14ac:dyDescent="0.3"/>
    <row r="3287" ht="15" customHeight="1" x14ac:dyDescent="0.3"/>
    <row r="3288" ht="15" customHeight="1" x14ac:dyDescent="0.3"/>
    <row r="3289" ht="15" customHeight="1" x14ac:dyDescent="0.3"/>
    <row r="3290" ht="15" customHeight="1" x14ac:dyDescent="0.3"/>
    <row r="3291" ht="15" customHeight="1" x14ac:dyDescent="0.3"/>
    <row r="3292" ht="15" customHeight="1" x14ac:dyDescent="0.3"/>
    <row r="3293" ht="15" customHeight="1" x14ac:dyDescent="0.3"/>
    <row r="3294" ht="15" customHeight="1" x14ac:dyDescent="0.3"/>
    <row r="3295" ht="15" customHeight="1" x14ac:dyDescent="0.3"/>
    <row r="3296" ht="15" customHeight="1" x14ac:dyDescent="0.3"/>
    <row r="3297" ht="15" customHeight="1" x14ac:dyDescent="0.3"/>
    <row r="3298" ht="15" customHeight="1" x14ac:dyDescent="0.3"/>
    <row r="3299" ht="15" customHeight="1" x14ac:dyDescent="0.3"/>
    <row r="3300" ht="15" customHeight="1" x14ac:dyDescent="0.3"/>
    <row r="3301" ht="15" customHeight="1" x14ac:dyDescent="0.3"/>
    <row r="3302" ht="15" customHeight="1" x14ac:dyDescent="0.3"/>
    <row r="3303" ht="15" customHeight="1" x14ac:dyDescent="0.3"/>
    <row r="3304" ht="15" customHeight="1" x14ac:dyDescent="0.3"/>
    <row r="3305" ht="15" customHeight="1" x14ac:dyDescent="0.3"/>
    <row r="3306" ht="15" customHeight="1" x14ac:dyDescent="0.3"/>
    <row r="3307" ht="15" customHeight="1" x14ac:dyDescent="0.3"/>
    <row r="3308" ht="15" customHeight="1" x14ac:dyDescent="0.3"/>
    <row r="3309" ht="15" customHeight="1" x14ac:dyDescent="0.3"/>
    <row r="3310" ht="15" customHeight="1" x14ac:dyDescent="0.3"/>
    <row r="3311" ht="15" customHeight="1" x14ac:dyDescent="0.3"/>
    <row r="3312" ht="15" customHeight="1" x14ac:dyDescent="0.3"/>
    <row r="3313" ht="15" customHeight="1" x14ac:dyDescent="0.3"/>
    <row r="3314" ht="15" customHeight="1" x14ac:dyDescent="0.3"/>
    <row r="3315" ht="15" customHeight="1" x14ac:dyDescent="0.3"/>
    <row r="3316" ht="15" customHeight="1" x14ac:dyDescent="0.3"/>
    <row r="3317" ht="15" customHeight="1" x14ac:dyDescent="0.3"/>
    <row r="3318" ht="15" customHeight="1" x14ac:dyDescent="0.3"/>
    <row r="3319" ht="15" customHeight="1" x14ac:dyDescent="0.3"/>
    <row r="3320" ht="15" customHeight="1" x14ac:dyDescent="0.3"/>
    <row r="3321" ht="15" customHeight="1" x14ac:dyDescent="0.3"/>
    <row r="3322" ht="15" customHeight="1" x14ac:dyDescent="0.3"/>
    <row r="3323" ht="15" customHeight="1" x14ac:dyDescent="0.3"/>
    <row r="3324" ht="15" customHeight="1" x14ac:dyDescent="0.3"/>
    <row r="3325" ht="15" customHeight="1" x14ac:dyDescent="0.3"/>
    <row r="3326" ht="15" customHeight="1" x14ac:dyDescent="0.3"/>
    <row r="3327" ht="15" customHeight="1" x14ac:dyDescent="0.3"/>
    <row r="3328" ht="15" customHeight="1" x14ac:dyDescent="0.3"/>
    <row r="3329" ht="15" customHeight="1" x14ac:dyDescent="0.3"/>
    <row r="3330" ht="15" customHeight="1" x14ac:dyDescent="0.3"/>
    <row r="3331" ht="15" customHeight="1" x14ac:dyDescent="0.3"/>
    <row r="3332" ht="15" customHeight="1" x14ac:dyDescent="0.3"/>
    <row r="3333" ht="15" customHeight="1" x14ac:dyDescent="0.3"/>
    <row r="3334" ht="15" customHeight="1" x14ac:dyDescent="0.3"/>
    <row r="3335" ht="15" customHeight="1" x14ac:dyDescent="0.3"/>
    <row r="3336" ht="15" customHeight="1" x14ac:dyDescent="0.3"/>
    <row r="3337" ht="15" customHeight="1" x14ac:dyDescent="0.3"/>
    <row r="3338" ht="15" customHeight="1" x14ac:dyDescent="0.3"/>
    <row r="3339" ht="15" customHeight="1" x14ac:dyDescent="0.3"/>
    <row r="3340" ht="15" customHeight="1" x14ac:dyDescent="0.3"/>
    <row r="3341" ht="15" customHeight="1" x14ac:dyDescent="0.3"/>
    <row r="3342" ht="15" customHeight="1" x14ac:dyDescent="0.3"/>
    <row r="3343" ht="15" customHeight="1" x14ac:dyDescent="0.3"/>
    <row r="3344" ht="15" customHeight="1" x14ac:dyDescent="0.3"/>
    <row r="3345" ht="15" customHeight="1" x14ac:dyDescent="0.3"/>
    <row r="3346" ht="15" customHeight="1" x14ac:dyDescent="0.3"/>
    <row r="3347" ht="15" customHeight="1" x14ac:dyDescent="0.3"/>
    <row r="3348" ht="15" customHeight="1" x14ac:dyDescent="0.3"/>
    <row r="3349" ht="15" customHeight="1" x14ac:dyDescent="0.3"/>
    <row r="3350" ht="15" customHeight="1" x14ac:dyDescent="0.3"/>
    <row r="3351" ht="15" customHeight="1" x14ac:dyDescent="0.3"/>
    <row r="3352" ht="15" customHeight="1" x14ac:dyDescent="0.3"/>
    <row r="3353" ht="15" customHeight="1" x14ac:dyDescent="0.3"/>
    <row r="3354" ht="15" customHeight="1" x14ac:dyDescent="0.3"/>
    <row r="3355" ht="15" customHeight="1" x14ac:dyDescent="0.3"/>
    <row r="3356" ht="15" customHeight="1" x14ac:dyDescent="0.3"/>
    <row r="3357" ht="15" customHeight="1" x14ac:dyDescent="0.3"/>
    <row r="3358" ht="15" customHeight="1" x14ac:dyDescent="0.3"/>
    <row r="3359" ht="15" customHeight="1" x14ac:dyDescent="0.3"/>
    <row r="3360" ht="15" customHeight="1" x14ac:dyDescent="0.3"/>
    <row r="3361" ht="15" customHeight="1" x14ac:dyDescent="0.3"/>
    <row r="3362" ht="15" customHeight="1" x14ac:dyDescent="0.3"/>
    <row r="3363" ht="15" customHeight="1" x14ac:dyDescent="0.3"/>
    <row r="3364" ht="15" customHeight="1" x14ac:dyDescent="0.3"/>
    <row r="3365" ht="15" customHeight="1" x14ac:dyDescent="0.3"/>
    <row r="3366" ht="15" customHeight="1" x14ac:dyDescent="0.3"/>
    <row r="3367" ht="15" customHeight="1" x14ac:dyDescent="0.3"/>
    <row r="3368" ht="15" customHeight="1" x14ac:dyDescent="0.3"/>
    <row r="3369" ht="15" customHeight="1" x14ac:dyDescent="0.3"/>
    <row r="3370" ht="15" customHeight="1" x14ac:dyDescent="0.3"/>
    <row r="3371" ht="15" customHeight="1" x14ac:dyDescent="0.3"/>
    <row r="3372" ht="15" customHeight="1" x14ac:dyDescent="0.3"/>
    <row r="3373" ht="15" customHeight="1" x14ac:dyDescent="0.3"/>
    <row r="3374" ht="15" customHeight="1" x14ac:dyDescent="0.3"/>
    <row r="3375" ht="15" customHeight="1" x14ac:dyDescent="0.3"/>
    <row r="3376" ht="15" customHeight="1" x14ac:dyDescent="0.3"/>
    <row r="3377" ht="15" customHeight="1" x14ac:dyDescent="0.3"/>
    <row r="3378" ht="15" customHeight="1" x14ac:dyDescent="0.3"/>
    <row r="3379" ht="15" customHeight="1" x14ac:dyDescent="0.3"/>
    <row r="3380" ht="15" customHeight="1" x14ac:dyDescent="0.3"/>
    <row r="3381" ht="15" customHeight="1" x14ac:dyDescent="0.3"/>
    <row r="3382" ht="15" customHeight="1" x14ac:dyDescent="0.3"/>
    <row r="3383" ht="15" customHeight="1" x14ac:dyDescent="0.3"/>
    <row r="3384" ht="15" customHeight="1" x14ac:dyDescent="0.3"/>
    <row r="3385" ht="15" customHeight="1" x14ac:dyDescent="0.3"/>
    <row r="3386" ht="15" customHeight="1" x14ac:dyDescent="0.3"/>
    <row r="3387" ht="15" customHeight="1" x14ac:dyDescent="0.3"/>
    <row r="3388" ht="15" customHeight="1" x14ac:dyDescent="0.3"/>
    <row r="3389" ht="15" customHeight="1" x14ac:dyDescent="0.3"/>
    <row r="3390" ht="15" customHeight="1" x14ac:dyDescent="0.3"/>
    <row r="3391" ht="15" customHeight="1" x14ac:dyDescent="0.3"/>
    <row r="3392" ht="15" customHeight="1" x14ac:dyDescent="0.3"/>
    <row r="3393" ht="15" customHeight="1" x14ac:dyDescent="0.3"/>
    <row r="3394" ht="15" customHeight="1" x14ac:dyDescent="0.3"/>
    <row r="3395" ht="15" customHeight="1" x14ac:dyDescent="0.3"/>
    <row r="3396" ht="15" customHeight="1" x14ac:dyDescent="0.3"/>
    <row r="3397" ht="15" customHeight="1" x14ac:dyDescent="0.3"/>
    <row r="3398" ht="15" customHeight="1" x14ac:dyDescent="0.3"/>
    <row r="3399" ht="15" customHeight="1" x14ac:dyDescent="0.3"/>
    <row r="3400" ht="15" customHeight="1" x14ac:dyDescent="0.3"/>
    <row r="3401" ht="15" customHeight="1" x14ac:dyDescent="0.3"/>
    <row r="3402" ht="15" customHeight="1" x14ac:dyDescent="0.3"/>
    <row r="3403" ht="15" customHeight="1" x14ac:dyDescent="0.3"/>
    <row r="3404" ht="15" customHeight="1" x14ac:dyDescent="0.3"/>
    <row r="3405" ht="15" customHeight="1" x14ac:dyDescent="0.3"/>
    <row r="3406" ht="15" customHeight="1" x14ac:dyDescent="0.3"/>
    <row r="3407" ht="15" customHeight="1" x14ac:dyDescent="0.3"/>
    <row r="3408" ht="15" customHeight="1" x14ac:dyDescent="0.3"/>
    <row r="3409" ht="15" customHeight="1" x14ac:dyDescent="0.3"/>
    <row r="3410" ht="15" customHeight="1" x14ac:dyDescent="0.3"/>
    <row r="3411" ht="15" customHeight="1" x14ac:dyDescent="0.3"/>
    <row r="3412" ht="15" customHeight="1" x14ac:dyDescent="0.3"/>
    <row r="3413" ht="15" customHeight="1" x14ac:dyDescent="0.3"/>
    <row r="3414" ht="15" customHeight="1" x14ac:dyDescent="0.3"/>
    <row r="3415" ht="15" customHeight="1" x14ac:dyDescent="0.3"/>
    <row r="3416" ht="15" customHeight="1" x14ac:dyDescent="0.3"/>
    <row r="3417" ht="15" customHeight="1" x14ac:dyDescent="0.3"/>
    <row r="3418" ht="15" customHeight="1" x14ac:dyDescent="0.3"/>
    <row r="3419" ht="15" customHeight="1" x14ac:dyDescent="0.3"/>
    <row r="3420" ht="15" customHeight="1" x14ac:dyDescent="0.3"/>
    <row r="3421" ht="15" customHeight="1" x14ac:dyDescent="0.3"/>
    <row r="3422" ht="15" customHeight="1" x14ac:dyDescent="0.3"/>
    <row r="3423" ht="15" customHeight="1" x14ac:dyDescent="0.3"/>
    <row r="3424" ht="15" customHeight="1" x14ac:dyDescent="0.3"/>
    <row r="3425" ht="15" customHeight="1" x14ac:dyDescent="0.3"/>
    <row r="3426" ht="15" customHeight="1" x14ac:dyDescent="0.3"/>
    <row r="3427" ht="15" customHeight="1" x14ac:dyDescent="0.3"/>
    <row r="3428" ht="15" customHeight="1" x14ac:dyDescent="0.3"/>
    <row r="3429" ht="15" customHeight="1" x14ac:dyDescent="0.3"/>
    <row r="3430" ht="15" customHeight="1" x14ac:dyDescent="0.3"/>
    <row r="3431" ht="15" customHeight="1" x14ac:dyDescent="0.3"/>
    <row r="3432" ht="15" customHeight="1" x14ac:dyDescent="0.3"/>
    <row r="3433" ht="15" customHeight="1" x14ac:dyDescent="0.3"/>
    <row r="3434" ht="15" customHeight="1" x14ac:dyDescent="0.3"/>
    <row r="3435" ht="15" customHeight="1" x14ac:dyDescent="0.3"/>
    <row r="3436" ht="15" customHeight="1" x14ac:dyDescent="0.3"/>
    <row r="3437" ht="15" customHeight="1" x14ac:dyDescent="0.3"/>
    <row r="3438" ht="15" customHeight="1" x14ac:dyDescent="0.3"/>
    <row r="3439" ht="15" customHeight="1" x14ac:dyDescent="0.3"/>
    <row r="3440" ht="15" customHeight="1" x14ac:dyDescent="0.3"/>
    <row r="3441" ht="15" customHeight="1" x14ac:dyDescent="0.3"/>
    <row r="3442" ht="15" customHeight="1" x14ac:dyDescent="0.3"/>
    <row r="3443" ht="15" customHeight="1" x14ac:dyDescent="0.3"/>
    <row r="3444" ht="15" customHeight="1" x14ac:dyDescent="0.3"/>
    <row r="3445" ht="15" customHeight="1" x14ac:dyDescent="0.3"/>
    <row r="3446" ht="15" customHeight="1" x14ac:dyDescent="0.3"/>
    <row r="3447" ht="15" customHeight="1" x14ac:dyDescent="0.3"/>
    <row r="3448" ht="15" customHeight="1" x14ac:dyDescent="0.3"/>
    <row r="3449" ht="15" customHeight="1" x14ac:dyDescent="0.3"/>
    <row r="3450" ht="15" customHeight="1" x14ac:dyDescent="0.3"/>
    <row r="3451" ht="15" customHeight="1" x14ac:dyDescent="0.3"/>
    <row r="3452" ht="15" customHeight="1" x14ac:dyDescent="0.3"/>
    <row r="3453" ht="15" customHeight="1" x14ac:dyDescent="0.3"/>
    <row r="3454" ht="15" customHeight="1" x14ac:dyDescent="0.3"/>
    <row r="3455" ht="15" customHeight="1" x14ac:dyDescent="0.3"/>
    <row r="3456" ht="15" customHeight="1" x14ac:dyDescent="0.3"/>
    <row r="3457" ht="15" customHeight="1" x14ac:dyDescent="0.3"/>
    <row r="3458" ht="15" customHeight="1" x14ac:dyDescent="0.3"/>
    <row r="3459" ht="15" customHeight="1" x14ac:dyDescent="0.3"/>
    <row r="3460" ht="15" customHeight="1" x14ac:dyDescent="0.3"/>
    <row r="3461" ht="15" customHeight="1" x14ac:dyDescent="0.3"/>
    <row r="3462" ht="15" customHeight="1" x14ac:dyDescent="0.3"/>
    <row r="3463" ht="15" customHeight="1" x14ac:dyDescent="0.3"/>
    <row r="3464" ht="15" customHeight="1" x14ac:dyDescent="0.3"/>
    <row r="3465" ht="15" customHeight="1" x14ac:dyDescent="0.3"/>
    <row r="3466" ht="15" customHeight="1" x14ac:dyDescent="0.3"/>
    <row r="3467" ht="15" customHeight="1" x14ac:dyDescent="0.3"/>
    <row r="3468" ht="15" customHeight="1" x14ac:dyDescent="0.3"/>
    <row r="3469" ht="15" customHeight="1" x14ac:dyDescent="0.3"/>
    <row r="3470" ht="15" customHeight="1" x14ac:dyDescent="0.3"/>
    <row r="3471" ht="15" customHeight="1" x14ac:dyDescent="0.3"/>
    <row r="3472" ht="15" customHeight="1" x14ac:dyDescent="0.3"/>
    <row r="3473" ht="15" customHeight="1" x14ac:dyDescent="0.3"/>
    <row r="3474" ht="15" customHeight="1" x14ac:dyDescent="0.3"/>
    <row r="3475" ht="15" customHeight="1" x14ac:dyDescent="0.3"/>
    <row r="3476" ht="15" customHeight="1" x14ac:dyDescent="0.3"/>
    <row r="3477" ht="15" customHeight="1" x14ac:dyDescent="0.3"/>
    <row r="3478" ht="15" customHeight="1" x14ac:dyDescent="0.3"/>
    <row r="3479" ht="15" customHeight="1" x14ac:dyDescent="0.3"/>
    <row r="3480" ht="15" customHeight="1" x14ac:dyDescent="0.3"/>
    <row r="3481" ht="15" customHeight="1" x14ac:dyDescent="0.3"/>
    <row r="3482" ht="15" customHeight="1" x14ac:dyDescent="0.3"/>
    <row r="3483" ht="15" customHeight="1" x14ac:dyDescent="0.3"/>
    <row r="3484" ht="15" customHeight="1" x14ac:dyDescent="0.3"/>
    <row r="3485" ht="15" customHeight="1" x14ac:dyDescent="0.3"/>
    <row r="3486" ht="15" customHeight="1" x14ac:dyDescent="0.3"/>
    <row r="3487" ht="15" customHeight="1" x14ac:dyDescent="0.3"/>
    <row r="3488" ht="15" customHeight="1" x14ac:dyDescent="0.3"/>
    <row r="3489" ht="15" customHeight="1" x14ac:dyDescent="0.3"/>
    <row r="3490" ht="15" customHeight="1" x14ac:dyDescent="0.3"/>
    <row r="3491" ht="15" customHeight="1" x14ac:dyDescent="0.3"/>
    <row r="3492" ht="15" customHeight="1" x14ac:dyDescent="0.3"/>
    <row r="3493" ht="15" customHeight="1" x14ac:dyDescent="0.3"/>
    <row r="3494" ht="15" customHeight="1" x14ac:dyDescent="0.3"/>
    <row r="3495" ht="15" customHeight="1" x14ac:dyDescent="0.3"/>
    <row r="3496" ht="15" customHeight="1" x14ac:dyDescent="0.3"/>
    <row r="3497" ht="15" customHeight="1" x14ac:dyDescent="0.3"/>
    <row r="3498" ht="15" customHeight="1" x14ac:dyDescent="0.3"/>
    <row r="3499" ht="15" customHeight="1" x14ac:dyDescent="0.3"/>
    <row r="3500" ht="15" customHeight="1" x14ac:dyDescent="0.3"/>
    <row r="3501" ht="15" customHeight="1" x14ac:dyDescent="0.3"/>
    <row r="3502" ht="15" customHeight="1" x14ac:dyDescent="0.3"/>
    <row r="3503" ht="15" customHeight="1" x14ac:dyDescent="0.3"/>
    <row r="3504" ht="15" customHeight="1" x14ac:dyDescent="0.3"/>
    <row r="3505" ht="15" customHeight="1" x14ac:dyDescent="0.3"/>
    <row r="3506" ht="15" customHeight="1" x14ac:dyDescent="0.3"/>
    <row r="3507" ht="15" customHeight="1" x14ac:dyDescent="0.3"/>
    <row r="3508" ht="15" customHeight="1" x14ac:dyDescent="0.3"/>
    <row r="3509" ht="15" customHeight="1" x14ac:dyDescent="0.3"/>
    <row r="3510" ht="15" customHeight="1" x14ac:dyDescent="0.3"/>
    <row r="3511" ht="15" customHeight="1" x14ac:dyDescent="0.3"/>
    <row r="3512" ht="15" customHeight="1" x14ac:dyDescent="0.3"/>
    <row r="3513" ht="15" customHeight="1" x14ac:dyDescent="0.3"/>
    <row r="3514" ht="15" customHeight="1" x14ac:dyDescent="0.3"/>
    <row r="3515" ht="15" customHeight="1" x14ac:dyDescent="0.3"/>
    <row r="3516" ht="15" customHeight="1" x14ac:dyDescent="0.3"/>
    <row r="3517" ht="15" customHeight="1" x14ac:dyDescent="0.3"/>
    <row r="3518" ht="15" customHeight="1" x14ac:dyDescent="0.3"/>
    <row r="3519" ht="15" customHeight="1" x14ac:dyDescent="0.3"/>
    <row r="3520" ht="15" customHeight="1" x14ac:dyDescent="0.3"/>
    <row r="3521" ht="15" customHeight="1" x14ac:dyDescent="0.3"/>
    <row r="3522" ht="15" customHeight="1" x14ac:dyDescent="0.3"/>
    <row r="3523" ht="15" customHeight="1" x14ac:dyDescent="0.3"/>
    <row r="3524" ht="15" customHeight="1" x14ac:dyDescent="0.3"/>
    <row r="3525" ht="15" customHeight="1" x14ac:dyDescent="0.3"/>
    <row r="3526" ht="15" customHeight="1" x14ac:dyDescent="0.3"/>
    <row r="3527" ht="15" customHeight="1" x14ac:dyDescent="0.3"/>
    <row r="3528" ht="15" customHeight="1" x14ac:dyDescent="0.3"/>
    <row r="3529" ht="15" customHeight="1" x14ac:dyDescent="0.3"/>
    <row r="3530" ht="15" customHeight="1" x14ac:dyDescent="0.3"/>
    <row r="3531" ht="15" customHeight="1" x14ac:dyDescent="0.3"/>
    <row r="3532" ht="15" customHeight="1" x14ac:dyDescent="0.3"/>
    <row r="3533" ht="15" customHeight="1" x14ac:dyDescent="0.3"/>
    <row r="3534" ht="15" customHeight="1" x14ac:dyDescent="0.3"/>
    <row r="3535" ht="15" customHeight="1" x14ac:dyDescent="0.3"/>
    <row r="3536" ht="15" customHeight="1" x14ac:dyDescent="0.3"/>
    <row r="3537" ht="15" customHeight="1" x14ac:dyDescent="0.3"/>
    <row r="3538" ht="15" customHeight="1" x14ac:dyDescent="0.3"/>
    <row r="3539" ht="15" customHeight="1" x14ac:dyDescent="0.3"/>
    <row r="3540" ht="15" customHeight="1" x14ac:dyDescent="0.3"/>
    <row r="3541" ht="15" customHeight="1" x14ac:dyDescent="0.3"/>
    <row r="3542" ht="15" customHeight="1" x14ac:dyDescent="0.3"/>
    <row r="3543" ht="15" customHeight="1" x14ac:dyDescent="0.3"/>
    <row r="3544" ht="15" customHeight="1" x14ac:dyDescent="0.3"/>
    <row r="3545" ht="15" customHeight="1" x14ac:dyDescent="0.3"/>
    <row r="3546" ht="15" customHeight="1" x14ac:dyDescent="0.3"/>
    <row r="3547" ht="15" customHeight="1" x14ac:dyDescent="0.3"/>
    <row r="3548" ht="15" customHeight="1" x14ac:dyDescent="0.3"/>
    <row r="3549" ht="15" customHeight="1" x14ac:dyDescent="0.3"/>
    <row r="3550" ht="15" customHeight="1" x14ac:dyDescent="0.3"/>
    <row r="3551" ht="15" customHeight="1" x14ac:dyDescent="0.3"/>
    <row r="3552" ht="15" customHeight="1" x14ac:dyDescent="0.3"/>
    <row r="3553" ht="15" customHeight="1" x14ac:dyDescent="0.3"/>
    <row r="3554" ht="15" customHeight="1" x14ac:dyDescent="0.3"/>
    <row r="3555" ht="15" customHeight="1" x14ac:dyDescent="0.3"/>
    <row r="3556" ht="15" customHeight="1" x14ac:dyDescent="0.3"/>
    <row r="3557" ht="15" customHeight="1" x14ac:dyDescent="0.3"/>
    <row r="3558" ht="15" customHeight="1" x14ac:dyDescent="0.3"/>
    <row r="3559" ht="15" customHeight="1" x14ac:dyDescent="0.3"/>
    <row r="3560" ht="15" customHeight="1" x14ac:dyDescent="0.3"/>
    <row r="3561" ht="15" customHeight="1" x14ac:dyDescent="0.3"/>
    <row r="3562" ht="15" customHeight="1" x14ac:dyDescent="0.3"/>
    <row r="3563" ht="15" customHeight="1" x14ac:dyDescent="0.3"/>
    <row r="3564" ht="15" customHeight="1" x14ac:dyDescent="0.3"/>
    <row r="3565" ht="15" customHeight="1" x14ac:dyDescent="0.3"/>
    <row r="3566" ht="15" customHeight="1" x14ac:dyDescent="0.3"/>
    <row r="3567" ht="15" customHeight="1" x14ac:dyDescent="0.3"/>
    <row r="3568" ht="15" customHeight="1" x14ac:dyDescent="0.3"/>
    <row r="3569" ht="15" customHeight="1" x14ac:dyDescent="0.3"/>
    <row r="3570" ht="15" customHeight="1" x14ac:dyDescent="0.3"/>
    <row r="3571" ht="15" customHeight="1" x14ac:dyDescent="0.3"/>
    <row r="3572" ht="15" customHeight="1" x14ac:dyDescent="0.3"/>
    <row r="3573" ht="15" customHeight="1" x14ac:dyDescent="0.3"/>
    <row r="3574" ht="15" customHeight="1" x14ac:dyDescent="0.3"/>
    <row r="3575" ht="15" customHeight="1" x14ac:dyDescent="0.3"/>
    <row r="3576" ht="15" customHeight="1" x14ac:dyDescent="0.3"/>
    <row r="3577" ht="15" customHeight="1" x14ac:dyDescent="0.3"/>
    <row r="3578" ht="15" customHeight="1" x14ac:dyDescent="0.3"/>
    <row r="3579" ht="15" customHeight="1" x14ac:dyDescent="0.3"/>
    <row r="3580" ht="15" customHeight="1" x14ac:dyDescent="0.3"/>
    <row r="3581" ht="15" customHeight="1" x14ac:dyDescent="0.3"/>
    <row r="3582" ht="15" customHeight="1" x14ac:dyDescent="0.3"/>
    <row r="3583" ht="15" customHeight="1" x14ac:dyDescent="0.3"/>
    <row r="3584" ht="15" customHeight="1" x14ac:dyDescent="0.3"/>
    <row r="3585" ht="15" customHeight="1" x14ac:dyDescent="0.3"/>
    <row r="3586" ht="15" customHeight="1" x14ac:dyDescent="0.3"/>
    <row r="3587" ht="15" customHeight="1" x14ac:dyDescent="0.3"/>
    <row r="3588" ht="15" customHeight="1" x14ac:dyDescent="0.3"/>
    <row r="3589" ht="15" customHeight="1" x14ac:dyDescent="0.3"/>
    <row r="3590" ht="15" customHeight="1" x14ac:dyDescent="0.3"/>
    <row r="3591" ht="15" customHeight="1" x14ac:dyDescent="0.3"/>
    <row r="3592" ht="15" customHeight="1" x14ac:dyDescent="0.3"/>
    <row r="3593" ht="15" customHeight="1" x14ac:dyDescent="0.3"/>
    <row r="3594" ht="15" customHeight="1" x14ac:dyDescent="0.3"/>
    <row r="3595" ht="15" customHeight="1" x14ac:dyDescent="0.3"/>
    <row r="3596" ht="15" customHeight="1" x14ac:dyDescent="0.3"/>
    <row r="3597" ht="15" customHeight="1" x14ac:dyDescent="0.3"/>
    <row r="3598" ht="15" customHeight="1" x14ac:dyDescent="0.3"/>
    <row r="3599" ht="15" customHeight="1" x14ac:dyDescent="0.3"/>
    <row r="3600" ht="15" customHeight="1" x14ac:dyDescent="0.3"/>
    <row r="3601" ht="15" customHeight="1" x14ac:dyDescent="0.3"/>
    <row r="3602" ht="15" customHeight="1" x14ac:dyDescent="0.3"/>
    <row r="3603" ht="15" customHeight="1" x14ac:dyDescent="0.3"/>
    <row r="3604" ht="15" customHeight="1" x14ac:dyDescent="0.3"/>
    <row r="3605" ht="15" customHeight="1" x14ac:dyDescent="0.3"/>
    <row r="3606" ht="15" customHeight="1" x14ac:dyDescent="0.3"/>
    <row r="3607" ht="15" customHeight="1" x14ac:dyDescent="0.3"/>
    <row r="3608" ht="15" customHeight="1" x14ac:dyDescent="0.3"/>
    <row r="3609" ht="15" customHeight="1" x14ac:dyDescent="0.3"/>
    <row r="3610" ht="15" customHeight="1" x14ac:dyDescent="0.3"/>
    <row r="3611" ht="15" customHeight="1" x14ac:dyDescent="0.3"/>
    <row r="3612" ht="15" customHeight="1" x14ac:dyDescent="0.3"/>
    <row r="3613" ht="15" customHeight="1" x14ac:dyDescent="0.3"/>
    <row r="3614" ht="15" customHeight="1" x14ac:dyDescent="0.3"/>
    <row r="3615" ht="15" customHeight="1" x14ac:dyDescent="0.3"/>
    <row r="3616" ht="15" customHeight="1" x14ac:dyDescent="0.3"/>
    <row r="3617" ht="15" customHeight="1" x14ac:dyDescent="0.3"/>
    <row r="3618" ht="15" customHeight="1" x14ac:dyDescent="0.3"/>
    <row r="3619" ht="15" customHeight="1" x14ac:dyDescent="0.3"/>
    <row r="3620" ht="15" customHeight="1" x14ac:dyDescent="0.3"/>
    <row r="3621" ht="15" customHeight="1" x14ac:dyDescent="0.3"/>
    <row r="3622" ht="15" customHeight="1" x14ac:dyDescent="0.3"/>
    <row r="3623" ht="15" customHeight="1" x14ac:dyDescent="0.3"/>
    <row r="3624" ht="15" customHeight="1" x14ac:dyDescent="0.3"/>
    <row r="3625" ht="15" customHeight="1" x14ac:dyDescent="0.3"/>
    <row r="3626" ht="15" customHeight="1" x14ac:dyDescent="0.3"/>
    <row r="3627" ht="15" customHeight="1" x14ac:dyDescent="0.3"/>
    <row r="3628" ht="15" customHeight="1" x14ac:dyDescent="0.3"/>
    <row r="3629" ht="15" customHeight="1" x14ac:dyDescent="0.3"/>
    <row r="3630" ht="15" customHeight="1" x14ac:dyDescent="0.3"/>
    <row r="3631" ht="15" customHeight="1" x14ac:dyDescent="0.3"/>
    <row r="3632" ht="15" customHeight="1" x14ac:dyDescent="0.3"/>
    <row r="3633" ht="15" customHeight="1" x14ac:dyDescent="0.3"/>
    <row r="3634" ht="15" customHeight="1" x14ac:dyDescent="0.3"/>
    <row r="3635" ht="15" customHeight="1" x14ac:dyDescent="0.3"/>
    <row r="3636" ht="15" customHeight="1" x14ac:dyDescent="0.3"/>
    <row r="3637" ht="15" customHeight="1" x14ac:dyDescent="0.3"/>
    <row r="3638" ht="15" customHeight="1" x14ac:dyDescent="0.3"/>
    <row r="3639" ht="15" customHeight="1" x14ac:dyDescent="0.3"/>
    <row r="3640" ht="15" customHeight="1" x14ac:dyDescent="0.3"/>
    <row r="3641" ht="15" customHeight="1" x14ac:dyDescent="0.3"/>
    <row r="3642" ht="15" customHeight="1" x14ac:dyDescent="0.3"/>
    <row r="3643" ht="15" customHeight="1" x14ac:dyDescent="0.3"/>
    <row r="3644" ht="15" customHeight="1" x14ac:dyDescent="0.3"/>
    <row r="3645" ht="15" customHeight="1" x14ac:dyDescent="0.3"/>
    <row r="3646" ht="15" customHeight="1" x14ac:dyDescent="0.3"/>
    <row r="3647" ht="15" customHeight="1" x14ac:dyDescent="0.3"/>
    <row r="3648" ht="15" customHeight="1" x14ac:dyDescent="0.3"/>
    <row r="3649" ht="15" customHeight="1" x14ac:dyDescent="0.3"/>
    <row r="3650" ht="15" customHeight="1" x14ac:dyDescent="0.3"/>
    <row r="3651" ht="15" customHeight="1" x14ac:dyDescent="0.3"/>
    <row r="3652" ht="15" customHeight="1" x14ac:dyDescent="0.3"/>
    <row r="3653" ht="15" customHeight="1" x14ac:dyDescent="0.3"/>
    <row r="3654" ht="15" customHeight="1" x14ac:dyDescent="0.3"/>
    <row r="3655" ht="15" customHeight="1" x14ac:dyDescent="0.3"/>
    <row r="3656" ht="15" customHeight="1" x14ac:dyDescent="0.3"/>
    <row r="3657" ht="15" customHeight="1" x14ac:dyDescent="0.3"/>
    <row r="3658" ht="15" customHeight="1" x14ac:dyDescent="0.3"/>
    <row r="3659" ht="15" customHeight="1" x14ac:dyDescent="0.3"/>
    <row r="3660" ht="15" customHeight="1" x14ac:dyDescent="0.3"/>
    <row r="3661" ht="15" customHeight="1" x14ac:dyDescent="0.3"/>
    <row r="3662" ht="15" customHeight="1" x14ac:dyDescent="0.3"/>
    <row r="3663" ht="15" customHeight="1" x14ac:dyDescent="0.3"/>
    <row r="3664" ht="15" customHeight="1" x14ac:dyDescent="0.3"/>
    <row r="3665" ht="15" customHeight="1" x14ac:dyDescent="0.3"/>
    <row r="3666" ht="15" customHeight="1" x14ac:dyDescent="0.3"/>
    <row r="3667" ht="15" customHeight="1" x14ac:dyDescent="0.3"/>
    <row r="3668" ht="15" customHeight="1" x14ac:dyDescent="0.3"/>
    <row r="3669" ht="15" customHeight="1" x14ac:dyDescent="0.3"/>
    <row r="3670" ht="15" customHeight="1" x14ac:dyDescent="0.3"/>
    <row r="3671" ht="15" customHeight="1" x14ac:dyDescent="0.3"/>
    <row r="3672" ht="15" customHeight="1" x14ac:dyDescent="0.3"/>
    <row r="3673" ht="15" customHeight="1" x14ac:dyDescent="0.3"/>
    <row r="3674" ht="15" customHeight="1" x14ac:dyDescent="0.3"/>
    <row r="3675" ht="15" customHeight="1" x14ac:dyDescent="0.3"/>
    <row r="3676" ht="15" customHeight="1" x14ac:dyDescent="0.3"/>
    <row r="3677" ht="15" customHeight="1" x14ac:dyDescent="0.3"/>
    <row r="3678" ht="15" customHeight="1" x14ac:dyDescent="0.3"/>
    <row r="3679" ht="15" customHeight="1" x14ac:dyDescent="0.3"/>
    <row r="3680" ht="15" customHeight="1" x14ac:dyDescent="0.3"/>
    <row r="3681" ht="15" customHeight="1" x14ac:dyDescent="0.3"/>
    <row r="3682" ht="15" customHeight="1" x14ac:dyDescent="0.3"/>
    <row r="3683" ht="15" customHeight="1" x14ac:dyDescent="0.3"/>
    <row r="3684" ht="15" customHeight="1" x14ac:dyDescent="0.3"/>
    <row r="3685" ht="15" customHeight="1" x14ac:dyDescent="0.3"/>
    <row r="3686" ht="15" customHeight="1" x14ac:dyDescent="0.3"/>
    <row r="3687" ht="15" customHeight="1" x14ac:dyDescent="0.3"/>
    <row r="3688" ht="15" customHeight="1" x14ac:dyDescent="0.3"/>
    <row r="3689" ht="15" customHeight="1" x14ac:dyDescent="0.3"/>
    <row r="3690" ht="15" customHeight="1" x14ac:dyDescent="0.3"/>
    <row r="3691" ht="15" customHeight="1" x14ac:dyDescent="0.3"/>
    <row r="3692" ht="15" customHeight="1" x14ac:dyDescent="0.3"/>
    <row r="3693" ht="15" customHeight="1" x14ac:dyDescent="0.3"/>
    <row r="3694" ht="15" customHeight="1" x14ac:dyDescent="0.3"/>
    <row r="3695" ht="15" customHeight="1" x14ac:dyDescent="0.3"/>
    <row r="3696" ht="15" customHeight="1" x14ac:dyDescent="0.3"/>
    <row r="3697" ht="15" customHeight="1" x14ac:dyDescent="0.3"/>
    <row r="3698" ht="15" customHeight="1" x14ac:dyDescent="0.3"/>
    <row r="3699" ht="15" customHeight="1" x14ac:dyDescent="0.3"/>
    <row r="3700" ht="15" customHeight="1" x14ac:dyDescent="0.3"/>
    <row r="3701" ht="15" customHeight="1" x14ac:dyDescent="0.3"/>
    <row r="3702" ht="15" customHeight="1" x14ac:dyDescent="0.3"/>
    <row r="3703" ht="15" customHeight="1" x14ac:dyDescent="0.3"/>
    <row r="3704" ht="15" customHeight="1" x14ac:dyDescent="0.3"/>
    <row r="3705" ht="15" customHeight="1" x14ac:dyDescent="0.3"/>
    <row r="3706" ht="15" customHeight="1" x14ac:dyDescent="0.3"/>
    <row r="3707" ht="15" customHeight="1" x14ac:dyDescent="0.3"/>
    <row r="3708" ht="15" customHeight="1" x14ac:dyDescent="0.3"/>
    <row r="3709" ht="15" customHeight="1" x14ac:dyDescent="0.3"/>
    <row r="3710" ht="15" customHeight="1" x14ac:dyDescent="0.3"/>
    <row r="3711" ht="15" customHeight="1" x14ac:dyDescent="0.3"/>
    <row r="3712" ht="15" customHeight="1" x14ac:dyDescent="0.3"/>
    <row r="3713" ht="15" customHeight="1" x14ac:dyDescent="0.3"/>
    <row r="3714" ht="15" customHeight="1" x14ac:dyDescent="0.3"/>
    <row r="3715" ht="15" customHeight="1" x14ac:dyDescent="0.3"/>
    <row r="3716" ht="15" customHeight="1" x14ac:dyDescent="0.3"/>
    <row r="3717" ht="15" customHeight="1" x14ac:dyDescent="0.3"/>
    <row r="3718" ht="15" customHeight="1" x14ac:dyDescent="0.3"/>
    <row r="3719" ht="15" customHeight="1" x14ac:dyDescent="0.3"/>
    <row r="3720" ht="15" customHeight="1" x14ac:dyDescent="0.3"/>
    <row r="3721" ht="15" customHeight="1" x14ac:dyDescent="0.3"/>
    <row r="3722" ht="15" customHeight="1" x14ac:dyDescent="0.3"/>
    <row r="3723" ht="15" customHeight="1" x14ac:dyDescent="0.3"/>
    <row r="3724" ht="15" customHeight="1" x14ac:dyDescent="0.3"/>
    <row r="3725" ht="15" customHeight="1" x14ac:dyDescent="0.3"/>
    <row r="3726" ht="15" customHeight="1" x14ac:dyDescent="0.3"/>
    <row r="3727" ht="15" customHeight="1" x14ac:dyDescent="0.3"/>
    <row r="3728" ht="15" customHeight="1" x14ac:dyDescent="0.3"/>
    <row r="3729" ht="15" customHeight="1" x14ac:dyDescent="0.3"/>
    <row r="3730" ht="15" customHeight="1" x14ac:dyDescent="0.3"/>
    <row r="3731" ht="15" customHeight="1" x14ac:dyDescent="0.3"/>
    <row r="3732" ht="15" customHeight="1" x14ac:dyDescent="0.3"/>
    <row r="3733" ht="15" customHeight="1" x14ac:dyDescent="0.3"/>
    <row r="3734" ht="15" customHeight="1" x14ac:dyDescent="0.3"/>
    <row r="3735" ht="15" customHeight="1" x14ac:dyDescent="0.3"/>
    <row r="3736" ht="15" customHeight="1" x14ac:dyDescent="0.3"/>
    <row r="3737" ht="15" customHeight="1" x14ac:dyDescent="0.3"/>
    <row r="3738" ht="15" customHeight="1" x14ac:dyDescent="0.3"/>
    <row r="3739" ht="15" customHeight="1" x14ac:dyDescent="0.3"/>
    <row r="3740" ht="15" customHeight="1" x14ac:dyDescent="0.3"/>
    <row r="3741" ht="15" customHeight="1" x14ac:dyDescent="0.3"/>
    <row r="3742" ht="15" customHeight="1" x14ac:dyDescent="0.3"/>
    <row r="3743" ht="15" customHeight="1" x14ac:dyDescent="0.3"/>
    <row r="3744" ht="15" customHeight="1" x14ac:dyDescent="0.3"/>
    <row r="3745" ht="15" customHeight="1" x14ac:dyDescent="0.3"/>
    <row r="3746" ht="15" customHeight="1" x14ac:dyDescent="0.3"/>
    <row r="3747" ht="15" customHeight="1" x14ac:dyDescent="0.3"/>
    <row r="3748" ht="15" customHeight="1" x14ac:dyDescent="0.3"/>
    <row r="3749" ht="15" customHeight="1" x14ac:dyDescent="0.3"/>
    <row r="3750" ht="15" customHeight="1" x14ac:dyDescent="0.3"/>
    <row r="3751" ht="15" customHeight="1" x14ac:dyDescent="0.3"/>
    <row r="3752" ht="15" customHeight="1" x14ac:dyDescent="0.3"/>
    <row r="3753" ht="15" customHeight="1" x14ac:dyDescent="0.3"/>
    <row r="3754" ht="15" customHeight="1" x14ac:dyDescent="0.3"/>
    <row r="3755" ht="15" customHeight="1" x14ac:dyDescent="0.3"/>
    <row r="3756" ht="15" customHeight="1" x14ac:dyDescent="0.3"/>
    <row r="3757" ht="15" customHeight="1" x14ac:dyDescent="0.3"/>
    <row r="3758" ht="15" customHeight="1" x14ac:dyDescent="0.3"/>
    <row r="3759" ht="15" customHeight="1" x14ac:dyDescent="0.3"/>
    <row r="3760" ht="15" customHeight="1" x14ac:dyDescent="0.3"/>
    <row r="3761" ht="15" customHeight="1" x14ac:dyDescent="0.3"/>
    <row r="3762" ht="15" customHeight="1" x14ac:dyDescent="0.3"/>
    <row r="3763" ht="15" customHeight="1" x14ac:dyDescent="0.3"/>
    <row r="3764" ht="15" customHeight="1" x14ac:dyDescent="0.3"/>
    <row r="3765" ht="15" customHeight="1" x14ac:dyDescent="0.3"/>
    <row r="3766" ht="15" customHeight="1" x14ac:dyDescent="0.3"/>
    <row r="3767" ht="15" customHeight="1" x14ac:dyDescent="0.3"/>
    <row r="3768" ht="15" customHeight="1" x14ac:dyDescent="0.3"/>
    <row r="3769" ht="15" customHeight="1" x14ac:dyDescent="0.3"/>
    <row r="3770" ht="15" customHeight="1" x14ac:dyDescent="0.3"/>
    <row r="3771" ht="15" customHeight="1" x14ac:dyDescent="0.3"/>
    <row r="3772" ht="15" customHeight="1" x14ac:dyDescent="0.3"/>
    <row r="3773" ht="15" customHeight="1" x14ac:dyDescent="0.3"/>
    <row r="3774" ht="15" customHeight="1" x14ac:dyDescent="0.3"/>
    <row r="3775" ht="15" customHeight="1" x14ac:dyDescent="0.3"/>
    <row r="3776" ht="15" customHeight="1" x14ac:dyDescent="0.3"/>
    <row r="3777" ht="15" customHeight="1" x14ac:dyDescent="0.3"/>
    <row r="3778" ht="15" customHeight="1" x14ac:dyDescent="0.3"/>
    <row r="3779" ht="15" customHeight="1" x14ac:dyDescent="0.3"/>
    <row r="3780" ht="15" customHeight="1" x14ac:dyDescent="0.3"/>
    <row r="3781" ht="15" customHeight="1" x14ac:dyDescent="0.3"/>
    <row r="3782" ht="15" customHeight="1" x14ac:dyDescent="0.3"/>
    <row r="3783" ht="15" customHeight="1" x14ac:dyDescent="0.3"/>
    <row r="3784" ht="15" customHeight="1" x14ac:dyDescent="0.3"/>
    <row r="3785" ht="15" customHeight="1" x14ac:dyDescent="0.3"/>
    <row r="3786" ht="15" customHeight="1" x14ac:dyDescent="0.3"/>
    <row r="3787" ht="15" customHeight="1" x14ac:dyDescent="0.3"/>
    <row r="3788" ht="15" customHeight="1" x14ac:dyDescent="0.3"/>
    <row r="3789" ht="15" customHeight="1" x14ac:dyDescent="0.3"/>
    <row r="3790" ht="15" customHeight="1" x14ac:dyDescent="0.3"/>
    <row r="3791" ht="15" customHeight="1" x14ac:dyDescent="0.3"/>
    <row r="3792" ht="15" customHeight="1" x14ac:dyDescent="0.3"/>
    <row r="3793" ht="15" customHeight="1" x14ac:dyDescent="0.3"/>
    <row r="3794" ht="15" customHeight="1" x14ac:dyDescent="0.3"/>
    <row r="3795" ht="15" customHeight="1" x14ac:dyDescent="0.3"/>
    <row r="3796" ht="15" customHeight="1" x14ac:dyDescent="0.3"/>
    <row r="3797" ht="15" customHeight="1" x14ac:dyDescent="0.3"/>
    <row r="3798" ht="15" customHeight="1" x14ac:dyDescent="0.3"/>
    <row r="3799" ht="15" customHeight="1" x14ac:dyDescent="0.3"/>
    <row r="3800" ht="15" customHeight="1" x14ac:dyDescent="0.3"/>
    <row r="3801" ht="15" customHeight="1" x14ac:dyDescent="0.3"/>
    <row r="3802" ht="15" customHeight="1" x14ac:dyDescent="0.3"/>
    <row r="3803" ht="15" customHeight="1" x14ac:dyDescent="0.3"/>
    <row r="3804" ht="15" customHeight="1" x14ac:dyDescent="0.3"/>
    <row r="3805" ht="15" customHeight="1" x14ac:dyDescent="0.3"/>
    <row r="3806" ht="15" customHeight="1" x14ac:dyDescent="0.3"/>
    <row r="3807" ht="15" customHeight="1" x14ac:dyDescent="0.3"/>
    <row r="3808" ht="15" customHeight="1" x14ac:dyDescent="0.3"/>
    <row r="3809" ht="15" customHeight="1" x14ac:dyDescent="0.3"/>
    <row r="3810" ht="15" customHeight="1" x14ac:dyDescent="0.3"/>
    <row r="3811" ht="15" customHeight="1" x14ac:dyDescent="0.3"/>
    <row r="3812" ht="15" customHeight="1" x14ac:dyDescent="0.3"/>
    <row r="3813" ht="15" customHeight="1" x14ac:dyDescent="0.3"/>
    <row r="3814" ht="15" customHeight="1" x14ac:dyDescent="0.3"/>
    <row r="3815" ht="15" customHeight="1" x14ac:dyDescent="0.3"/>
    <row r="3816" ht="15" customHeight="1" x14ac:dyDescent="0.3"/>
    <row r="3817" ht="15" customHeight="1" x14ac:dyDescent="0.3"/>
    <row r="3818" ht="15" customHeight="1" x14ac:dyDescent="0.3"/>
    <row r="3819" ht="15" customHeight="1" x14ac:dyDescent="0.3"/>
    <row r="3820" ht="15" customHeight="1" x14ac:dyDescent="0.3"/>
    <row r="3821" ht="15" customHeight="1" x14ac:dyDescent="0.3"/>
    <row r="3822" ht="15" customHeight="1" x14ac:dyDescent="0.3"/>
    <row r="3823" ht="15" customHeight="1" x14ac:dyDescent="0.3"/>
    <row r="3824" ht="15" customHeight="1" x14ac:dyDescent="0.3"/>
    <row r="3825" ht="15" customHeight="1" x14ac:dyDescent="0.3"/>
    <row r="3826" ht="15" customHeight="1" x14ac:dyDescent="0.3"/>
    <row r="3827" ht="15" customHeight="1" x14ac:dyDescent="0.3"/>
    <row r="3828" ht="15" customHeight="1" x14ac:dyDescent="0.3"/>
    <row r="3829" ht="15" customHeight="1" x14ac:dyDescent="0.3"/>
    <row r="3830" ht="15" customHeight="1" x14ac:dyDescent="0.3"/>
    <row r="3831" ht="15" customHeight="1" x14ac:dyDescent="0.3"/>
    <row r="3832" ht="15" customHeight="1" x14ac:dyDescent="0.3"/>
    <row r="3833" ht="15" customHeight="1" x14ac:dyDescent="0.3"/>
    <row r="3834" ht="15" customHeight="1" x14ac:dyDescent="0.3"/>
    <row r="3835" ht="15" customHeight="1" x14ac:dyDescent="0.3"/>
    <row r="3836" ht="15" customHeight="1" x14ac:dyDescent="0.3"/>
    <row r="3837" ht="15" customHeight="1" x14ac:dyDescent="0.3"/>
    <row r="3838" ht="15" customHeight="1" x14ac:dyDescent="0.3"/>
    <row r="3839" ht="15" customHeight="1" x14ac:dyDescent="0.3"/>
    <row r="3840" ht="15" customHeight="1" x14ac:dyDescent="0.3"/>
    <row r="3841" ht="15" customHeight="1" x14ac:dyDescent="0.3"/>
    <row r="3842" ht="15" customHeight="1" x14ac:dyDescent="0.3"/>
    <row r="3843" ht="15" customHeight="1" x14ac:dyDescent="0.3"/>
    <row r="3844" ht="15" customHeight="1" x14ac:dyDescent="0.3"/>
    <row r="3845" ht="15" customHeight="1" x14ac:dyDescent="0.3"/>
    <row r="3846" ht="15" customHeight="1" x14ac:dyDescent="0.3"/>
    <row r="3847" ht="15" customHeight="1" x14ac:dyDescent="0.3"/>
    <row r="3848" ht="15" customHeight="1" x14ac:dyDescent="0.3"/>
    <row r="3849" ht="15" customHeight="1" x14ac:dyDescent="0.3"/>
    <row r="3850" ht="15" customHeight="1" x14ac:dyDescent="0.3"/>
    <row r="3851" ht="15" customHeight="1" x14ac:dyDescent="0.3"/>
    <row r="3852" ht="15" customHeight="1" x14ac:dyDescent="0.3"/>
    <row r="3853" ht="15" customHeight="1" x14ac:dyDescent="0.3"/>
    <row r="3854" ht="15" customHeight="1" x14ac:dyDescent="0.3"/>
    <row r="3855" ht="15" customHeight="1" x14ac:dyDescent="0.3"/>
    <row r="3856" ht="15" customHeight="1" x14ac:dyDescent="0.3"/>
    <row r="3857" ht="15" customHeight="1" x14ac:dyDescent="0.3"/>
    <row r="3858" ht="15" customHeight="1" x14ac:dyDescent="0.3"/>
    <row r="3859" ht="15" customHeight="1" x14ac:dyDescent="0.3"/>
    <row r="3860" ht="15" customHeight="1" x14ac:dyDescent="0.3"/>
    <row r="3861" ht="15" customHeight="1" x14ac:dyDescent="0.3"/>
    <row r="3862" ht="15" customHeight="1" x14ac:dyDescent="0.3"/>
    <row r="3863" ht="15" customHeight="1" x14ac:dyDescent="0.3"/>
    <row r="3864" ht="15" customHeight="1" x14ac:dyDescent="0.3"/>
    <row r="3865" ht="15" customHeight="1" x14ac:dyDescent="0.3"/>
    <row r="3866" ht="15" customHeight="1" x14ac:dyDescent="0.3"/>
    <row r="3867" ht="15" customHeight="1" x14ac:dyDescent="0.3"/>
    <row r="3868" ht="15" customHeight="1" x14ac:dyDescent="0.3"/>
    <row r="3869" ht="15" customHeight="1" x14ac:dyDescent="0.3"/>
    <row r="3870" ht="15" customHeight="1" x14ac:dyDescent="0.3"/>
    <row r="3871" ht="15" customHeight="1" x14ac:dyDescent="0.3"/>
    <row r="3872" ht="15" customHeight="1" x14ac:dyDescent="0.3"/>
    <row r="3873" ht="15" customHeight="1" x14ac:dyDescent="0.3"/>
    <row r="3874" ht="15" customHeight="1" x14ac:dyDescent="0.3"/>
    <row r="3875" ht="15" customHeight="1" x14ac:dyDescent="0.3"/>
    <row r="3876" ht="15" customHeight="1" x14ac:dyDescent="0.3"/>
    <row r="3877" ht="15" customHeight="1" x14ac:dyDescent="0.3"/>
    <row r="3878" ht="15" customHeight="1" x14ac:dyDescent="0.3"/>
    <row r="3879" ht="15" customHeight="1" x14ac:dyDescent="0.3"/>
    <row r="3880" ht="15" customHeight="1" x14ac:dyDescent="0.3"/>
    <row r="3881" ht="15" customHeight="1" x14ac:dyDescent="0.3"/>
    <row r="3882" ht="15" customHeight="1" x14ac:dyDescent="0.3"/>
    <row r="3883" ht="15" customHeight="1" x14ac:dyDescent="0.3"/>
    <row r="3884" ht="15" customHeight="1" x14ac:dyDescent="0.3"/>
    <row r="3885" ht="15" customHeight="1" x14ac:dyDescent="0.3"/>
    <row r="3886" ht="15" customHeight="1" x14ac:dyDescent="0.3"/>
    <row r="3887" ht="15" customHeight="1" x14ac:dyDescent="0.3"/>
    <row r="3888" ht="15" customHeight="1" x14ac:dyDescent="0.3"/>
    <row r="3889" ht="15" customHeight="1" x14ac:dyDescent="0.3"/>
    <row r="3890" ht="15" customHeight="1" x14ac:dyDescent="0.3"/>
    <row r="3891" ht="15" customHeight="1" x14ac:dyDescent="0.3"/>
    <row r="3892" ht="15" customHeight="1" x14ac:dyDescent="0.3"/>
    <row r="3893" ht="15" customHeight="1" x14ac:dyDescent="0.3"/>
    <row r="3894" ht="15" customHeight="1" x14ac:dyDescent="0.3"/>
    <row r="3895" ht="15" customHeight="1" x14ac:dyDescent="0.3"/>
    <row r="3896" ht="15" customHeight="1" x14ac:dyDescent="0.3"/>
    <row r="3897" ht="15" customHeight="1" x14ac:dyDescent="0.3"/>
    <row r="3898" ht="15" customHeight="1" x14ac:dyDescent="0.3"/>
    <row r="3899" ht="15" customHeight="1" x14ac:dyDescent="0.3"/>
    <row r="3900" ht="15" customHeight="1" x14ac:dyDescent="0.3"/>
    <row r="3901" ht="15" customHeight="1" x14ac:dyDescent="0.3"/>
    <row r="3902" ht="15" customHeight="1" x14ac:dyDescent="0.3"/>
    <row r="3903" ht="15" customHeight="1" x14ac:dyDescent="0.3"/>
    <row r="3904" ht="15" customHeight="1" x14ac:dyDescent="0.3"/>
    <row r="3905" ht="15" customHeight="1" x14ac:dyDescent="0.3"/>
    <row r="3906" ht="15" customHeight="1" x14ac:dyDescent="0.3"/>
    <row r="3907" ht="15" customHeight="1" x14ac:dyDescent="0.3"/>
    <row r="3908" ht="15" customHeight="1" x14ac:dyDescent="0.3"/>
    <row r="3909" ht="15" customHeight="1" x14ac:dyDescent="0.3"/>
    <row r="3910" ht="15" customHeight="1" x14ac:dyDescent="0.3"/>
    <row r="3911" ht="15" customHeight="1" x14ac:dyDescent="0.3"/>
    <row r="3912" ht="15" customHeight="1" x14ac:dyDescent="0.3"/>
    <row r="3913" ht="15" customHeight="1" x14ac:dyDescent="0.3"/>
    <row r="3914" ht="15" customHeight="1" x14ac:dyDescent="0.3"/>
    <row r="3915" ht="15" customHeight="1" x14ac:dyDescent="0.3"/>
    <row r="3916" ht="15" customHeight="1" x14ac:dyDescent="0.3"/>
    <row r="3917" ht="15" customHeight="1" x14ac:dyDescent="0.3"/>
    <row r="3918" ht="15" customHeight="1" x14ac:dyDescent="0.3"/>
    <row r="3919" ht="15" customHeight="1" x14ac:dyDescent="0.3"/>
    <row r="3920" ht="15" customHeight="1" x14ac:dyDescent="0.3"/>
    <row r="3921" ht="15" customHeight="1" x14ac:dyDescent="0.3"/>
    <row r="3922" ht="15" customHeight="1" x14ac:dyDescent="0.3"/>
    <row r="3923" ht="15" customHeight="1" x14ac:dyDescent="0.3"/>
    <row r="3924" ht="15" customHeight="1" x14ac:dyDescent="0.3"/>
    <row r="3925" ht="15" customHeight="1" x14ac:dyDescent="0.3"/>
    <row r="3926" ht="15" customHeight="1" x14ac:dyDescent="0.3"/>
    <row r="3927" ht="15" customHeight="1" x14ac:dyDescent="0.3"/>
    <row r="3928" ht="15" customHeight="1" x14ac:dyDescent="0.3"/>
    <row r="3929" ht="15" customHeight="1" x14ac:dyDescent="0.3"/>
    <row r="3930" ht="15" customHeight="1" x14ac:dyDescent="0.3"/>
    <row r="3931" ht="15" customHeight="1" x14ac:dyDescent="0.3"/>
    <row r="3932" ht="15" customHeight="1" x14ac:dyDescent="0.3"/>
    <row r="3933" ht="15" customHeight="1" x14ac:dyDescent="0.3"/>
    <row r="3934" ht="15" customHeight="1" x14ac:dyDescent="0.3"/>
    <row r="3935" ht="15" customHeight="1" x14ac:dyDescent="0.3"/>
    <row r="3936" ht="15" customHeight="1" x14ac:dyDescent="0.3"/>
    <row r="3937" ht="15" customHeight="1" x14ac:dyDescent="0.3"/>
    <row r="3938" ht="15" customHeight="1" x14ac:dyDescent="0.3"/>
    <row r="3939" ht="15" customHeight="1" x14ac:dyDescent="0.3"/>
    <row r="3940" ht="15" customHeight="1" x14ac:dyDescent="0.3"/>
    <row r="3941" ht="15" customHeight="1" x14ac:dyDescent="0.3"/>
    <row r="3942" ht="15" customHeight="1" x14ac:dyDescent="0.3"/>
    <row r="3943" ht="15" customHeight="1" x14ac:dyDescent="0.3"/>
    <row r="3944" ht="15" customHeight="1" x14ac:dyDescent="0.3"/>
    <row r="3945" ht="15" customHeight="1" x14ac:dyDescent="0.3"/>
    <row r="3946" ht="15" customHeight="1" x14ac:dyDescent="0.3"/>
    <row r="3947" ht="15" customHeight="1" x14ac:dyDescent="0.3"/>
    <row r="3948" ht="15" customHeight="1" x14ac:dyDescent="0.3"/>
    <row r="3949" ht="15" customHeight="1" x14ac:dyDescent="0.3"/>
    <row r="3950" ht="15" customHeight="1" x14ac:dyDescent="0.3"/>
    <row r="3951" ht="15" customHeight="1" x14ac:dyDescent="0.3"/>
    <row r="3952" ht="15" customHeight="1" x14ac:dyDescent="0.3"/>
    <row r="3953" ht="15" customHeight="1" x14ac:dyDescent="0.3"/>
    <row r="3954" ht="15" customHeight="1" x14ac:dyDescent="0.3"/>
    <row r="3955" ht="15" customHeight="1" x14ac:dyDescent="0.3"/>
    <row r="3956" ht="15" customHeight="1" x14ac:dyDescent="0.3"/>
    <row r="3957" ht="15" customHeight="1" x14ac:dyDescent="0.3"/>
    <row r="3958" ht="15" customHeight="1" x14ac:dyDescent="0.3"/>
    <row r="3959" ht="15" customHeight="1" x14ac:dyDescent="0.3"/>
    <row r="3960" ht="15" customHeight="1" x14ac:dyDescent="0.3"/>
    <row r="3961" ht="15" customHeight="1" x14ac:dyDescent="0.3"/>
    <row r="3962" ht="15" customHeight="1" x14ac:dyDescent="0.3"/>
    <row r="3963" ht="15" customHeight="1" x14ac:dyDescent="0.3"/>
    <row r="3964" ht="15" customHeight="1" x14ac:dyDescent="0.3"/>
    <row r="3965" ht="15" customHeight="1" x14ac:dyDescent="0.3"/>
    <row r="3966" ht="15" customHeight="1" x14ac:dyDescent="0.3"/>
    <row r="3967" ht="15" customHeight="1" x14ac:dyDescent="0.3"/>
    <row r="3968" ht="15" customHeight="1" x14ac:dyDescent="0.3"/>
    <row r="3969" ht="15" customHeight="1" x14ac:dyDescent="0.3"/>
    <row r="3970" ht="15" customHeight="1" x14ac:dyDescent="0.3"/>
    <row r="3971" ht="15" customHeight="1" x14ac:dyDescent="0.3"/>
    <row r="3972" ht="15" customHeight="1" x14ac:dyDescent="0.3"/>
    <row r="3973" ht="15" customHeight="1" x14ac:dyDescent="0.3"/>
    <row r="3974" ht="15" customHeight="1" x14ac:dyDescent="0.3"/>
    <row r="3975" ht="15" customHeight="1" x14ac:dyDescent="0.3"/>
    <row r="3976" ht="15" customHeight="1" x14ac:dyDescent="0.3"/>
    <row r="3977" ht="15" customHeight="1" x14ac:dyDescent="0.3"/>
    <row r="3978" ht="15" customHeight="1" x14ac:dyDescent="0.3"/>
    <row r="3979" ht="15" customHeight="1" x14ac:dyDescent="0.3"/>
    <row r="3980" ht="15" customHeight="1" x14ac:dyDescent="0.3"/>
    <row r="3981" ht="15" customHeight="1" x14ac:dyDescent="0.3"/>
    <row r="3982" ht="15" customHeight="1" x14ac:dyDescent="0.3"/>
    <row r="3983" ht="15" customHeight="1" x14ac:dyDescent="0.3"/>
    <row r="3984" ht="15" customHeight="1" x14ac:dyDescent="0.3"/>
    <row r="3985" ht="15" customHeight="1" x14ac:dyDescent="0.3"/>
    <row r="3986" ht="15" customHeight="1" x14ac:dyDescent="0.3"/>
    <row r="3987" ht="15" customHeight="1" x14ac:dyDescent="0.3"/>
    <row r="3988" ht="15" customHeight="1" x14ac:dyDescent="0.3"/>
    <row r="3989" ht="15" customHeight="1" x14ac:dyDescent="0.3"/>
    <row r="3990" ht="15" customHeight="1" x14ac:dyDescent="0.3"/>
    <row r="3991" ht="15" customHeight="1" x14ac:dyDescent="0.3"/>
    <row r="3992" ht="15" customHeight="1" x14ac:dyDescent="0.3"/>
    <row r="3993" ht="15" customHeight="1" x14ac:dyDescent="0.3"/>
    <row r="3994" ht="15" customHeight="1" x14ac:dyDescent="0.3"/>
    <row r="3995" ht="15" customHeight="1" x14ac:dyDescent="0.3"/>
    <row r="3996" ht="15" customHeight="1" x14ac:dyDescent="0.3"/>
    <row r="3997" ht="15" customHeight="1" x14ac:dyDescent="0.3"/>
    <row r="3998" ht="15" customHeight="1" x14ac:dyDescent="0.3"/>
    <row r="3999" ht="15" customHeight="1" x14ac:dyDescent="0.3"/>
    <row r="4000" ht="15" customHeight="1" x14ac:dyDescent="0.3"/>
    <row r="4001" ht="15" customHeight="1" x14ac:dyDescent="0.3"/>
    <row r="4002" ht="15" customHeight="1" x14ac:dyDescent="0.3"/>
    <row r="4003" ht="15" customHeight="1" x14ac:dyDescent="0.3"/>
    <row r="4004" ht="15" customHeight="1" x14ac:dyDescent="0.3"/>
    <row r="4005" ht="15" customHeight="1" x14ac:dyDescent="0.3"/>
    <row r="4006" ht="15" customHeight="1" x14ac:dyDescent="0.3"/>
    <row r="4007" ht="15" customHeight="1" x14ac:dyDescent="0.3"/>
    <row r="4008" ht="15" customHeight="1" x14ac:dyDescent="0.3"/>
    <row r="4009" ht="15" customHeight="1" x14ac:dyDescent="0.3"/>
    <row r="4010" ht="15" customHeight="1" x14ac:dyDescent="0.3"/>
    <row r="4011" ht="15" customHeight="1" x14ac:dyDescent="0.3"/>
    <row r="4012" ht="15" customHeight="1" x14ac:dyDescent="0.3"/>
    <row r="4013" ht="15" customHeight="1" x14ac:dyDescent="0.3"/>
    <row r="4014" ht="15" customHeight="1" x14ac:dyDescent="0.3"/>
    <row r="4015" ht="15" customHeight="1" x14ac:dyDescent="0.3"/>
    <row r="4016" ht="15" customHeight="1" x14ac:dyDescent="0.3"/>
    <row r="4017" ht="15" customHeight="1" x14ac:dyDescent="0.3"/>
    <row r="4018" ht="15" customHeight="1" x14ac:dyDescent="0.3"/>
    <row r="4019" ht="15" customHeight="1" x14ac:dyDescent="0.3"/>
    <row r="4020" ht="15" customHeight="1" x14ac:dyDescent="0.3"/>
    <row r="4021" ht="15" customHeight="1" x14ac:dyDescent="0.3"/>
    <row r="4022" ht="15" customHeight="1" x14ac:dyDescent="0.3"/>
    <row r="4023" ht="15" customHeight="1" x14ac:dyDescent="0.3"/>
    <row r="4024" ht="15" customHeight="1" x14ac:dyDescent="0.3"/>
    <row r="4025" ht="15" customHeight="1" x14ac:dyDescent="0.3"/>
    <row r="4026" ht="15" customHeight="1" x14ac:dyDescent="0.3"/>
    <row r="4027" ht="15" customHeight="1" x14ac:dyDescent="0.3"/>
    <row r="4028" ht="15" customHeight="1" x14ac:dyDescent="0.3"/>
    <row r="4029" ht="15" customHeight="1" x14ac:dyDescent="0.3"/>
    <row r="4030" ht="15" customHeight="1" x14ac:dyDescent="0.3"/>
    <row r="4031" ht="15" customHeight="1" x14ac:dyDescent="0.3"/>
    <row r="4032" ht="15" customHeight="1" x14ac:dyDescent="0.3"/>
    <row r="4033" ht="15" customHeight="1" x14ac:dyDescent="0.3"/>
    <row r="4034" ht="15" customHeight="1" x14ac:dyDescent="0.3"/>
    <row r="4035" ht="15" customHeight="1" x14ac:dyDescent="0.3"/>
    <row r="4036" ht="15" customHeight="1" x14ac:dyDescent="0.3"/>
    <row r="4037" ht="15" customHeight="1" x14ac:dyDescent="0.3"/>
    <row r="4038" ht="15" customHeight="1" x14ac:dyDescent="0.3"/>
    <row r="4039" ht="15" customHeight="1" x14ac:dyDescent="0.3"/>
    <row r="4040" ht="15" customHeight="1" x14ac:dyDescent="0.3"/>
    <row r="4041" ht="15" customHeight="1" x14ac:dyDescent="0.3"/>
    <row r="4042" ht="15" customHeight="1" x14ac:dyDescent="0.3"/>
    <row r="4043" ht="15" customHeight="1" x14ac:dyDescent="0.3"/>
    <row r="4044" ht="15" customHeight="1" x14ac:dyDescent="0.3"/>
    <row r="4045" ht="15" customHeight="1" x14ac:dyDescent="0.3"/>
    <row r="4046" ht="15" customHeight="1" x14ac:dyDescent="0.3"/>
    <row r="4047" ht="15" customHeight="1" x14ac:dyDescent="0.3"/>
    <row r="4048" ht="15" customHeight="1" x14ac:dyDescent="0.3"/>
    <row r="4049" ht="15" customHeight="1" x14ac:dyDescent="0.3"/>
    <row r="4050" ht="15" customHeight="1" x14ac:dyDescent="0.3"/>
    <row r="4051" ht="15" customHeight="1" x14ac:dyDescent="0.3"/>
    <row r="4052" ht="15" customHeight="1" x14ac:dyDescent="0.3"/>
    <row r="4053" ht="15" customHeight="1" x14ac:dyDescent="0.3"/>
    <row r="4054" ht="15" customHeight="1" x14ac:dyDescent="0.3"/>
    <row r="4055" ht="15" customHeight="1" x14ac:dyDescent="0.3"/>
    <row r="4056" ht="15" customHeight="1" x14ac:dyDescent="0.3"/>
    <row r="4057" ht="15" customHeight="1" x14ac:dyDescent="0.3"/>
    <row r="4058" ht="15" customHeight="1" x14ac:dyDescent="0.3"/>
    <row r="4059" ht="15" customHeight="1" x14ac:dyDescent="0.3"/>
    <row r="4060" ht="15" customHeight="1" x14ac:dyDescent="0.3"/>
    <row r="4061" ht="15" customHeight="1" x14ac:dyDescent="0.3"/>
    <row r="4062" ht="15" customHeight="1" x14ac:dyDescent="0.3"/>
    <row r="4063" ht="15" customHeight="1" x14ac:dyDescent="0.3"/>
    <row r="4064" ht="15" customHeight="1" x14ac:dyDescent="0.3"/>
    <row r="4065" ht="15" customHeight="1" x14ac:dyDescent="0.3"/>
    <row r="4066" ht="15" customHeight="1" x14ac:dyDescent="0.3"/>
    <row r="4067" ht="15" customHeight="1" x14ac:dyDescent="0.3"/>
    <row r="4068" ht="15" customHeight="1" x14ac:dyDescent="0.3"/>
    <row r="4069" ht="15" customHeight="1" x14ac:dyDescent="0.3"/>
    <row r="4070" ht="15" customHeight="1" x14ac:dyDescent="0.3"/>
    <row r="4071" ht="15" customHeight="1" x14ac:dyDescent="0.3"/>
    <row r="4072" ht="15" customHeight="1" x14ac:dyDescent="0.3"/>
    <row r="4073" ht="15" customHeight="1" x14ac:dyDescent="0.3"/>
    <row r="4074" ht="15" customHeight="1" x14ac:dyDescent="0.3"/>
    <row r="4075" ht="15" customHeight="1" x14ac:dyDescent="0.3"/>
    <row r="4076" ht="15" customHeight="1" x14ac:dyDescent="0.3"/>
    <row r="4077" ht="15" customHeight="1" x14ac:dyDescent="0.3"/>
    <row r="4078" ht="15" customHeight="1" x14ac:dyDescent="0.3"/>
    <row r="4079" ht="15" customHeight="1" x14ac:dyDescent="0.3"/>
    <row r="4080" ht="15" customHeight="1" x14ac:dyDescent="0.3"/>
    <row r="4081" ht="15" customHeight="1" x14ac:dyDescent="0.3"/>
    <row r="4082" ht="15" customHeight="1" x14ac:dyDescent="0.3"/>
    <row r="4083" ht="15" customHeight="1" x14ac:dyDescent="0.3"/>
    <row r="4084" ht="15" customHeight="1" x14ac:dyDescent="0.3"/>
    <row r="4085" ht="15" customHeight="1" x14ac:dyDescent="0.3"/>
    <row r="4086" ht="15" customHeight="1" x14ac:dyDescent="0.3"/>
    <row r="4087" ht="15" customHeight="1" x14ac:dyDescent="0.3"/>
    <row r="4088" ht="15" customHeight="1" x14ac:dyDescent="0.3"/>
    <row r="4089" ht="15" customHeight="1" x14ac:dyDescent="0.3"/>
    <row r="4090" ht="15" customHeight="1" x14ac:dyDescent="0.3"/>
    <row r="4091" ht="15" customHeight="1" x14ac:dyDescent="0.3"/>
    <row r="4092" ht="15" customHeight="1" x14ac:dyDescent="0.3"/>
    <row r="4093" ht="15" customHeight="1" x14ac:dyDescent="0.3"/>
    <row r="4094" ht="15" customHeight="1" x14ac:dyDescent="0.3"/>
    <row r="4095" ht="15" customHeight="1" x14ac:dyDescent="0.3"/>
    <row r="4096" ht="15" customHeight="1" x14ac:dyDescent="0.3"/>
    <row r="4097" ht="15" customHeight="1" x14ac:dyDescent="0.3"/>
    <row r="4098" ht="15" customHeight="1" x14ac:dyDescent="0.3"/>
    <row r="4099" ht="15" customHeight="1" x14ac:dyDescent="0.3"/>
    <row r="4100" ht="15" customHeight="1" x14ac:dyDescent="0.3"/>
    <row r="4101" ht="15" customHeight="1" x14ac:dyDescent="0.3"/>
    <row r="4102" ht="15" customHeight="1" x14ac:dyDescent="0.3"/>
    <row r="4103" ht="15" customHeight="1" x14ac:dyDescent="0.3"/>
    <row r="4104" ht="15" customHeight="1" x14ac:dyDescent="0.3"/>
    <row r="4105" ht="15" customHeight="1" x14ac:dyDescent="0.3"/>
    <row r="4106" ht="15" customHeight="1" x14ac:dyDescent="0.3"/>
    <row r="4107" ht="15" customHeight="1" x14ac:dyDescent="0.3"/>
    <row r="4108" ht="15" customHeight="1" x14ac:dyDescent="0.3"/>
    <row r="4109" ht="15" customHeight="1" x14ac:dyDescent="0.3"/>
    <row r="4110" ht="15" customHeight="1" x14ac:dyDescent="0.3"/>
    <row r="4111" ht="15" customHeight="1" x14ac:dyDescent="0.3"/>
    <row r="4112" ht="15" customHeight="1" x14ac:dyDescent="0.3"/>
    <row r="4113" ht="15" customHeight="1" x14ac:dyDescent="0.3"/>
    <row r="4114" ht="15" customHeight="1" x14ac:dyDescent="0.3"/>
    <row r="4115" ht="15" customHeight="1" x14ac:dyDescent="0.3"/>
    <row r="4116" ht="15" customHeight="1" x14ac:dyDescent="0.3"/>
    <row r="4117" ht="15" customHeight="1" x14ac:dyDescent="0.3"/>
    <row r="4118" ht="15" customHeight="1" x14ac:dyDescent="0.3"/>
    <row r="4119" ht="15" customHeight="1" x14ac:dyDescent="0.3"/>
    <row r="4120" ht="15" customHeight="1" x14ac:dyDescent="0.3"/>
    <row r="4121" ht="15" customHeight="1" x14ac:dyDescent="0.3"/>
    <row r="4122" ht="15" customHeight="1" x14ac:dyDescent="0.3"/>
    <row r="4123" ht="15" customHeight="1" x14ac:dyDescent="0.3"/>
    <row r="4124" ht="15" customHeight="1" x14ac:dyDescent="0.3"/>
    <row r="4125" ht="15" customHeight="1" x14ac:dyDescent="0.3"/>
    <row r="4126" ht="15" customHeight="1" x14ac:dyDescent="0.3"/>
    <row r="4127" ht="15" customHeight="1" x14ac:dyDescent="0.3"/>
    <row r="4128" ht="15" customHeight="1" x14ac:dyDescent="0.3"/>
    <row r="4129" ht="15" customHeight="1" x14ac:dyDescent="0.3"/>
    <row r="4130" ht="15" customHeight="1" x14ac:dyDescent="0.3"/>
    <row r="4131" ht="15" customHeight="1" x14ac:dyDescent="0.3"/>
    <row r="4132" ht="15" customHeight="1" x14ac:dyDescent="0.3"/>
    <row r="4133" ht="15" customHeight="1" x14ac:dyDescent="0.3"/>
    <row r="4134" ht="15" customHeight="1" x14ac:dyDescent="0.3"/>
    <row r="4135" ht="15" customHeight="1" x14ac:dyDescent="0.3"/>
    <row r="4136" ht="15" customHeight="1" x14ac:dyDescent="0.3"/>
    <row r="4137" ht="15" customHeight="1" x14ac:dyDescent="0.3"/>
    <row r="4138" ht="15" customHeight="1" x14ac:dyDescent="0.3"/>
    <row r="4139" ht="15" customHeight="1" x14ac:dyDescent="0.3"/>
    <row r="4140" ht="15" customHeight="1" x14ac:dyDescent="0.3"/>
    <row r="4141" ht="15" customHeight="1" x14ac:dyDescent="0.3"/>
    <row r="4142" ht="15" customHeight="1" x14ac:dyDescent="0.3"/>
    <row r="4143" ht="15" customHeight="1" x14ac:dyDescent="0.3"/>
    <row r="4144" ht="15" customHeight="1" x14ac:dyDescent="0.3"/>
    <row r="4145" ht="15" customHeight="1" x14ac:dyDescent="0.3"/>
    <row r="4146" ht="15" customHeight="1" x14ac:dyDescent="0.3"/>
    <row r="4147" ht="15" customHeight="1" x14ac:dyDescent="0.3"/>
    <row r="4148" ht="15" customHeight="1" x14ac:dyDescent="0.3"/>
    <row r="4149" ht="15" customHeight="1" x14ac:dyDescent="0.3"/>
    <row r="4150" ht="15" customHeight="1" x14ac:dyDescent="0.3"/>
    <row r="4151" ht="15" customHeight="1" x14ac:dyDescent="0.3"/>
    <row r="4152" ht="15" customHeight="1" x14ac:dyDescent="0.3"/>
    <row r="4153" ht="15" customHeight="1" x14ac:dyDescent="0.3"/>
    <row r="4154" ht="15" customHeight="1" x14ac:dyDescent="0.3"/>
    <row r="4155" ht="15" customHeight="1" x14ac:dyDescent="0.3"/>
    <row r="4156" ht="15" customHeight="1" x14ac:dyDescent="0.3"/>
    <row r="4157" ht="15" customHeight="1" x14ac:dyDescent="0.3"/>
    <row r="4158" ht="15" customHeight="1" x14ac:dyDescent="0.3"/>
    <row r="4159" ht="15" customHeight="1" x14ac:dyDescent="0.3"/>
    <row r="4160" ht="15" customHeight="1" x14ac:dyDescent="0.3"/>
    <row r="4161" ht="15" customHeight="1" x14ac:dyDescent="0.3"/>
    <row r="4162" ht="15" customHeight="1" x14ac:dyDescent="0.3"/>
    <row r="4163" ht="15" customHeight="1" x14ac:dyDescent="0.3"/>
    <row r="4164" ht="15" customHeight="1" x14ac:dyDescent="0.3"/>
    <row r="4165" ht="15" customHeight="1" x14ac:dyDescent="0.3"/>
    <row r="4166" ht="15" customHeight="1" x14ac:dyDescent="0.3"/>
    <row r="4167" ht="15" customHeight="1" x14ac:dyDescent="0.3"/>
    <row r="4168" ht="15" customHeight="1" x14ac:dyDescent="0.3"/>
    <row r="4169" ht="15" customHeight="1" x14ac:dyDescent="0.3"/>
    <row r="4170" ht="15" customHeight="1" x14ac:dyDescent="0.3"/>
    <row r="4171" ht="15" customHeight="1" x14ac:dyDescent="0.3"/>
    <row r="4172" ht="15" customHeight="1" x14ac:dyDescent="0.3"/>
    <row r="4173" ht="15" customHeight="1" x14ac:dyDescent="0.3"/>
    <row r="4174" ht="15" customHeight="1" x14ac:dyDescent="0.3"/>
    <row r="4175" ht="15" customHeight="1" x14ac:dyDescent="0.3"/>
    <row r="4176" ht="15" customHeight="1" x14ac:dyDescent="0.3"/>
    <row r="4177" ht="15" customHeight="1" x14ac:dyDescent="0.3"/>
    <row r="4178" ht="15" customHeight="1" x14ac:dyDescent="0.3"/>
    <row r="4179" ht="15" customHeight="1" x14ac:dyDescent="0.3"/>
    <row r="4180" ht="15" customHeight="1" x14ac:dyDescent="0.3"/>
    <row r="4181" ht="15" customHeight="1" x14ac:dyDescent="0.3"/>
    <row r="4182" ht="15" customHeight="1" x14ac:dyDescent="0.3"/>
    <row r="4183" ht="15" customHeight="1" x14ac:dyDescent="0.3"/>
    <row r="4184" ht="15" customHeight="1" x14ac:dyDescent="0.3"/>
    <row r="4185" ht="15" customHeight="1" x14ac:dyDescent="0.3"/>
    <row r="4186" ht="15" customHeight="1" x14ac:dyDescent="0.3"/>
    <row r="4187" ht="15" customHeight="1" x14ac:dyDescent="0.3"/>
    <row r="4188" ht="15" customHeight="1" x14ac:dyDescent="0.3"/>
    <row r="4189" ht="15" customHeight="1" x14ac:dyDescent="0.3"/>
    <row r="4190" ht="15" customHeight="1" x14ac:dyDescent="0.3"/>
    <row r="4191" ht="15" customHeight="1" x14ac:dyDescent="0.3"/>
    <row r="4192" ht="15" customHeight="1" x14ac:dyDescent="0.3"/>
    <row r="4193" ht="15" customHeight="1" x14ac:dyDescent="0.3"/>
    <row r="4194" ht="15" customHeight="1" x14ac:dyDescent="0.3"/>
    <row r="4195" ht="15" customHeight="1" x14ac:dyDescent="0.3"/>
    <row r="4196" ht="15" customHeight="1" x14ac:dyDescent="0.3"/>
    <row r="4197" ht="15" customHeight="1" x14ac:dyDescent="0.3"/>
    <row r="4198" ht="15" customHeight="1" x14ac:dyDescent="0.3"/>
    <row r="4199" ht="15" customHeight="1" x14ac:dyDescent="0.3"/>
    <row r="4200" ht="15" customHeight="1" x14ac:dyDescent="0.3"/>
    <row r="4201" ht="15" customHeight="1" x14ac:dyDescent="0.3"/>
    <row r="4202" ht="15" customHeight="1" x14ac:dyDescent="0.3"/>
    <row r="4203" ht="15" customHeight="1" x14ac:dyDescent="0.3"/>
    <row r="4204" ht="15" customHeight="1" x14ac:dyDescent="0.3"/>
    <row r="4205" ht="15" customHeight="1" x14ac:dyDescent="0.3"/>
    <row r="4206" ht="15" customHeight="1" x14ac:dyDescent="0.3"/>
    <row r="4207" ht="15" customHeight="1" x14ac:dyDescent="0.3"/>
    <row r="4208" ht="15" customHeight="1" x14ac:dyDescent="0.3"/>
    <row r="4209" ht="15" customHeight="1" x14ac:dyDescent="0.3"/>
    <row r="4210" ht="15" customHeight="1" x14ac:dyDescent="0.3"/>
    <row r="4211" ht="15" customHeight="1" x14ac:dyDescent="0.3"/>
    <row r="4212" ht="15" customHeight="1" x14ac:dyDescent="0.3"/>
    <row r="4213" ht="15" customHeight="1" x14ac:dyDescent="0.3"/>
    <row r="4214" ht="15" customHeight="1" x14ac:dyDescent="0.3"/>
    <row r="4215" ht="15" customHeight="1" x14ac:dyDescent="0.3"/>
    <row r="4216" ht="15" customHeight="1" x14ac:dyDescent="0.3"/>
    <row r="4217" ht="15" customHeight="1" x14ac:dyDescent="0.3"/>
    <row r="4218" ht="15" customHeight="1" x14ac:dyDescent="0.3"/>
    <row r="4219" ht="15" customHeight="1" x14ac:dyDescent="0.3"/>
    <row r="4220" ht="15" customHeight="1" x14ac:dyDescent="0.3"/>
    <row r="4221" ht="15" customHeight="1" x14ac:dyDescent="0.3"/>
    <row r="4222" ht="15" customHeight="1" x14ac:dyDescent="0.3"/>
    <row r="4223" ht="15" customHeight="1" x14ac:dyDescent="0.3"/>
    <row r="4224" ht="15" customHeight="1" x14ac:dyDescent="0.3"/>
    <row r="4225" ht="15" customHeight="1" x14ac:dyDescent="0.3"/>
    <row r="4226" ht="15" customHeight="1" x14ac:dyDescent="0.3"/>
    <row r="4227" ht="15" customHeight="1" x14ac:dyDescent="0.3"/>
    <row r="4228" ht="15" customHeight="1" x14ac:dyDescent="0.3"/>
    <row r="4229" ht="15" customHeight="1" x14ac:dyDescent="0.3"/>
    <row r="4230" ht="15" customHeight="1" x14ac:dyDescent="0.3"/>
    <row r="4231" ht="15" customHeight="1" x14ac:dyDescent="0.3"/>
    <row r="4232" ht="15" customHeight="1" x14ac:dyDescent="0.3"/>
    <row r="4233" ht="15" customHeight="1" x14ac:dyDescent="0.3"/>
    <row r="4234" ht="15" customHeight="1" x14ac:dyDescent="0.3"/>
    <row r="4235" ht="15" customHeight="1" x14ac:dyDescent="0.3"/>
    <row r="4236" ht="15" customHeight="1" x14ac:dyDescent="0.3"/>
    <row r="4237" ht="15" customHeight="1" x14ac:dyDescent="0.3"/>
    <row r="4238" ht="15" customHeight="1" x14ac:dyDescent="0.3"/>
    <row r="4239" ht="15" customHeight="1" x14ac:dyDescent="0.3"/>
    <row r="4240" ht="15" customHeight="1" x14ac:dyDescent="0.3"/>
    <row r="4241" ht="15" customHeight="1" x14ac:dyDescent="0.3"/>
    <row r="4242" ht="15" customHeight="1" x14ac:dyDescent="0.3"/>
    <row r="4243" ht="15" customHeight="1" x14ac:dyDescent="0.3"/>
    <row r="4244" ht="15" customHeight="1" x14ac:dyDescent="0.3"/>
    <row r="4245" ht="15" customHeight="1" x14ac:dyDescent="0.3"/>
    <row r="4246" ht="15" customHeight="1" x14ac:dyDescent="0.3"/>
    <row r="4247" ht="15" customHeight="1" x14ac:dyDescent="0.3"/>
    <row r="4248" ht="15" customHeight="1" x14ac:dyDescent="0.3"/>
    <row r="4249" ht="15" customHeight="1" x14ac:dyDescent="0.3"/>
    <row r="4250" ht="15" customHeight="1" x14ac:dyDescent="0.3"/>
    <row r="4251" ht="15" customHeight="1" x14ac:dyDescent="0.3"/>
    <row r="4252" ht="15" customHeight="1" x14ac:dyDescent="0.3"/>
    <row r="4253" ht="15" customHeight="1" x14ac:dyDescent="0.3"/>
    <row r="4254" ht="15" customHeight="1" x14ac:dyDescent="0.3"/>
    <row r="4255" ht="15" customHeight="1" x14ac:dyDescent="0.3"/>
    <row r="4256" ht="15" customHeight="1" x14ac:dyDescent="0.3"/>
    <row r="4257" ht="15" customHeight="1" x14ac:dyDescent="0.3"/>
    <row r="4258" ht="15" customHeight="1" x14ac:dyDescent="0.3"/>
    <row r="4259" ht="15" customHeight="1" x14ac:dyDescent="0.3"/>
    <row r="4260" ht="15" customHeight="1" x14ac:dyDescent="0.3"/>
    <row r="4261" ht="15" customHeight="1" x14ac:dyDescent="0.3"/>
    <row r="4262" ht="15" customHeight="1" x14ac:dyDescent="0.3"/>
    <row r="4263" ht="15" customHeight="1" x14ac:dyDescent="0.3"/>
    <row r="4264" ht="15" customHeight="1" x14ac:dyDescent="0.3"/>
    <row r="4265" ht="15" customHeight="1" x14ac:dyDescent="0.3"/>
    <row r="4266" ht="15" customHeight="1" x14ac:dyDescent="0.3"/>
    <row r="4267" ht="15" customHeight="1" x14ac:dyDescent="0.3"/>
    <row r="4268" ht="15" customHeight="1" x14ac:dyDescent="0.3"/>
    <row r="4269" ht="15" customHeight="1" x14ac:dyDescent="0.3"/>
    <row r="4270" ht="15" customHeight="1" x14ac:dyDescent="0.3"/>
    <row r="4271" ht="15" customHeight="1" x14ac:dyDescent="0.3"/>
    <row r="4272" ht="15" customHeight="1" x14ac:dyDescent="0.3"/>
    <row r="4273" ht="15" customHeight="1" x14ac:dyDescent="0.3"/>
    <row r="4274" ht="15" customHeight="1" x14ac:dyDescent="0.3"/>
    <row r="4275" ht="15" customHeight="1" x14ac:dyDescent="0.3"/>
    <row r="4276" ht="15" customHeight="1" x14ac:dyDescent="0.3"/>
    <row r="4277" ht="15" customHeight="1" x14ac:dyDescent="0.3"/>
    <row r="4278" ht="15" customHeight="1" x14ac:dyDescent="0.3"/>
    <row r="4279" ht="15" customHeight="1" x14ac:dyDescent="0.3"/>
    <row r="4280" ht="15" customHeight="1" x14ac:dyDescent="0.3"/>
    <row r="4281" ht="15" customHeight="1" x14ac:dyDescent="0.3"/>
    <row r="4282" ht="15" customHeight="1" x14ac:dyDescent="0.3"/>
    <row r="4283" ht="15" customHeight="1" x14ac:dyDescent="0.3"/>
    <row r="4284" ht="15" customHeight="1" x14ac:dyDescent="0.3"/>
    <row r="4285" ht="15" customHeight="1" x14ac:dyDescent="0.3"/>
    <row r="4286" ht="15" customHeight="1" x14ac:dyDescent="0.3"/>
    <row r="4287" ht="15" customHeight="1" x14ac:dyDescent="0.3"/>
    <row r="4288" ht="15" customHeight="1" x14ac:dyDescent="0.3"/>
    <row r="4289" ht="15" customHeight="1" x14ac:dyDescent="0.3"/>
    <row r="4290" ht="15" customHeight="1" x14ac:dyDescent="0.3"/>
    <row r="4291" ht="15" customHeight="1" x14ac:dyDescent="0.3"/>
    <row r="4292" ht="15" customHeight="1" x14ac:dyDescent="0.3"/>
    <row r="4293" ht="15" customHeight="1" x14ac:dyDescent="0.3"/>
    <row r="4294" ht="15" customHeight="1" x14ac:dyDescent="0.3"/>
    <row r="4295" ht="15" customHeight="1" x14ac:dyDescent="0.3"/>
    <row r="4296" ht="15" customHeight="1" x14ac:dyDescent="0.3"/>
    <row r="4297" ht="15" customHeight="1" x14ac:dyDescent="0.3"/>
    <row r="4298" ht="15" customHeight="1" x14ac:dyDescent="0.3"/>
    <row r="4299" ht="15" customHeight="1" x14ac:dyDescent="0.3"/>
    <row r="4300" ht="15" customHeight="1" x14ac:dyDescent="0.3"/>
    <row r="4301" ht="15" customHeight="1" x14ac:dyDescent="0.3"/>
    <row r="4302" ht="15" customHeight="1" x14ac:dyDescent="0.3"/>
    <row r="4303" ht="15" customHeight="1" x14ac:dyDescent="0.3"/>
    <row r="4304" ht="15" customHeight="1" x14ac:dyDescent="0.3"/>
    <row r="4305" ht="15" customHeight="1" x14ac:dyDescent="0.3"/>
    <row r="4306" ht="15" customHeight="1" x14ac:dyDescent="0.3"/>
    <row r="4307" ht="15" customHeight="1" x14ac:dyDescent="0.3"/>
    <row r="4308" ht="15" customHeight="1" x14ac:dyDescent="0.3"/>
    <row r="4309" ht="15" customHeight="1" x14ac:dyDescent="0.3"/>
    <row r="4310" ht="15" customHeight="1" x14ac:dyDescent="0.3"/>
    <row r="4311" ht="15" customHeight="1" x14ac:dyDescent="0.3"/>
    <row r="4312" ht="15" customHeight="1" x14ac:dyDescent="0.3"/>
    <row r="4313" ht="15" customHeight="1" x14ac:dyDescent="0.3"/>
    <row r="4314" ht="15" customHeight="1" x14ac:dyDescent="0.3"/>
    <row r="4315" ht="15" customHeight="1" x14ac:dyDescent="0.3"/>
    <row r="4316" ht="15" customHeight="1" x14ac:dyDescent="0.3"/>
    <row r="4317" ht="15" customHeight="1" x14ac:dyDescent="0.3"/>
    <row r="4318" ht="15" customHeight="1" x14ac:dyDescent="0.3"/>
    <row r="4319" ht="15" customHeight="1" x14ac:dyDescent="0.3"/>
    <row r="4320" ht="15" customHeight="1" x14ac:dyDescent="0.3"/>
    <row r="4321" ht="15" customHeight="1" x14ac:dyDescent="0.3"/>
    <row r="4322" ht="15" customHeight="1" x14ac:dyDescent="0.3"/>
    <row r="4323" ht="15" customHeight="1" x14ac:dyDescent="0.3"/>
    <row r="4324" ht="15" customHeight="1" x14ac:dyDescent="0.3"/>
    <row r="4325" ht="15" customHeight="1" x14ac:dyDescent="0.3"/>
    <row r="4326" ht="15" customHeight="1" x14ac:dyDescent="0.3"/>
    <row r="4327" ht="15" customHeight="1" x14ac:dyDescent="0.3"/>
    <row r="4328" ht="15" customHeight="1" x14ac:dyDescent="0.3"/>
    <row r="4329" ht="15" customHeight="1" x14ac:dyDescent="0.3"/>
    <row r="4330" ht="15" customHeight="1" x14ac:dyDescent="0.3"/>
    <row r="4331" ht="15" customHeight="1" x14ac:dyDescent="0.3"/>
    <row r="4332" ht="15" customHeight="1" x14ac:dyDescent="0.3"/>
    <row r="4333" ht="15" customHeight="1" x14ac:dyDescent="0.3"/>
    <row r="4334" ht="15" customHeight="1" x14ac:dyDescent="0.3"/>
    <row r="4335" ht="15" customHeight="1" x14ac:dyDescent="0.3"/>
    <row r="4336" ht="15" customHeight="1" x14ac:dyDescent="0.3"/>
    <row r="4337" ht="15" customHeight="1" x14ac:dyDescent="0.3"/>
    <row r="4338" ht="15" customHeight="1" x14ac:dyDescent="0.3"/>
    <row r="4339" ht="15" customHeight="1" x14ac:dyDescent="0.3"/>
    <row r="4340" ht="15" customHeight="1" x14ac:dyDescent="0.3"/>
    <row r="4341" ht="15" customHeight="1" x14ac:dyDescent="0.3"/>
    <row r="4342" ht="15" customHeight="1" x14ac:dyDescent="0.3"/>
    <row r="4343" ht="15" customHeight="1" x14ac:dyDescent="0.3"/>
    <row r="4344" ht="15" customHeight="1" x14ac:dyDescent="0.3"/>
    <row r="4345" ht="15" customHeight="1" x14ac:dyDescent="0.3"/>
    <row r="4346" ht="15" customHeight="1" x14ac:dyDescent="0.3"/>
    <row r="4347" ht="15" customHeight="1" x14ac:dyDescent="0.3"/>
    <row r="4348" ht="15" customHeight="1" x14ac:dyDescent="0.3"/>
    <row r="4349" ht="15" customHeight="1" x14ac:dyDescent="0.3"/>
    <row r="4350" ht="15" customHeight="1" x14ac:dyDescent="0.3"/>
    <row r="4351" ht="15" customHeight="1" x14ac:dyDescent="0.3"/>
    <row r="4352" ht="15" customHeight="1" x14ac:dyDescent="0.3"/>
    <row r="4353" ht="15" customHeight="1" x14ac:dyDescent="0.3"/>
    <row r="4354" ht="15" customHeight="1" x14ac:dyDescent="0.3"/>
    <row r="4355" ht="15" customHeight="1" x14ac:dyDescent="0.3"/>
    <row r="4356" ht="15" customHeight="1" x14ac:dyDescent="0.3"/>
    <row r="4357" ht="15" customHeight="1" x14ac:dyDescent="0.3"/>
    <row r="4358" ht="15" customHeight="1" x14ac:dyDescent="0.3"/>
    <row r="4359" ht="15" customHeight="1" x14ac:dyDescent="0.3"/>
    <row r="4360" ht="15" customHeight="1" x14ac:dyDescent="0.3"/>
    <row r="4361" ht="15" customHeight="1" x14ac:dyDescent="0.3"/>
    <row r="4362" ht="15" customHeight="1" x14ac:dyDescent="0.3"/>
    <row r="4363" ht="15" customHeight="1" x14ac:dyDescent="0.3"/>
    <row r="4364" ht="15" customHeight="1" x14ac:dyDescent="0.3"/>
    <row r="4365" ht="15" customHeight="1" x14ac:dyDescent="0.3"/>
    <row r="4366" ht="15" customHeight="1" x14ac:dyDescent="0.3"/>
    <row r="4367" ht="15" customHeight="1" x14ac:dyDescent="0.3"/>
    <row r="4368" ht="15" customHeight="1" x14ac:dyDescent="0.3"/>
    <row r="4369" ht="15" customHeight="1" x14ac:dyDescent="0.3"/>
    <row r="4370" ht="15" customHeight="1" x14ac:dyDescent="0.3"/>
    <row r="4371" ht="15" customHeight="1" x14ac:dyDescent="0.3"/>
    <row r="4372" ht="15" customHeight="1" x14ac:dyDescent="0.3"/>
    <row r="4373" ht="15" customHeight="1" x14ac:dyDescent="0.3"/>
    <row r="4374" ht="15" customHeight="1" x14ac:dyDescent="0.3"/>
    <row r="4375" ht="15" customHeight="1" x14ac:dyDescent="0.3"/>
    <row r="4376" ht="15" customHeight="1" x14ac:dyDescent="0.3"/>
    <row r="4377" ht="15" customHeight="1" x14ac:dyDescent="0.3"/>
    <row r="4378" ht="15" customHeight="1" x14ac:dyDescent="0.3"/>
    <row r="4379" ht="15" customHeight="1" x14ac:dyDescent="0.3"/>
    <row r="4380" ht="15" customHeight="1" x14ac:dyDescent="0.3"/>
    <row r="4381" ht="15" customHeight="1" x14ac:dyDescent="0.3"/>
    <row r="4382" ht="15" customHeight="1" x14ac:dyDescent="0.3"/>
    <row r="4383" ht="15" customHeight="1" x14ac:dyDescent="0.3"/>
    <row r="4384" ht="15" customHeight="1" x14ac:dyDescent="0.3"/>
    <row r="4385" ht="15" customHeight="1" x14ac:dyDescent="0.3"/>
    <row r="4386" ht="15" customHeight="1" x14ac:dyDescent="0.3"/>
    <row r="4387" ht="15" customHeight="1" x14ac:dyDescent="0.3"/>
    <row r="4388" ht="15" customHeight="1" x14ac:dyDescent="0.3"/>
    <row r="4389" ht="15" customHeight="1" x14ac:dyDescent="0.3"/>
    <row r="4390" ht="15" customHeight="1" x14ac:dyDescent="0.3"/>
    <row r="4391" ht="15" customHeight="1" x14ac:dyDescent="0.3"/>
    <row r="4392" ht="15" customHeight="1" x14ac:dyDescent="0.3"/>
    <row r="4393" ht="15" customHeight="1" x14ac:dyDescent="0.3"/>
    <row r="4394" ht="15" customHeight="1" x14ac:dyDescent="0.3"/>
    <row r="4395" ht="15" customHeight="1" x14ac:dyDescent="0.3"/>
    <row r="4396" ht="15" customHeight="1" x14ac:dyDescent="0.3"/>
    <row r="4397" ht="15" customHeight="1" x14ac:dyDescent="0.3"/>
    <row r="4398" ht="15" customHeight="1" x14ac:dyDescent="0.3"/>
    <row r="4399" ht="15" customHeight="1" x14ac:dyDescent="0.3"/>
    <row r="4400" ht="15" customHeight="1" x14ac:dyDescent="0.3"/>
    <row r="4401" ht="15" customHeight="1" x14ac:dyDescent="0.3"/>
    <row r="4402" ht="15" customHeight="1" x14ac:dyDescent="0.3"/>
    <row r="4403" ht="15" customHeight="1" x14ac:dyDescent="0.3"/>
    <row r="4404" ht="15" customHeight="1" x14ac:dyDescent="0.3"/>
    <row r="4405" ht="15" customHeight="1" x14ac:dyDescent="0.3"/>
    <row r="4406" ht="15" customHeight="1" x14ac:dyDescent="0.3"/>
    <row r="4407" ht="15" customHeight="1" x14ac:dyDescent="0.3"/>
    <row r="4408" ht="15" customHeight="1" x14ac:dyDescent="0.3"/>
    <row r="4409" ht="15" customHeight="1" x14ac:dyDescent="0.3"/>
    <row r="4410" ht="15" customHeight="1" x14ac:dyDescent="0.3"/>
    <row r="4411" ht="15" customHeight="1" x14ac:dyDescent="0.3"/>
    <row r="4412" ht="15" customHeight="1" x14ac:dyDescent="0.3"/>
    <row r="4413" ht="15" customHeight="1" x14ac:dyDescent="0.3"/>
    <row r="4414" ht="15" customHeight="1" x14ac:dyDescent="0.3"/>
    <row r="4415" ht="15" customHeight="1" x14ac:dyDescent="0.3"/>
    <row r="4416" ht="15" customHeight="1" x14ac:dyDescent="0.3"/>
    <row r="4417" ht="15" customHeight="1" x14ac:dyDescent="0.3"/>
    <row r="4418" ht="15" customHeight="1" x14ac:dyDescent="0.3"/>
    <row r="4419" ht="15" customHeight="1" x14ac:dyDescent="0.3"/>
    <row r="4420" ht="15" customHeight="1" x14ac:dyDescent="0.3"/>
    <row r="4421" ht="15" customHeight="1" x14ac:dyDescent="0.3"/>
    <row r="4422" ht="15" customHeight="1" x14ac:dyDescent="0.3"/>
    <row r="4423" ht="15" customHeight="1" x14ac:dyDescent="0.3"/>
    <row r="4424" ht="15" customHeight="1" x14ac:dyDescent="0.3"/>
    <row r="4425" ht="15" customHeight="1" x14ac:dyDescent="0.3"/>
    <row r="4426" ht="15" customHeight="1" x14ac:dyDescent="0.3"/>
    <row r="4427" ht="15" customHeight="1" x14ac:dyDescent="0.3"/>
    <row r="4428" ht="15" customHeight="1" x14ac:dyDescent="0.3"/>
    <row r="4429" ht="15" customHeight="1" x14ac:dyDescent="0.3"/>
    <row r="4430" ht="15" customHeight="1" x14ac:dyDescent="0.3"/>
    <row r="4431" ht="15" customHeight="1" x14ac:dyDescent="0.3"/>
    <row r="4432" ht="15" customHeight="1" x14ac:dyDescent="0.3"/>
    <row r="4433" ht="15" customHeight="1" x14ac:dyDescent="0.3"/>
    <row r="4434" ht="15" customHeight="1" x14ac:dyDescent="0.3"/>
    <row r="4435" ht="15" customHeight="1" x14ac:dyDescent="0.3"/>
    <row r="4436" ht="15" customHeight="1" x14ac:dyDescent="0.3"/>
    <row r="4437" ht="15" customHeight="1" x14ac:dyDescent="0.3"/>
    <row r="4438" ht="15" customHeight="1" x14ac:dyDescent="0.3"/>
    <row r="4439" ht="15" customHeight="1" x14ac:dyDescent="0.3"/>
    <row r="4440" ht="15" customHeight="1" x14ac:dyDescent="0.3"/>
    <row r="4441" ht="15" customHeight="1" x14ac:dyDescent="0.3"/>
    <row r="4442" ht="15" customHeight="1" x14ac:dyDescent="0.3"/>
    <row r="4443" ht="15" customHeight="1" x14ac:dyDescent="0.3"/>
    <row r="4444" ht="15" customHeight="1" x14ac:dyDescent="0.3"/>
    <row r="4445" ht="15" customHeight="1" x14ac:dyDescent="0.3"/>
    <row r="4446" ht="15" customHeight="1" x14ac:dyDescent="0.3"/>
    <row r="4447" ht="15" customHeight="1" x14ac:dyDescent="0.3"/>
    <row r="4448" ht="15" customHeight="1" x14ac:dyDescent="0.3"/>
    <row r="4449" ht="15" customHeight="1" x14ac:dyDescent="0.3"/>
    <row r="4450" ht="15" customHeight="1" x14ac:dyDescent="0.3"/>
    <row r="4451" ht="15" customHeight="1" x14ac:dyDescent="0.3"/>
    <row r="4452" ht="15" customHeight="1" x14ac:dyDescent="0.3"/>
    <row r="4453" ht="15" customHeight="1" x14ac:dyDescent="0.3"/>
    <row r="4454" ht="15" customHeight="1" x14ac:dyDescent="0.3"/>
    <row r="4455" ht="15" customHeight="1" x14ac:dyDescent="0.3"/>
    <row r="4456" ht="15" customHeight="1" x14ac:dyDescent="0.3"/>
    <row r="4457" ht="15" customHeight="1" x14ac:dyDescent="0.3"/>
    <row r="4458" ht="15" customHeight="1" x14ac:dyDescent="0.3"/>
    <row r="4459" ht="15" customHeight="1" x14ac:dyDescent="0.3"/>
    <row r="4460" ht="15" customHeight="1" x14ac:dyDescent="0.3"/>
    <row r="4461" ht="15" customHeight="1" x14ac:dyDescent="0.3"/>
    <row r="4462" ht="15" customHeight="1" x14ac:dyDescent="0.3"/>
    <row r="4463" ht="15" customHeight="1" x14ac:dyDescent="0.3"/>
    <row r="4464" ht="15" customHeight="1" x14ac:dyDescent="0.3"/>
    <row r="4465" ht="15" customHeight="1" x14ac:dyDescent="0.3"/>
    <row r="4466" ht="15" customHeight="1" x14ac:dyDescent="0.3"/>
    <row r="4467" ht="15" customHeight="1" x14ac:dyDescent="0.3"/>
    <row r="4468" ht="15" customHeight="1" x14ac:dyDescent="0.3"/>
    <row r="4469" ht="15" customHeight="1" x14ac:dyDescent="0.3"/>
    <row r="4470" ht="15" customHeight="1" x14ac:dyDescent="0.3"/>
    <row r="4471" ht="15" customHeight="1" x14ac:dyDescent="0.3"/>
    <row r="4472" ht="15" customHeight="1" x14ac:dyDescent="0.3"/>
    <row r="4473" ht="15" customHeight="1" x14ac:dyDescent="0.3"/>
    <row r="4474" ht="15" customHeight="1" x14ac:dyDescent="0.3"/>
    <row r="4475" ht="15" customHeight="1" x14ac:dyDescent="0.3"/>
    <row r="4476" ht="15" customHeight="1" x14ac:dyDescent="0.3"/>
    <row r="4477" ht="15" customHeight="1" x14ac:dyDescent="0.3"/>
    <row r="4478" ht="15" customHeight="1" x14ac:dyDescent="0.3"/>
    <row r="4479" ht="15" customHeight="1" x14ac:dyDescent="0.3"/>
    <row r="4480" ht="15" customHeight="1" x14ac:dyDescent="0.3"/>
    <row r="4481" ht="15" customHeight="1" x14ac:dyDescent="0.3"/>
    <row r="4482" ht="15" customHeight="1" x14ac:dyDescent="0.3"/>
    <row r="4483" ht="15" customHeight="1" x14ac:dyDescent="0.3"/>
    <row r="4484" ht="15" customHeight="1" x14ac:dyDescent="0.3"/>
    <row r="4485" ht="15" customHeight="1" x14ac:dyDescent="0.3"/>
    <row r="4486" ht="15" customHeight="1" x14ac:dyDescent="0.3"/>
    <row r="4487" ht="15" customHeight="1" x14ac:dyDescent="0.3"/>
    <row r="4488" ht="15" customHeight="1" x14ac:dyDescent="0.3"/>
    <row r="4489" ht="15" customHeight="1" x14ac:dyDescent="0.3"/>
    <row r="4490" ht="15" customHeight="1" x14ac:dyDescent="0.3"/>
    <row r="4491" ht="15" customHeight="1" x14ac:dyDescent="0.3"/>
    <row r="4492" ht="15" customHeight="1" x14ac:dyDescent="0.3"/>
    <row r="4493" ht="15" customHeight="1" x14ac:dyDescent="0.3"/>
    <row r="4494" ht="15" customHeight="1" x14ac:dyDescent="0.3"/>
    <row r="4495" ht="15" customHeight="1" x14ac:dyDescent="0.3"/>
    <row r="4496" ht="15" customHeight="1" x14ac:dyDescent="0.3"/>
    <row r="4497" ht="15" customHeight="1" x14ac:dyDescent="0.3"/>
    <row r="4498" ht="15" customHeight="1" x14ac:dyDescent="0.3"/>
    <row r="4499" ht="15" customHeight="1" x14ac:dyDescent="0.3"/>
    <row r="4500" ht="15" customHeight="1" x14ac:dyDescent="0.3"/>
    <row r="4501" ht="15" customHeight="1" x14ac:dyDescent="0.3"/>
    <row r="4502" ht="15" customHeight="1" x14ac:dyDescent="0.3"/>
    <row r="4503" ht="15" customHeight="1" x14ac:dyDescent="0.3"/>
    <row r="4504" ht="15" customHeight="1" x14ac:dyDescent="0.3"/>
    <row r="4505" ht="15" customHeight="1" x14ac:dyDescent="0.3"/>
    <row r="4506" ht="15" customHeight="1" x14ac:dyDescent="0.3"/>
    <row r="4507" ht="15" customHeight="1" x14ac:dyDescent="0.3"/>
    <row r="4508" ht="15" customHeight="1" x14ac:dyDescent="0.3"/>
    <row r="4509" ht="15" customHeight="1" x14ac:dyDescent="0.3"/>
    <row r="4510" ht="15" customHeight="1" x14ac:dyDescent="0.3"/>
    <row r="4511" ht="15" customHeight="1" x14ac:dyDescent="0.3"/>
    <row r="4512" ht="15" customHeight="1" x14ac:dyDescent="0.3"/>
    <row r="4513" ht="15" customHeight="1" x14ac:dyDescent="0.3"/>
    <row r="4514" ht="15" customHeight="1" x14ac:dyDescent="0.3"/>
    <row r="4515" ht="15" customHeight="1" x14ac:dyDescent="0.3"/>
    <row r="4516" ht="15" customHeight="1" x14ac:dyDescent="0.3"/>
    <row r="4517" ht="15" customHeight="1" x14ac:dyDescent="0.3"/>
    <row r="4518" ht="15" customHeight="1" x14ac:dyDescent="0.3"/>
    <row r="4519" ht="15" customHeight="1" x14ac:dyDescent="0.3"/>
    <row r="4520" ht="15" customHeight="1" x14ac:dyDescent="0.3"/>
    <row r="4521" ht="15" customHeight="1" x14ac:dyDescent="0.3"/>
    <row r="4522" ht="15" customHeight="1" x14ac:dyDescent="0.3"/>
    <row r="4523" ht="15" customHeight="1" x14ac:dyDescent="0.3"/>
    <row r="4524" ht="15" customHeight="1" x14ac:dyDescent="0.3"/>
    <row r="4525" ht="15" customHeight="1" x14ac:dyDescent="0.3"/>
    <row r="4526" ht="15" customHeight="1" x14ac:dyDescent="0.3"/>
    <row r="4527" ht="15" customHeight="1" x14ac:dyDescent="0.3"/>
    <row r="4528" ht="15" customHeight="1" x14ac:dyDescent="0.3"/>
    <row r="4529" ht="15" customHeight="1" x14ac:dyDescent="0.3"/>
    <row r="4530" ht="15" customHeight="1" x14ac:dyDescent="0.3"/>
    <row r="4531" ht="15" customHeight="1" x14ac:dyDescent="0.3"/>
    <row r="4532" ht="15" customHeight="1" x14ac:dyDescent="0.3"/>
    <row r="4533" ht="15" customHeight="1" x14ac:dyDescent="0.3"/>
    <row r="4534" ht="15" customHeight="1" x14ac:dyDescent="0.3"/>
    <row r="4535" ht="15" customHeight="1" x14ac:dyDescent="0.3"/>
    <row r="4536" ht="15" customHeight="1" x14ac:dyDescent="0.3"/>
    <row r="4537" ht="15" customHeight="1" x14ac:dyDescent="0.3"/>
    <row r="4538" ht="15" customHeight="1" x14ac:dyDescent="0.3"/>
    <row r="4539" ht="15" customHeight="1" x14ac:dyDescent="0.3"/>
    <row r="4540" ht="15" customHeight="1" x14ac:dyDescent="0.3"/>
    <row r="4541" ht="15" customHeight="1" x14ac:dyDescent="0.3"/>
    <row r="4542" ht="15" customHeight="1" x14ac:dyDescent="0.3"/>
    <row r="4543" ht="15" customHeight="1" x14ac:dyDescent="0.3"/>
    <row r="4544" ht="15" customHeight="1" x14ac:dyDescent="0.3"/>
    <row r="4545" ht="15" customHeight="1" x14ac:dyDescent="0.3"/>
    <row r="4546" ht="15" customHeight="1" x14ac:dyDescent="0.3"/>
    <row r="4547" ht="15" customHeight="1" x14ac:dyDescent="0.3"/>
    <row r="4548" ht="15" customHeight="1" x14ac:dyDescent="0.3"/>
    <row r="4549" ht="15" customHeight="1" x14ac:dyDescent="0.3"/>
    <row r="4550" ht="15" customHeight="1" x14ac:dyDescent="0.3"/>
    <row r="4551" ht="15" customHeight="1" x14ac:dyDescent="0.3"/>
    <row r="4552" ht="15" customHeight="1" x14ac:dyDescent="0.3"/>
    <row r="4553" ht="15" customHeight="1" x14ac:dyDescent="0.3"/>
    <row r="4554" ht="15" customHeight="1" x14ac:dyDescent="0.3"/>
    <row r="4555" ht="15" customHeight="1" x14ac:dyDescent="0.3"/>
    <row r="4556" ht="15" customHeight="1" x14ac:dyDescent="0.3"/>
    <row r="4557" ht="15" customHeight="1" x14ac:dyDescent="0.3"/>
    <row r="4558" ht="15" customHeight="1" x14ac:dyDescent="0.3"/>
    <row r="4559" ht="15" customHeight="1" x14ac:dyDescent="0.3"/>
    <row r="4560" ht="15" customHeight="1" x14ac:dyDescent="0.3"/>
    <row r="4561" ht="15" customHeight="1" x14ac:dyDescent="0.3"/>
    <row r="4562" ht="15" customHeight="1" x14ac:dyDescent="0.3"/>
    <row r="4563" ht="15" customHeight="1" x14ac:dyDescent="0.3"/>
    <row r="4564" ht="15" customHeight="1" x14ac:dyDescent="0.3"/>
    <row r="4565" ht="15" customHeight="1" x14ac:dyDescent="0.3"/>
    <row r="4566" ht="15" customHeight="1" x14ac:dyDescent="0.3"/>
    <row r="4567" ht="15" customHeight="1" x14ac:dyDescent="0.3"/>
    <row r="4568" ht="15" customHeight="1" x14ac:dyDescent="0.3"/>
    <row r="4569" ht="15" customHeight="1" x14ac:dyDescent="0.3"/>
    <row r="4570" ht="15" customHeight="1" x14ac:dyDescent="0.3"/>
    <row r="4571" ht="15" customHeight="1" x14ac:dyDescent="0.3"/>
    <row r="4572" ht="15" customHeight="1" x14ac:dyDescent="0.3"/>
    <row r="4573" ht="15" customHeight="1" x14ac:dyDescent="0.3"/>
    <row r="4574" ht="15" customHeight="1" x14ac:dyDescent="0.3"/>
    <row r="4575" ht="15" customHeight="1" x14ac:dyDescent="0.3"/>
    <row r="4576" ht="15" customHeight="1" x14ac:dyDescent="0.3"/>
    <row r="4577" ht="15" customHeight="1" x14ac:dyDescent="0.3"/>
    <row r="4578" ht="15" customHeight="1" x14ac:dyDescent="0.3"/>
    <row r="4579" ht="15" customHeight="1" x14ac:dyDescent="0.3"/>
    <row r="4580" ht="15" customHeight="1" x14ac:dyDescent="0.3"/>
    <row r="4581" ht="15" customHeight="1" x14ac:dyDescent="0.3"/>
    <row r="4582" ht="15" customHeight="1" x14ac:dyDescent="0.3"/>
    <row r="4583" ht="15" customHeight="1" x14ac:dyDescent="0.3"/>
    <row r="4584" ht="15" customHeight="1" x14ac:dyDescent="0.3"/>
    <row r="4585" ht="15" customHeight="1" x14ac:dyDescent="0.3"/>
    <row r="4586" ht="15" customHeight="1" x14ac:dyDescent="0.3"/>
    <row r="4587" ht="15" customHeight="1" x14ac:dyDescent="0.3"/>
    <row r="4588" ht="15" customHeight="1" x14ac:dyDescent="0.3"/>
    <row r="4589" ht="15" customHeight="1" x14ac:dyDescent="0.3"/>
    <row r="4590" ht="15" customHeight="1" x14ac:dyDescent="0.3"/>
    <row r="4591" ht="15" customHeight="1" x14ac:dyDescent="0.3"/>
    <row r="4592" ht="15" customHeight="1" x14ac:dyDescent="0.3"/>
    <row r="4593" ht="15" customHeight="1" x14ac:dyDescent="0.3"/>
    <row r="4594" ht="15" customHeight="1" x14ac:dyDescent="0.3"/>
    <row r="4595" ht="15" customHeight="1" x14ac:dyDescent="0.3"/>
    <row r="4596" ht="15" customHeight="1" x14ac:dyDescent="0.3"/>
    <row r="4597" ht="15" customHeight="1" x14ac:dyDescent="0.3"/>
    <row r="4598" ht="15" customHeight="1" x14ac:dyDescent="0.3"/>
    <row r="4599" ht="15" customHeight="1" x14ac:dyDescent="0.3"/>
    <row r="4600" ht="15" customHeight="1" x14ac:dyDescent="0.3"/>
    <row r="4601" ht="15" customHeight="1" x14ac:dyDescent="0.3"/>
    <row r="4602" ht="15" customHeight="1" x14ac:dyDescent="0.3"/>
    <row r="4603" ht="15" customHeight="1" x14ac:dyDescent="0.3"/>
    <row r="4604" ht="15" customHeight="1" x14ac:dyDescent="0.3"/>
    <row r="4605" ht="15" customHeight="1" x14ac:dyDescent="0.3"/>
    <row r="4606" ht="15" customHeight="1" x14ac:dyDescent="0.3"/>
    <row r="4607" ht="15" customHeight="1" x14ac:dyDescent="0.3"/>
    <row r="4608" ht="15" customHeight="1" x14ac:dyDescent="0.3"/>
    <row r="4609" ht="15" customHeight="1" x14ac:dyDescent="0.3"/>
    <row r="4610" ht="15" customHeight="1" x14ac:dyDescent="0.3"/>
    <row r="4611" ht="15" customHeight="1" x14ac:dyDescent="0.3"/>
    <row r="4612" ht="15" customHeight="1" x14ac:dyDescent="0.3"/>
    <row r="4613" ht="15" customHeight="1" x14ac:dyDescent="0.3"/>
    <row r="4614" ht="15" customHeight="1" x14ac:dyDescent="0.3"/>
    <row r="4615" ht="15" customHeight="1" x14ac:dyDescent="0.3"/>
    <row r="4616" ht="15" customHeight="1" x14ac:dyDescent="0.3"/>
    <row r="4617" ht="15" customHeight="1" x14ac:dyDescent="0.3"/>
    <row r="4618" ht="15" customHeight="1" x14ac:dyDescent="0.3"/>
    <row r="4619" ht="15" customHeight="1" x14ac:dyDescent="0.3"/>
    <row r="4620" ht="15" customHeight="1" x14ac:dyDescent="0.3"/>
    <row r="4621" ht="15" customHeight="1" x14ac:dyDescent="0.3"/>
    <row r="4622" ht="15" customHeight="1" x14ac:dyDescent="0.3"/>
    <row r="4623" ht="15" customHeight="1" x14ac:dyDescent="0.3"/>
    <row r="4624" ht="15" customHeight="1" x14ac:dyDescent="0.3"/>
    <row r="4625" ht="15" customHeight="1" x14ac:dyDescent="0.3"/>
    <row r="4626" ht="15" customHeight="1" x14ac:dyDescent="0.3"/>
    <row r="4627" ht="15" customHeight="1" x14ac:dyDescent="0.3"/>
    <row r="4628" ht="15" customHeight="1" x14ac:dyDescent="0.3"/>
    <row r="4629" ht="15" customHeight="1" x14ac:dyDescent="0.3"/>
    <row r="4630" ht="15" customHeight="1" x14ac:dyDescent="0.3"/>
    <row r="4631" ht="15" customHeight="1" x14ac:dyDescent="0.3"/>
    <row r="4632" ht="15" customHeight="1" x14ac:dyDescent="0.3"/>
    <row r="4633" ht="15" customHeight="1" x14ac:dyDescent="0.3"/>
    <row r="4634" ht="15" customHeight="1" x14ac:dyDescent="0.3"/>
    <row r="4635" ht="15" customHeight="1" x14ac:dyDescent="0.3"/>
    <row r="4636" ht="15" customHeight="1" x14ac:dyDescent="0.3"/>
    <row r="4637" ht="15" customHeight="1" x14ac:dyDescent="0.3"/>
    <row r="4638" ht="15" customHeight="1" x14ac:dyDescent="0.3"/>
    <row r="4639" ht="15" customHeight="1" x14ac:dyDescent="0.3"/>
    <row r="4640" ht="15" customHeight="1" x14ac:dyDescent="0.3"/>
    <row r="4641" ht="15" customHeight="1" x14ac:dyDescent="0.3"/>
    <row r="4642" ht="15" customHeight="1" x14ac:dyDescent="0.3"/>
    <row r="4643" ht="15" customHeight="1" x14ac:dyDescent="0.3"/>
    <row r="4644" ht="15" customHeight="1" x14ac:dyDescent="0.3"/>
    <row r="4645" ht="15" customHeight="1" x14ac:dyDescent="0.3"/>
    <row r="4646" ht="15" customHeight="1" x14ac:dyDescent="0.3"/>
    <row r="4647" ht="15" customHeight="1" x14ac:dyDescent="0.3"/>
    <row r="4648" ht="15" customHeight="1" x14ac:dyDescent="0.3"/>
    <row r="4649" ht="15" customHeight="1" x14ac:dyDescent="0.3"/>
    <row r="4650" ht="15" customHeight="1" x14ac:dyDescent="0.3"/>
    <row r="4651" ht="15" customHeight="1" x14ac:dyDescent="0.3"/>
    <row r="4652" ht="15" customHeight="1" x14ac:dyDescent="0.3"/>
    <row r="4653" ht="15" customHeight="1" x14ac:dyDescent="0.3"/>
    <row r="4654" ht="15" customHeight="1" x14ac:dyDescent="0.3"/>
    <row r="4655" ht="15" customHeight="1" x14ac:dyDescent="0.3"/>
    <row r="4656" ht="15" customHeight="1" x14ac:dyDescent="0.3"/>
    <row r="4657" ht="15" customHeight="1" x14ac:dyDescent="0.3"/>
    <row r="4658" ht="15" customHeight="1" x14ac:dyDescent="0.3"/>
    <row r="4659" ht="15" customHeight="1" x14ac:dyDescent="0.3"/>
    <row r="4660" ht="15" customHeight="1" x14ac:dyDescent="0.3"/>
    <row r="4661" ht="15" customHeight="1" x14ac:dyDescent="0.3"/>
    <row r="4662" ht="15" customHeight="1" x14ac:dyDescent="0.3"/>
    <row r="4663" ht="15" customHeight="1" x14ac:dyDescent="0.3"/>
    <row r="4664" ht="15" customHeight="1" x14ac:dyDescent="0.3"/>
    <row r="4665" ht="15" customHeight="1" x14ac:dyDescent="0.3"/>
    <row r="4666" ht="15" customHeight="1" x14ac:dyDescent="0.3"/>
    <row r="4667" ht="15" customHeight="1" x14ac:dyDescent="0.3"/>
    <row r="4668" ht="15" customHeight="1" x14ac:dyDescent="0.3"/>
    <row r="4669" ht="15" customHeight="1" x14ac:dyDescent="0.3"/>
    <row r="4670" ht="15" customHeight="1" x14ac:dyDescent="0.3"/>
    <row r="4671" ht="15" customHeight="1" x14ac:dyDescent="0.3"/>
    <row r="4672" ht="15" customHeight="1" x14ac:dyDescent="0.3"/>
    <row r="4673" ht="15" customHeight="1" x14ac:dyDescent="0.3"/>
    <row r="4674" ht="15" customHeight="1" x14ac:dyDescent="0.3"/>
    <row r="4675" ht="15" customHeight="1" x14ac:dyDescent="0.3"/>
    <row r="4676" ht="15" customHeight="1" x14ac:dyDescent="0.3"/>
    <row r="4677" ht="15" customHeight="1" x14ac:dyDescent="0.3"/>
    <row r="4678" ht="15" customHeight="1" x14ac:dyDescent="0.3"/>
    <row r="4679" ht="15" customHeight="1" x14ac:dyDescent="0.3"/>
    <row r="4680" ht="15" customHeight="1" x14ac:dyDescent="0.3"/>
    <row r="4681" ht="15" customHeight="1" x14ac:dyDescent="0.3"/>
    <row r="4682" ht="15" customHeight="1" x14ac:dyDescent="0.3"/>
    <row r="4683" ht="15" customHeight="1" x14ac:dyDescent="0.3"/>
    <row r="4684" ht="15" customHeight="1" x14ac:dyDescent="0.3"/>
    <row r="4685" ht="15" customHeight="1" x14ac:dyDescent="0.3"/>
    <row r="4686" ht="15" customHeight="1" x14ac:dyDescent="0.3"/>
    <row r="4687" ht="15" customHeight="1" x14ac:dyDescent="0.3"/>
    <row r="4688" ht="15" customHeight="1" x14ac:dyDescent="0.3"/>
    <row r="4689" ht="15" customHeight="1" x14ac:dyDescent="0.3"/>
    <row r="4690" ht="15" customHeight="1" x14ac:dyDescent="0.3"/>
    <row r="4691" ht="15" customHeight="1" x14ac:dyDescent="0.3"/>
    <row r="4692" ht="15" customHeight="1" x14ac:dyDescent="0.3"/>
    <row r="4693" ht="15" customHeight="1" x14ac:dyDescent="0.3"/>
    <row r="4694" ht="15" customHeight="1" x14ac:dyDescent="0.3"/>
    <row r="4695" ht="15" customHeight="1" x14ac:dyDescent="0.3"/>
    <row r="4696" ht="15" customHeight="1" x14ac:dyDescent="0.3"/>
    <row r="4697" ht="15" customHeight="1" x14ac:dyDescent="0.3"/>
    <row r="4698" ht="15" customHeight="1" x14ac:dyDescent="0.3"/>
    <row r="4699" ht="15" customHeight="1" x14ac:dyDescent="0.3"/>
    <row r="4700" ht="15" customHeight="1" x14ac:dyDescent="0.3"/>
    <row r="4701" ht="15" customHeight="1" x14ac:dyDescent="0.3"/>
    <row r="4702" ht="15" customHeight="1" x14ac:dyDescent="0.3"/>
    <row r="4703" ht="15" customHeight="1" x14ac:dyDescent="0.3"/>
    <row r="4704" ht="15" customHeight="1" x14ac:dyDescent="0.3"/>
    <row r="4705" ht="15" customHeight="1" x14ac:dyDescent="0.3"/>
    <row r="4706" ht="15" customHeight="1" x14ac:dyDescent="0.3"/>
    <row r="4707" ht="15" customHeight="1" x14ac:dyDescent="0.3"/>
    <row r="4708" ht="15" customHeight="1" x14ac:dyDescent="0.3"/>
    <row r="4709" ht="15" customHeight="1" x14ac:dyDescent="0.3"/>
    <row r="4710" ht="15" customHeight="1" x14ac:dyDescent="0.3"/>
    <row r="4711" ht="15" customHeight="1" x14ac:dyDescent="0.3"/>
    <row r="4712" ht="15" customHeight="1" x14ac:dyDescent="0.3"/>
    <row r="4713" ht="15" customHeight="1" x14ac:dyDescent="0.3"/>
    <row r="4714" ht="15" customHeight="1" x14ac:dyDescent="0.3"/>
    <row r="4715" ht="15" customHeight="1" x14ac:dyDescent="0.3"/>
    <row r="4716" ht="15" customHeight="1" x14ac:dyDescent="0.3"/>
    <row r="4717" ht="15" customHeight="1" x14ac:dyDescent="0.3"/>
    <row r="4718" ht="15" customHeight="1" x14ac:dyDescent="0.3"/>
    <row r="4719" ht="15" customHeight="1" x14ac:dyDescent="0.3"/>
    <row r="4720" ht="15" customHeight="1" x14ac:dyDescent="0.3"/>
    <row r="4721" ht="15" customHeight="1" x14ac:dyDescent="0.3"/>
    <row r="4722" ht="15" customHeight="1" x14ac:dyDescent="0.3"/>
    <row r="4723" ht="15" customHeight="1" x14ac:dyDescent="0.3"/>
    <row r="4724" ht="15" customHeight="1" x14ac:dyDescent="0.3"/>
    <row r="4725" ht="15" customHeight="1" x14ac:dyDescent="0.3"/>
    <row r="4726" ht="15" customHeight="1" x14ac:dyDescent="0.3"/>
    <row r="4727" ht="15" customHeight="1" x14ac:dyDescent="0.3"/>
    <row r="4728" ht="15" customHeight="1" x14ac:dyDescent="0.3"/>
    <row r="4729" ht="15" customHeight="1" x14ac:dyDescent="0.3"/>
    <row r="4730" ht="15" customHeight="1" x14ac:dyDescent="0.3"/>
    <row r="4731" ht="15" customHeight="1" x14ac:dyDescent="0.3"/>
    <row r="4732" ht="15" customHeight="1" x14ac:dyDescent="0.3"/>
    <row r="4733" ht="15" customHeight="1" x14ac:dyDescent="0.3"/>
    <row r="4734" ht="15" customHeight="1" x14ac:dyDescent="0.3"/>
    <row r="4735" ht="15" customHeight="1" x14ac:dyDescent="0.3"/>
    <row r="4736" ht="15" customHeight="1" x14ac:dyDescent="0.3"/>
    <row r="4737" ht="15" customHeight="1" x14ac:dyDescent="0.3"/>
    <row r="4738" ht="15" customHeight="1" x14ac:dyDescent="0.3"/>
    <row r="4739" ht="15" customHeight="1" x14ac:dyDescent="0.3"/>
    <row r="4740" ht="15" customHeight="1" x14ac:dyDescent="0.3"/>
    <row r="4741" ht="15" customHeight="1" x14ac:dyDescent="0.3"/>
    <row r="4742" ht="15" customHeight="1" x14ac:dyDescent="0.3"/>
    <row r="4743" ht="15" customHeight="1" x14ac:dyDescent="0.3"/>
    <row r="4744" ht="15" customHeight="1" x14ac:dyDescent="0.3"/>
    <row r="4745" ht="15" customHeight="1" x14ac:dyDescent="0.3"/>
    <row r="4746" ht="15" customHeight="1" x14ac:dyDescent="0.3"/>
    <row r="4747" ht="15" customHeight="1" x14ac:dyDescent="0.3"/>
    <row r="4748" ht="15" customHeight="1" x14ac:dyDescent="0.3"/>
    <row r="4749" ht="15" customHeight="1" x14ac:dyDescent="0.3"/>
    <row r="4750" ht="15" customHeight="1" x14ac:dyDescent="0.3"/>
    <row r="4751" ht="15" customHeight="1" x14ac:dyDescent="0.3"/>
    <row r="4752" ht="15" customHeight="1" x14ac:dyDescent="0.3"/>
    <row r="4753" ht="15" customHeight="1" x14ac:dyDescent="0.3"/>
    <row r="4754" ht="15" customHeight="1" x14ac:dyDescent="0.3"/>
    <row r="4755" ht="15" customHeight="1" x14ac:dyDescent="0.3"/>
    <row r="4756" ht="15" customHeight="1" x14ac:dyDescent="0.3"/>
    <row r="4757" ht="15" customHeight="1" x14ac:dyDescent="0.3"/>
    <row r="4758" ht="15" customHeight="1" x14ac:dyDescent="0.3"/>
    <row r="4759" ht="15" customHeight="1" x14ac:dyDescent="0.3"/>
    <row r="4760" ht="15" customHeight="1" x14ac:dyDescent="0.3"/>
    <row r="4761" ht="15" customHeight="1" x14ac:dyDescent="0.3"/>
    <row r="4762" ht="15" customHeight="1" x14ac:dyDescent="0.3"/>
    <row r="4763" ht="15" customHeight="1" x14ac:dyDescent="0.3"/>
    <row r="4764" ht="15" customHeight="1" x14ac:dyDescent="0.3"/>
    <row r="4765" ht="15" customHeight="1" x14ac:dyDescent="0.3"/>
    <row r="4766" ht="15" customHeight="1" x14ac:dyDescent="0.3"/>
    <row r="4767" ht="15" customHeight="1" x14ac:dyDescent="0.3"/>
    <row r="4768" ht="15" customHeight="1" x14ac:dyDescent="0.3"/>
    <row r="4769" ht="15" customHeight="1" x14ac:dyDescent="0.3"/>
    <row r="4770" ht="15" customHeight="1" x14ac:dyDescent="0.3"/>
    <row r="4771" ht="15" customHeight="1" x14ac:dyDescent="0.3"/>
    <row r="4772" ht="15" customHeight="1" x14ac:dyDescent="0.3"/>
    <row r="4773" ht="15" customHeight="1" x14ac:dyDescent="0.3"/>
    <row r="4774" ht="15" customHeight="1" x14ac:dyDescent="0.3"/>
    <row r="4775" ht="15" customHeight="1" x14ac:dyDescent="0.3"/>
    <row r="4776" ht="15" customHeight="1" x14ac:dyDescent="0.3"/>
    <row r="4777" ht="15" customHeight="1" x14ac:dyDescent="0.3"/>
    <row r="4778" ht="15" customHeight="1" x14ac:dyDescent="0.3"/>
    <row r="4779" ht="15" customHeight="1" x14ac:dyDescent="0.3"/>
    <row r="4780" ht="15" customHeight="1" x14ac:dyDescent="0.3"/>
    <row r="4781" ht="15" customHeight="1" x14ac:dyDescent="0.3"/>
    <row r="4782" ht="15" customHeight="1" x14ac:dyDescent="0.3"/>
    <row r="4783" ht="15" customHeight="1" x14ac:dyDescent="0.3"/>
    <row r="4784" ht="15" customHeight="1" x14ac:dyDescent="0.3"/>
    <row r="4785" ht="15" customHeight="1" x14ac:dyDescent="0.3"/>
    <row r="4786" ht="15" customHeight="1" x14ac:dyDescent="0.3"/>
    <row r="4787" ht="15" customHeight="1" x14ac:dyDescent="0.3"/>
    <row r="4788" ht="15" customHeight="1" x14ac:dyDescent="0.3"/>
    <row r="4789" ht="15" customHeight="1" x14ac:dyDescent="0.3"/>
    <row r="4790" ht="15" customHeight="1" x14ac:dyDescent="0.3"/>
    <row r="4791" ht="15" customHeight="1" x14ac:dyDescent="0.3"/>
    <row r="4792" ht="15" customHeight="1" x14ac:dyDescent="0.3"/>
    <row r="4793" ht="15" customHeight="1" x14ac:dyDescent="0.3"/>
    <row r="4794" ht="15" customHeight="1" x14ac:dyDescent="0.3"/>
    <row r="4795" ht="15" customHeight="1" x14ac:dyDescent="0.3"/>
    <row r="4796" ht="15" customHeight="1" x14ac:dyDescent="0.3"/>
    <row r="4797" ht="15" customHeight="1" x14ac:dyDescent="0.3"/>
    <row r="4798" ht="15" customHeight="1" x14ac:dyDescent="0.3"/>
    <row r="4799" ht="15" customHeight="1" x14ac:dyDescent="0.3"/>
    <row r="4800" ht="15" customHeight="1" x14ac:dyDescent="0.3"/>
    <row r="4801" ht="15" customHeight="1" x14ac:dyDescent="0.3"/>
    <row r="4802" ht="15" customHeight="1" x14ac:dyDescent="0.3"/>
    <row r="4803" ht="15" customHeight="1" x14ac:dyDescent="0.3"/>
    <row r="4804" ht="15" customHeight="1" x14ac:dyDescent="0.3"/>
    <row r="4805" ht="15" customHeight="1" x14ac:dyDescent="0.3"/>
    <row r="4806" ht="15" customHeight="1" x14ac:dyDescent="0.3"/>
    <row r="4807" ht="15" customHeight="1" x14ac:dyDescent="0.3"/>
    <row r="4808" ht="15" customHeight="1" x14ac:dyDescent="0.3"/>
    <row r="4809" ht="15" customHeight="1" x14ac:dyDescent="0.3"/>
    <row r="4810" ht="15" customHeight="1" x14ac:dyDescent="0.3"/>
    <row r="4811" ht="15" customHeight="1" x14ac:dyDescent="0.3"/>
    <row r="4812" ht="15" customHeight="1" x14ac:dyDescent="0.3"/>
    <row r="4813" ht="15" customHeight="1" x14ac:dyDescent="0.3"/>
    <row r="4814" ht="15" customHeight="1" x14ac:dyDescent="0.3"/>
    <row r="4815" ht="15" customHeight="1" x14ac:dyDescent="0.3"/>
    <row r="4816" ht="15" customHeight="1" x14ac:dyDescent="0.3"/>
    <row r="4817" ht="15" customHeight="1" x14ac:dyDescent="0.3"/>
    <row r="4818" ht="15" customHeight="1" x14ac:dyDescent="0.3"/>
    <row r="4819" ht="15" customHeight="1" x14ac:dyDescent="0.3"/>
    <row r="4820" ht="15" customHeight="1" x14ac:dyDescent="0.3"/>
    <row r="4821" ht="15" customHeight="1" x14ac:dyDescent="0.3"/>
    <row r="4822" ht="15" customHeight="1" x14ac:dyDescent="0.3"/>
    <row r="4823" ht="15" customHeight="1" x14ac:dyDescent="0.3"/>
    <row r="4824" ht="15" customHeight="1" x14ac:dyDescent="0.3"/>
    <row r="4825" ht="15" customHeight="1" x14ac:dyDescent="0.3"/>
    <row r="4826" ht="15" customHeight="1" x14ac:dyDescent="0.3"/>
    <row r="4827" ht="15" customHeight="1" x14ac:dyDescent="0.3"/>
    <row r="4828" ht="15" customHeight="1" x14ac:dyDescent="0.3"/>
    <row r="4829" ht="15" customHeight="1" x14ac:dyDescent="0.3"/>
    <row r="4830" ht="15" customHeight="1" x14ac:dyDescent="0.3"/>
    <row r="4831" ht="15" customHeight="1" x14ac:dyDescent="0.3"/>
    <row r="4832" ht="15" customHeight="1" x14ac:dyDescent="0.3"/>
    <row r="4833" ht="15" customHeight="1" x14ac:dyDescent="0.3"/>
    <row r="4834" ht="15" customHeight="1" x14ac:dyDescent="0.3"/>
    <row r="4835" ht="15" customHeight="1" x14ac:dyDescent="0.3"/>
    <row r="4836" ht="15" customHeight="1" x14ac:dyDescent="0.3"/>
    <row r="4837" ht="15" customHeight="1" x14ac:dyDescent="0.3"/>
    <row r="4838" ht="15" customHeight="1" x14ac:dyDescent="0.3"/>
    <row r="4839" ht="15" customHeight="1" x14ac:dyDescent="0.3"/>
    <row r="4840" ht="15" customHeight="1" x14ac:dyDescent="0.3"/>
    <row r="4841" ht="15" customHeight="1" x14ac:dyDescent="0.3"/>
    <row r="4842" ht="15" customHeight="1" x14ac:dyDescent="0.3"/>
    <row r="4843" ht="15" customHeight="1" x14ac:dyDescent="0.3"/>
    <row r="4844" ht="15" customHeight="1" x14ac:dyDescent="0.3"/>
    <row r="4845" ht="15" customHeight="1" x14ac:dyDescent="0.3"/>
    <row r="4846" ht="15" customHeight="1" x14ac:dyDescent="0.3"/>
    <row r="4847" ht="15" customHeight="1" x14ac:dyDescent="0.3"/>
    <row r="4848" ht="15" customHeight="1" x14ac:dyDescent="0.3"/>
    <row r="4849" ht="15" customHeight="1" x14ac:dyDescent="0.3"/>
    <row r="4850" ht="15" customHeight="1" x14ac:dyDescent="0.3"/>
    <row r="4851" ht="15" customHeight="1" x14ac:dyDescent="0.3"/>
    <row r="4852" ht="15" customHeight="1" x14ac:dyDescent="0.3"/>
    <row r="4853" ht="15" customHeight="1" x14ac:dyDescent="0.3"/>
    <row r="4854" ht="15" customHeight="1" x14ac:dyDescent="0.3"/>
    <row r="4855" ht="15" customHeight="1" x14ac:dyDescent="0.3"/>
    <row r="4856" ht="15" customHeight="1" x14ac:dyDescent="0.3"/>
    <row r="4857" ht="15" customHeight="1" x14ac:dyDescent="0.3"/>
    <row r="4858" ht="15" customHeight="1" x14ac:dyDescent="0.3"/>
    <row r="4859" ht="15" customHeight="1" x14ac:dyDescent="0.3"/>
    <row r="4860" ht="15" customHeight="1" x14ac:dyDescent="0.3"/>
    <row r="4861" ht="15" customHeight="1" x14ac:dyDescent="0.3"/>
    <row r="4862" ht="15" customHeight="1" x14ac:dyDescent="0.3"/>
    <row r="4863" ht="15" customHeight="1" x14ac:dyDescent="0.3"/>
    <row r="4864" ht="15" customHeight="1" x14ac:dyDescent="0.3"/>
    <row r="4865" ht="15" customHeight="1" x14ac:dyDescent="0.3"/>
    <row r="4866" ht="15" customHeight="1" x14ac:dyDescent="0.3"/>
    <row r="4867" ht="15" customHeight="1" x14ac:dyDescent="0.3"/>
    <row r="4868" ht="15" customHeight="1" x14ac:dyDescent="0.3"/>
    <row r="4869" ht="15" customHeight="1" x14ac:dyDescent="0.3"/>
    <row r="4870" ht="15" customHeight="1" x14ac:dyDescent="0.3"/>
    <row r="4871" ht="15" customHeight="1" x14ac:dyDescent="0.3"/>
    <row r="4872" ht="15" customHeight="1" x14ac:dyDescent="0.3"/>
    <row r="4873" ht="15" customHeight="1" x14ac:dyDescent="0.3"/>
    <row r="4874" ht="15" customHeight="1" x14ac:dyDescent="0.3"/>
    <row r="4875" ht="15" customHeight="1" x14ac:dyDescent="0.3"/>
    <row r="4876" ht="15" customHeight="1" x14ac:dyDescent="0.3"/>
    <row r="4877" ht="15" customHeight="1" x14ac:dyDescent="0.3"/>
    <row r="4878" ht="15" customHeight="1" x14ac:dyDescent="0.3"/>
    <row r="4879" ht="15" customHeight="1" x14ac:dyDescent="0.3"/>
    <row r="4880" ht="15" customHeight="1" x14ac:dyDescent="0.3"/>
    <row r="4881" ht="15" customHeight="1" x14ac:dyDescent="0.3"/>
    <row r="4882" ht="15" customHeight="1" x14ac:dyDescent="0.3"/>
    <row r="4883" ht="15" customHeight="1" x14ac:dyDescent="0.3"/>
    <row r="4884" ht="15" customHeight="1" x14ac:dyDescent="0.3"/>
    <row r="4885" ht="15" customHeight="1" x14ac:dyDescent="0.3"/>
    <row r="4886" ht="15" customHeight="1" x14ac:dyDescent="0.3"/>
    <row r="4887" ht="15" customHeight="1" x14ac:dyDescent="0.3"/>
    <row r="4888" ht="15" customHeight="1" x14ac:dyDescent="0.3"/>
    <row r="4889" ht="15" customHeight="1" x14ac:dyDescent="0.3"/>
    <row r="4890" ht="15" customHeight="1" x14ac:dyDescent="0.3"/>
    <row r="4891" ht="15" customHeight="1" x14ac:dyDescent="0.3"/>
    <row r="4892" ht="15" customHeight="1" x14ac:dyDescent="0.3"/>
    <row r="4893" ht="15" customHeight="1" x14ac:dyDescent="0.3"/>
    <row r="4894" ht="15" customHeight="1" x14ac:dyDescent="0.3"/>
    <row r="4895" ht="15" customHeight="1" x14ac:dyDescent="0.3"/>
    <row r="4896" ht="15" customHeight="1" x14ac:dyDescent="0.3"/>
    <row r="4897" ht="15" customHeight="1" x14ac:dyDescent="0.3"/>
    <row r="4898" ht="15" customHeight="1" x14ac:dyDescent="0.3"/>
    <row r="4899" ht="15" customHeight="1" x14ac:dyDescent="0.3"/>
    <row r="4900" ht="15" customHeight="1" x14ac:dyDescent="0.3"/>
    <row r="4901" ht="15" customHeight="1" x14ac:dyDescent="0.3"/>
    <row r="4902" ht="15" customHeight="1" x14ac:dyDescent="0.3"/>
    <row r="4903" ht="15" customHeight="1" x14ac:dyDescent="0.3"/>
    <row r="4904" ht="15" customHeight="1" x14ac:dyDescent="0.3"/>
    <row r="4905" ht="15" customHeight="1" x14ac:dyDescent="0.3"/>
    <row r="4906" ht="15" customHeight="1" x14ac:dyDescent="0.3"/>
    <row r="4907" ht="15" customHeight="1" x14ac:dyDescent="0.3"/>
    <row r="4908" ht="15" customHeight="1" x14ac:dyDescent="0.3"/>
    <row r="4909" ht="15" customHeight="1" x14ac:dyDescent="0.3"/>
    <row r="4910" ht="15" customHeight="1" x14ac:dyDescent="0.3"/>
    <row r="4911" ht="15" customHeight="1" x14ac:dyDescent="0.3"/>
    <row r="4912" ht="15" customHeight="1" x14ac:dyDescent="0.3"/>
    <row r="4913" ht="15" customHeight="1" x14ac:dyDescent="0.3"/>
    <row r="4914" ht="15" customHeight="1" x14ac:dyDescent="0.3"/>
    <row r="4915" ht="15" customHeight="1" x14ac:dyDescent="0.3"/>
    <row r="4916" ht="15" customHeight="1" x14ac:dyDescent="0.3"/>
    <row r="4917" ht="15" customHeight="1" x14ac:dyDescent="0.3"/>
    <row r="4918" ht="15" customHeight="1" x14ac:dyDescent="0.3"/>
    <row r="4919" ht="15" customHeight="1" x14ac:dyDescent="0.3"/>
    <row r="4920" ht="15" customHeight="1" x14ac:dyDescent="0.3"/>
    <row r="4921" ht="15" customHeight="1" x14ac:dyDescent="0.3"/>
    <row r="4922" ht="15" customHeight="1" x14ac:dyDescent="0.3"/>
    <row r="4923" ht="15" customHeight="1" x14ac:dyDescent="0.3"/>
    <row r="4924" ht="15" customHeight="1" x14ac:dyDescent="0.3"/>
    <row r="4925" ht="15" customHeight="1" x14ac:dyDescent="0.3"/>
    <row r="4926" ht="15" customHeight="1" x14ac:dyDescent="0.3"/>
    <row r="4927" ht="15" customHeight="1" x14ac:dyDescent="0.3"/>
    <row r="4928" ht="15" customHeight="1" x14ac:dyDescent="0.3"/>
    <row r="4929" ht="15" customHeight="1" x14ac:dyDescent="0.3"/>
    <row r="4930" ht="15" customHeight="1" x14ac:dyDescent="0.3"/>
    <row r="4931" ht="15" customHeight="1" x14ac:dyDescent="0.3"/>
    <row r="4932" ht="15" customHeight="1" x14ac:dyDescent="0.3"/>
    <row r="4933" ht="15" customHeight="1" x14ac:dyDescent="0.3"/>
    <row r="4934" ht="15" customHeight="1" x14ac:dyDescent="0.3"/>
    <row r="4935" ht="15" customHeight="1" x14ac:dyDescent="0.3"/>
    <row r="4936" ht="15" customHeight="1" x14ac:dyDescent="0.3"/>
    <row r="4937" ht="15" customHeight="1" x14ac:dyDescent="0.3"/>
    <row r="4938" ht="15" customHeight="1" x14ac:dyDescent="0.3"/>
    <row r="4939" ht="15" customHeight="1" x14ac:dyDescent="0.3"/>
    <row r="4940" ht="15" customHeight="1" x14ac:dyDescent="0.3"/>
    <row r="4941" ht="15" customHeight="1" x14ac:dyDescent="0.3"/>
    <row r="4942" ht="15" customHeight="1" x14ac:dyDescent="0.3"/>
    <row r="4943" ht="15" customHeight="1" x14ac:dyDescent="0.3"/>
    <row r="4944" ht="15" customHeight="1" x14ac:dyDescent="0.3"/>
    <row r="4945" ht="15" customHeight="1" x14ac:dyDescent="0.3"/>
    <row r="4946" ht="15" customHeight="1" x14ac:dyDescent="0.3"/>
    <row r="4947" ht="15" customHeight="1" x14ac:dyDescent="0.3"/>
    <row r="4948" ht="15" customHeight="1" x14ac:dyDescent="0.3"/>
    <row r="4949" ht="15" customHeight="1" x14ac:dyDescent="0.3"/>
    <row r="4950" ht="15" customHeight="1" x14ac:dyDescent="0.3"/>
    <row r="4951" ht="15" customHeight="1" x14ac:dyDescent="0.3"/>
    <row r="4952" ht="15" customHeight="1" x14ac:dyDescent="0.3"/>
    <row r="4953" ht="15" customHeight="1" x14ac:dyDescent="0.3"/>
    <row r="4954" ht="15" customHeight="1" x14ac:dyDescent="0.3"/>
    <row r="4955" ht="15" customHeight="1" x14ac:dyDescent="0.3"/>
    <row r="4956" ht="15" customHeight="1" x14ac:dyDescent="0.3"/>
    <row r="4957" ht="15" customHeight="1" x14ac:dyDescent="0.3"/>
    <row r="4958" ht="15" customHeight="1" x14ac:dyDescent="0.3"/>
    <row r="4959" ht="15" customHeight="1" x14ac:dyDescent="0.3"/>
    <row r="4960" ht="15" customHeight="1" x14ac:dyDescent="0.3"/>
    <row r="4961" ht="15" customHeight="1" x14ac:dyDescent="0.3"/>
    <row r="4962" ht="15" customHeight="1" x14ac:dyDescent="0.3"/>
    <row r="4963" ht="15" customHeight="1" x14ac:dyDescent="0.3"/>
    <row r="4964" ht="15" customHeight="1" x14ac:dyDescent="0.3"/>
    <row r="4965" ht="15" customHeight="1" x14ac:dyDescent="0.3"/>
    <row r="4966" ht="15" customHeight="1" x14ac:dyDescent="0.3"/>
    <row r="4967" ht="15" customHeight="1" x14ac:dyDescent="0.3"/>
    <row r="4968" ht="15" customHeight="1" x14ac:dyDescent="0.3"/>
    <row r="4969" ht="15" customHeight="1" x14ac:dyDescent="0.3"/>
    <row r="4970" ht="15" customHeight="1" x14ac:dyDescent="0.3"/>
    <row r="4971" ht="15" customHeight="1" x14ac:dyDescent="0.3"/>
    <row r="4972" ht="15" customHeight="1" x14ac:dyDescent="0.3"/>
    <row r="4973" ht="15" customHeight="1" x14ac:dyDescent="0.3"/>
    <row r="4974" ht="15" customHeight="1" x14ac:dyDescent="0.3"/>
    <row r="4975" ht="15" customHeight="1" x14ac:dyDescent="0.3"/>
    <row r="4976" ht="15" customHeight="1" x14ac:dyDescent="0.3"/>
    <row r="4977" ht="15" customHeight="1" x14ac:dyDescent="0.3"/>
    <row r="4978" ht="15" customHeight="1" x14ac:dyDescent="0.3"/>
    <row r="4979" ht="15" customHeight="1" x14ac:dyDescent="0.3"/>
    <row r="4980" ht="15" customHeight="1" x14ac:dyDescent="0.3"/>
    <row r="4981" ht="15" customHeight="1" x14ac:dyDescent="0.3"/>
    <row r="4982" ht="15" customHeight="1" x14ac:dyDescent="0.3"/>
    <row r="4983" ht="15" customHeight="1" x14ac:dyDescent="0.3"/>
    <row r="4984" ht="15" customHeight="1" x14ac:dyDescent="0.3"/>
    <row r="4985" ht="15" customHeight="1" x14ac:dyDescent="0.3"/>
    <row r="4986" ht="15" customHeight="1" x14ac:dyDescent="0.3"/>
    <row r="4987" ht="15" customHeight="1" x14ac:dyDescent="0.3"/>
    <row r="4988" ht="15" customHeight="1" x14ac:dyDescent="0.3"/>
    <row r="4989" ht="15" customHeight="1" x14ac:dyDescent="0.3"/>
    <row r="4990" ht="15" customHeight="1" x14ac:dyDescent="0.3"/>
    <row r="4991" ht="15" customHeight="1" x14ac:dyDescent="0.3"/>
    <row r="4992" ht="15" customHeight="1" x14ac:dyDescent="0.3"/>
    <row r="4993" ht="15" customHeight="1" x14ac:dyDescent="0.3"/>
    <row r="4994" ht="15" customHeight="1" x14ac:dyDescent="0.3"/>
    <row r="4995" ht="15" customHeight="1" x14ac:dyDescent="0.3"/>
    <row r="4996" ht="15" customHeight="1" x14ac:dyDescent="0.3"/>
    <row r="4997" ht="15" customHeight="1" x14ac:dyDescent="0.3"/>
    <row r="4998" ht="15" customHeight="1" x14ac:dyDescent="0.3"/>
    <row r="4999" ht="15" customHeight="1" x14ac:dyDescent="0.3"/>
    <row r="5000" ht="15" customHeight="1" x14ac:dyDescent="0.3"/>
    <row r="5001" ht="15" customHeight="1" x14ac:dyDescent="0.3"/>
    <row r="5002" ht="15" customHeight="1" x14ac:dyDescent="0.3"/>
    <row r="5003" ht="15" customHeight="1" x14ac:dyDescent="0.3"/>
    <row r="5004" ht="15" customHeight="1" x14ac:dyDescent="0.3"/>
    <row r="5005" ht="15" customHeight="1" x14ac:dyDescent="0.3"/>
    <row r="5006" ht="15" customHeight="1" x14ac:dyDescent="0.3"/>
    <row r="5007" ht="15" customHeight="1" x14ac:dyDescent="0.3"/>
    <row r="5008" ht="15" customHeight="1" x14ac:dyDescent="0.3"/>
    <row r="5009" ht="15" customHeight="1" x14ac:dyDescent="0.3"/>
    <row r="5010" ht="15" customHeight="1" x14ac:dyDescent="0.3"/>
    <row r="5011" ht="15" customHeight="1" x14ac:dyDescent="0.3"/>
    <row r="5012" ht="15" customHeight="1" x14ac:dyDescent="0.3"/>
    <row r="5013" ht="15" customHeight="1" x14ac:dyDescent="0.3"/>
    <row r="5014" ht="15" customHeight="1" x14ac:dyDescent="0.3"/>
    <row r="5015" ht="15" customHeight="1" x14ac:dyDescent="0.3"/>
    <row r="5016" ht="15" customHeight="1" x14ac:dyDescent="0.3"/>
    <row r="5017" ht="15" customHeight="1" x14ac:dyDescent="0.3"/>
    <row r="5018" ht="15" customHeight="1" x14ac:dyDescent="0.3"/>
    <row r="5019" ht="15" customHeight="1" x14ac:dyDescent="0.3"/>
    <row r="5020" ht="15" customHeight="1" x14ac:dyDescent="0.3"/>
    <row r="5021" ht="15" customHeight="1" x14ac:dyDescent="0.3"/>
    <row r="5022" ht="15" customHeight="1" x14ac:dyDescent="0.3"/>
    <row r="5023" ht="15" customHeight="1" x14ac:dyDescent="0.3"/>
    <row r="5024" ht="15" customHeight="1" x14ac:dyDescent="0.3"/>
    <row r="5025" ht="15" customHeight="1" x14ac:dyDescent="0.3"/>
    <row r="5026" ht="15" customHeight="1" x14ac:dyDescent="0.3"/>
    <row r="5027" ht="15" customHeight="1" x14ac:dyDescent="0.3"/>
    <row r="5028" ht="15" customHeight="1" x14ac:dyDescent="0.3"/>
    <row r="5029" ht="15" customHeight="1" x14ac:dyDescent="0.3"/>
    <row r="5030" ht="15" customHeight="1" x14ac:dyDescent="0.3"/>
    <row r="5031" ht="15" customHeight="1" x14ac:dyDescent="0.3"/>
    <row r="5032" ht="15" customHeight="1" x14ac:dyDescent="0.3"/>
    <row r="5033" ht="15" customHeight="1" x14ac:dyDescent="0.3"/>
    <row r="5034" ht="15" customHeight="1" x14ac:dyDescent="0.3"/>
    <row r="5035" ht="15" customHeight="1" x14ac:dyDescent="0.3"/>
    <row r="5036" ht="15" customHeight="1" x14ac:dyDescent="0.3"/>
    <row r="5037" ht="15" customHeight="1" x14ac:dyDescent="0.3"/>
    <row r="5038" ht="15" customHeight="1" x14ac:dyDescent="0.3"/>
    <row r="5039" ht="15" customHeight="1" x14ac:dyDescent="0.3"/>
    <row r="5040" ht="15" customHeight="1" x14ac:dyDescent="0.3"/>
    <row r="5041" ht="15" customHeight="1" x14ac:dyDescent="0.3"/>
    <row r="5042" ht="15" customHeight="1" x14ac:dyDescent="0.3"/>
    <row r="5043" ht="15" customHeight="1" x14ac:dyDescent="0.3"/>
    <row r="5044" ht="15" customHeight="1" x14ac:dyDescent="0.3"/>
    <row r="5045" ht="15" customHeight="1" x14ac:dyDescent="0.3"/>
    <row r="5046" ht="15" customHeight="1" x14ac:dyDescent="0.3"/>
    <row r="5047" ht="15" customHeight="1" x14ac:dyDescent="0.3"/>
    <row r="5048" ht="15" customHeight="1" x14ac:dyDescent="0.3"/>
    <row r="5049" ht="15" customHeight="1" x14ac:dyDescent="0.3"/>
    <row r="5050" ht="15" customHeight="1" x14ac:dyDescent="0.3"/>
    <row r="5051" ht="15" customHeight="1" x14ac:dyDescent="0.3"/>
    <row r="5052" ht="15" customHeight="1" x14ac:dyDescent="0.3"/>
    <row r="5053" ht="15" customHeight="1" x14ac:dyDescent="0.3"/>
    <row r="5054" ht="15" customHeight="1" x14ac:dyDescent="0.3"/>
    <row r="5055" ht="15" customHeight="1" x14ac:dyDescent="0.3"/>
    <row r="5056" ht="15" customHeight="1" x14ac:dyDescent="0.3"/>
    <row r="5057" ht="15" customHeight="1" x14ac:dyDescent="0.3"/>
    <row r="5058" ht="15" customHeight="1" x14ac:dyDescent="0.3"/>
    <row r="5059" ht="15" customHeight="1" x14ac:dyDescent="0.3"/>
    <row r="5060" ht="15" customHeight="1" x14ac:dyDescent="0.3"/>
    <row r="5061" ht="15" customHeight="1" x14ac:dyDescent="0.3"/>
    <row r="5062" ht="15" customHeight="1" x14ac:dyDescent="0.3"/>
    <row r="5063" ht="15" customHeight="1" x14ac:dyDescent="0.3"/>
    <row r="5064" ht="15" customHeight="1" x14ac:dyDescent="0.3"/>
    <row r="5065" ht="15" customHeight="1" x14ac:dyDescent="0.3"/>
    <row r="5066" ht="15" customHeight="1" x14ac:dyDescent="0.3"/>
    <row r="5067" ht="15" customHeight="1" x14ac:dyDescent="0.3"/>
    <row r="5068" ht="15" customHeight="1" x14ac:dyDescent="0.3"/>
    <row r="5069" ht="15" customHeight="1" x14ac:dyDescent="0.3"/>
    <row r="5070" ht="15" customHeight="1" x14ac:dyDescent="0.3"/>
    <row r="5071" ht="15" customHeight="1" x14ac:dyDescent="0.3"/>
    <row r="5072" ht="15" customHeight="1" x14ac:dyDescent="0.3"/>
    <row r="5073" ht="15" customHeight="1" x14ac:dyDescent="0.3"/>
    <row r="5074" ht="15" customHeight="1" x14ac:dyDescent="0.3"/>
    <row r="5075" ht="15" customHeight="1" x14ac:dyDescent="0.3"/>
    <row r="5076" ht="15" customHeight="1" x14ac:dyDescent="0.3"/>
    <row r="5077" ht="15" customHeight="1" x14ac:dyDescent="0.3"/>
    <row r="5078" ht="15" customHeight="1" x14ac:dyDescent="0.3"/>
    <row r="5079" ht="15" customHeight="1" x14ac:dyDescent="0.3"/>
    <row r="5080" ht="15" customHeight="1" x14ac:dyDescent="0.3"/>
    <row r="5081" ht="15" customHeight="1" x14ac:dyDescent="0.3"/>
    <row r="5082" ht="15" customHeight="1" x14ac:dyDescent="0.3"/>
    <row r="5083" ht="15" customHeight="1" x14ac:dyDescent="0.3"/>
    <row r="5084" ht="15" customHeight="1" x14ac:dyDescent="0.3"/>
    <row r="5085" ht="15" customHeight="1" x14ac:dyDescent="0.3"/>
    <row r="5086" ht="15" customHeight="1" x14ac:dyDescent="0.3"/>
    <row r="5087" ht="15" customHeight="1" x14ac:dyDescent="0.3"/>
    <row r="5088" ht="15" customHeight="1" x14ac:dyDescent="0.3"/>
    <row r="5089" ht="15" customHeight="1" x14ac:dyDescent="0.3"/>
    <row r="5090" ht="15" customHeight="1" x14ac:dyDescent="0.3"/>
    <row r="5091" ht="15" customHeight="1" x14ac:dyDescent="0.3"/>
    <row r="5092" ht="15" customHeight="1" x14ac:dyDescent="0.3"/>
    <row r="5093" ht="15" customHeight="1" x14ac:dyDescent="0.3"/>
    <row r="5094" ht="15" customHeight="1" x14ac:dyDescent="0.3"/>
    <row r="5095" ht="15" customHeight="1" x14ac:dyDescent="0.3"/>
    <row r="5096" ht="15" customHeight="1" x14ac:dyDescent="0.3"/>
    <row r="5097" ht="15" customHeight="1" x14ac:dyDescent="0.3"/>
    <row r="5098" ht="15" customHeight="1" x14ac:dyDescent="0.3"/>
    <row r="5099" ht="15" customHeight="1" x14ac:dyDescent="0.3"/>
    <row r="5100" ht="15" customHeight="1" x14ac:dyDescent="0.3"/>
    <row r="5101" ht="15" customHeight="1" x14ac:dyDescent="0.3"/>
    <row r="5102" ht="15" customHeight="1" x14ac:dyDescent="0.3"/>
    <row r="5103" ht="15" customHeight="1" x14ac:dyDescent="0.3"/>
    <row r="5104" ht="15" customHeight="1" x14ac:dyDescent="0.3"/>
    <row r="5105" ht="15" customHeight="1" x14ac:dyDescent="0.3"/>
    <row r="5106" ht="15" customHeight="1" x14ac:dyDescent="0.3"/>
    <row r="5107" ht="15" customHeight="1" x14ac:dyDescent="0.3"/>
    <row r="5108" ht="15" customHeight="1" x14ac:dyDescent="0.3"/>
    <row r="5109" ht="15" customHeight="1" x14ac:dyDescent="0.3"/>
    <row r="5110" ht="15" customHeight="1" x14ac:dyDescent="0.3"/>
    <row r="5111" ht="15" customHeight="1" x14ac:dyDescent="0.3"/>
    <row r="5112" ht="15" customHeight="1" x14ac:dyDescent="0.3"/>
    <row r="5113" ht="15" customHeight="1" x14ac:dyDescent="0.3"/>
    <row r="5114" ht="15" customHeight="1" x14ac:dyDescent="0.3"/>
    <row r="5115" ht="15" customHeight="1" x14ac:dyDescent="0.3"/>
    <row r="5116" ht="15" customHeight="1" x14ac:dyDescent="0.3"/>
    <row r="5117" ht="15" customHeight="1" x14ac:dyDescent="0.3"/>
    <row r="5118" ht="15" customHeight="1" x14ac:dyDescent="0.3"/>
    <row r="5119" ht="15" customHeight="1" x14ac:dyDescent="0.3"/>
    <row r="5120" ht="15" customHeight="1" x14ac:dyDescent="0.3"/>
    <row r="5121" ht="15" customHeight="1" x14ac:dyDescent="0.3"/>
    <row r="5122" ht="15" customHeight="1" x14ac:dyDescent="0.3"/>
    <row r="5123" ht="15" customHeight="1" x14ac:dyDescent="0.3"/>
    <row r="5124" ht="15" customHeight="1" x14ac:dyDescent="0.3"/>
    <row r="5125" ht="15" customHeight="1" x14ac:dyDescent="0.3"/>
    <row r="5126" ht="15" customHeight="1" x14ac:dyDescent="0.3"/>
    <row r="5127" ht="15" customHeight="1" x14ac:dyDescent="0.3"/>
    <row r="5128" ht="15" customHeight="1" x14ac:dyDescent="0.3"/>
    <row r="5129" ht="15" customHeight="1" x14ac:dyDescent="0.3"/>
    <row r="5130" ht="15" customHeight="1" x14ac:dyDescent="0.3"/>
    <row r="5131" ht="15" customHeight="1" x14ac:dyDescent="0.3"/>
    <row r="5132" ht="15" customHeight="1" x14ac:dyDescent="0.3"/>
    <row r="5133" ht="15" customHeight="1" x14ac:dyDescent="0.3"/>
    <row r="5134" ht="15" customHeight="1" x14ac:dyDescent="0.3"/>
    <row r="5135" ht="15" customHeight="1" x14ac:dyDescent="0.3"/>
    <row r="5136" ht="15" customHeight="1" x14ac:dyDescent="0.3"/>
    <row r="5137" ht="15" customHeight="1" x14ac:dyDescent="0.3"/>
    <row r="5138" ht="15" customHeight="1" x14ac:dyDescent="0.3"/>
    <row r="5139" ht="15" customHeight="1" x14ac:dyDescent="0.3"/>
    <row r="5140" ht="15" customHeight="1" x14ac:dyDescent="0.3"/>
    <row r="5141" ht="15" customHeight="1" x14ac:dyDescent="0.3"/>
    <row r="5142" ht="15" customHeight="1" x14ac:dyDescent="0.3"/>
    <row r="5143" ht="15" customHeight="1" x14ac:dyDescent="0.3"/>
    <row r="5144" ht="15" customHeight="1" x14ac:dyDescent="0.3"/>
    <row r="5145" ht="15" customHeight="1" x14ac:dyDescent="0.3"/>
    <row r="5146" ht="15" customHeight="1" x14ac:dyDescent="0.3"/>
    <row r="5147" ht="15" customHeight="1" x14ac:dyDescent="0.3"/>
    <row r="5148" ht="15" customHeight="1" x14ac:dyDescent="0.3"/>
    <row r="5149" ht="15" customHeight="1" x14ac:dyDescent="0.3"/>
    <row r="5150" ht="15" customHeight="1" x14ac:dyDescent="0.3"/>
    <row r="5151" ht="15" customHeight="1" x14ac:dyDescent="0.3"/>
    <row r="5152" ht="15" customHeight="1" x14ac:dyDescent="0.3"/>
    <row r="5153" ht="15" customHeight="1" x14ac:dyDescent="0.3"/>
    <row r="5154" ht="15" customHeight="1" x14ac:dyDescent="0.3"/>
    <row r="5155" ht="15" customHeight="1" x14ac:dyDescent="0.3"/>
    <row r="5156" ht="15" customHeight="1" x14ac:dyDescent="0.3"/>
    <row r="5157" ht="15" customHeight="1" x14ac:dyDescent="0.3"/>
    <row r="5158" ht="15" customHeight="1" x14ac:dyDescent="0.3"/>
    <row r="5159" ht="15" customHeight="1" x14ac:dyDescent="0.3"/>
    <row r="5160" ht="15" customHeight="1" x14ac:dyDescent="0.3"/>
    <row r="5161" ht="15" customHeight="1" x14ac:dyDescent="0.3"/>
    <row r="5162" ht="15" customHeight="1" x14ac:dyDescent="0.3"/>
    <row r="5163" ht="15" customHeight="1" x14ac:dyDescent="0.3"/>
    <row r="5164" ht="15" customHeight="1" x14ac:dyDescent="0.3"/>
    <row r="5165" ht="15" customHeight="1" x14ac:dyDescent="0.3"/>
    <row r="5166" ht="15" customHeight="1" x14ac:dyDescent="0.3"/>
    <row r="5167" ht="15" customHeight="1" x14ac:dyDescent="0.3"/>
    <row r="5168" ht="15" customHeight="1" x14ac:dyDescent="0.3"/>
    <row r="5169" ht="15" customHeight="1" x14ac:dyDescent="0.3"/>
    <row r="5170" ht="15" customHeight="1" x14ac:dyDescent="0.3"/>
    <row r="5171" ht="15" customHeight="1" x14ac:dyDescent="0.3"/>
    <row r="5172" ht="15" customHeight="1" x14ac:dyDescent="0.3"/>
    <row r="5173" ht="15" customHeight="1" x14ac:dyDescent="0.3"/>
    <row r="5174" ht="15" customHeight="1" x14ac:dyDescent="0.3"/>
    <row r="5175" ht="15" customHeight="1" x14ac:dyDescent="0.3"/>
    <row r="5176" ht="15" customHeight="1" x14ac:dyDescent="0.3"/>
    <row r="5177" ht="15" customHeight="1" x14ac:dyDescent="0.3"/>
    <row r="5178" ht="15" customHeight="1" x14ac:dyDescent="0.3"/>
    <row r="5179" ht="15" customHeight="1" x14ac:dyDescent="0.3"/>
    <row r="5180" ht="15" customHeight="1" x14ac:dyDescent="0.3"/>
    <row r="5181" ht="15" customHeight="1" x14ac:dyDescent="0.3"/>
    <row r="5182" ht="15" customHeight="1" x14ac:dyDescent="0.3"/>
    <row r="5183" ht="15" customHeight="1" x14ac:dyDescent="0.3"/>
    <row r="5184" ht="15" customHeight="1" x14ac:dyDescent="0.3"/>
    <row r="5185" ht="15" customHeight="1" x14ac:dyDescent="0.3"/>
    <row r="5186" ht="15" customHeight="1" x14ac:dyDescent="0.3"/>
    <row r="5187" ht="15" customHeight="1" x14ac:dyDescent="0.3"/>
    <row r="5188" ht="15" customHeight="1" x14ac:dyDescent="0.3"/>
    <row r="5189" ht="15" customHeight="1" x14ac:dyDescent="0.3"/>
    <row r="5190" ht="15" customHeight="1" x14ac:dyDescent="0.3"/>
    <row r="5191" ht="15" customHeight="1" x14ac:dyDescent="0.3"/>
    <row r="5192" ht="15" customHeight="1" x14ac:dyDescent="0.3"/>
    <row r="5193" ht="15" customHeight="1" x14ac:dyDescent="0.3"/>
    <row r="5194" ht="15" customHeight="1" x14ac:dyDescent="0.3"/>
    <row r="5195" ht="15" customHeight="1" x14ac:dyDescent="0.3"/>
    <row r="5196" ht="15" customHeight="1" x14ac:dyDescent="0.3"/>
    <row r="5197" ht="15" customHeight="1" x14ac:dyDescent="0.3"/>
    <row r="5198" ht="15" customHeight="1" x14ac:dyDescent="0.3"/>
    <row r="5199" ht="15" customHeight="1" x14ac:dyDescent="0.3"/>
    <row r="5200" ht="15" customHeight="1" x14ac:dyDescent="0.3"/>
    <row r="5201" ht="15" customHeight="1" x14ac:dyDescent="0.3"/>
    <row r="5202" ht="15" customHeight="1" x14ac:dyDescent="0.3"/>
    <row r="5203" ht="15" customHeight="1" x14ac:dyDescent="0.3"/>
    <row r="5204" ht="15" customHeight="1" x14ac:dyDescent="0.3"/>
    <row r="5205" ht="15" customHeight="1" x14ac:dyDescent="0.3"/>
    <row r="5206" ht="15" customHeight="1" x14ac:dyDescent="0.3"/>
    <row r="5207" ht="15" customHeight="1" x14ac:dyDescent="0.3"/>
    <row r="5208" ht="15" customHeight="1" x14ac:dyDescent="0.3"/>
    <row r="5209" ht="15" customHeight="1" x14ac:dyDescent="0.3"/>
    <row r="5210" ht="15" customHeight="1" x14ac:dyDescent="0.3"/>
    <row r="5211" ht="15" customHeight="1" x14ac:dyDescent="0.3"/>
    <row r="5212" ht="15" customHeight="1" x14ac:dyDescent="0.3"/>
    <row r="5213" ht="15" customHeight="1" x14ac:dyDescent="0.3"/>
    <row r="5214" ht="15" customHeight="1" x14ac:dyDescent="0.3"/>
    <row r="5215" ht="15" customHeight="1" x14ac:dyDescent="0.3"/>
    <row r="5216" ht="15" customHeight="1" x14ac:dyDescent="0.3"/>
    <row r="5217" ht="15" customHeight="1" x14ac:dyDescent="0.3"/>
    <row r="5218" ht="15" customHeight="1" x14ac:dyDescent="0.3"/>
    <row r="5219" ht="15" customHeight="1" x14ac:dyDescent="0.3"/>
    <row r="5220" ht="15" customHeight="1" x14ac:dyDescent="0.3"/>
    <row r="5221" ht="15" customHeight="1" x14ac:dyDescent="0.3"/>
    <row r="5222" ht="15" customHeight="1" x14ac:dyDescent="0.3"/>
    <row r="5223" ht="15" customHeight="1" x14ac:dyDescent="0.3"/>
    <row r="5224" ht="15" customHeight="1" x14ac:dyDescent="0.3"/>
    <row r="5225" ht="15" customHeight="1" x14ac:dyDescent="0.3"/>
    <row r="5226" ht="15" customHeight="1" x14ac:dyDescent="0.3"/>
    <row r="5227" ht="15" customHeight="1" x14ac:dyDescent="0.3"/>
    <row r="5228" ht="15" customHeight="1" x14ac:dyDescent="0.3"/>
    <row r="5229" ht="15" customHeight="1" x14ac:dyDescent="0.3"/>
    <row r="5230" ht="15" customHeight="1" x14ac:dyDescent="0.3"/>
    <row r="5231" ht="15" customHeight="1" x14ac:dyDescent="0.3"/>
    <row r="5232" ht="15" customHeight="1" x14ac:dyDescent="0.3"/>
    <row r="5233" ht="15" customHeight="1" x14ac:dyDescent="0.3"/>
    <row r="5234" ht="15" customHeight="1" x14ac:dyDescent="0.3"/>
    <row r="5235" ht="15" customHeight="1" x14ac:dyDescent="0.3"/>
    <row r="5236" ht="15" customHeight="1" x14ac:dyDescent="0.3"/>
    <row r="5237" ht="15" customHeight="1" x14ac:dyDescent="0.3"/>
    <row r="5238" ht="15" customHeight="1" x14ac:dyDescent="0.3"/>
    <row r="5239" ht="15" customHeight="1" x14ac:dyDescent="0.3"/>
    <row r="5240" ht="15" customHeight="1" x14ac:dyDescent="0.3"/>
    <row r="5241" ht="15" customHeight="1" x14ac:dyDescent="0.3"/>
    <row r="5242" ht="15" customHeight="1" x14ac:dyDescent="0.3"/>
    <row r="5243" ht="15" customHeight="1" x14ac:dyDescent="0.3"/>
    <row r="5244" ht="15" customHeight="1" x14ac:dyDescent="0.3"/>
    <row r="5245" ht="15" customHeight="1" x14ac:dyDescent="0.3"/>
    <row r="5246" ht="15" customHeight="1" x14ac:dyDescent="0.3"/>
    <row r="5247" ht="15" customHeight="1" x14ac:dyDescent="0.3"/>
    <row r="5248" ht="15" customHeight="1" x14ac:dyDescent="0.3"/>
    <row r="5249" ht="15" customHeight="1" x14ac:dyDescent="0.3"/>
    <row r="5250" ht="15" customHeight="1" x14ac:dyDescent="0.3"/>
    <row r="5251" ht="15" customHeight="1" x14ac:dyDescent="0.3"/>
    <row r="5252" ht="15" customHeight="1" x14ac:dyDescent="0.3"/>
    <row r="5253" ht="15" customHeight="1" x14ac:dyDescent="0.3"/>
    <row r="5254" ht="15" customHeight="1" x14ac:dyDescent="0.3"/>
    <row r="5255" ht="15" customHeight="1" x14ac:dyDescent="0.3"/>
    <row r="5256" ht="15" customHeight="1" x14ac:dyDescent="0.3"/>
    <row r="5257" ht="15" customHeight="1" x14ac:dyDescent="0.3"/>
    <row r="5258" ht="15" customHeight="1" x14ac:dyDescent="0.3"/>
    <row r="5259" ht="15" customHeight="1" x14ac:dyDescent="0.3"/>
    <row r="5260" ht="15" customHeight="1" x14ac:dyDescent="0.3"/>
    <row r="5261" ht="15" customHeight="1" x14ac:dyDescent="0.3"/>
    <row r="5262" ht="15" customHeight="1" x14ac:dyDescent="0.3"/>
    <row r="5263" ht="15" customHeight="1" x14ac:dyDescent="0.3"/>
    <row r="5264" ht="15" customHeight="1" x14ac:dyDescent="0.3"/>
    <row r="5265" ht="15" customHeight="1" x14ac:dyDescent="0.3"/>
    <row r="5266" ht="15" customHeight="1" x14ac:dyDescent="0.3"/>
    <row r="5267" ht="15" customHeight="1" x14ac:dyDescent="0.3"/>
    <row r="5268" ht="15" customHeight="1" x14ac:dyDescent="0.3"/>
    <row r="5269" ht="15" customHeight="1" x14ac:dyDescent="0.3"/>
    <row r="5270" ht="15" customHeight="1" x14ac:dyDescent="0.3"/>
    <row r="5271" ht="15" customHeight="1" x14ac:dyDescent="0.3"/>
    <row r="5272" ht="15" customHeight="1" x14ac:dyDescent="0.3"/>
    <row r="5273" ht="15" customHeight="1" x14ac:dyDescent="0.3"/>
    <row r="5274" ht="15" customHeight="1" x14ac:dyDescent="0.3"/>
    <row r="5275" ht="15" customHeight="1" x14ac:dyDescent="0.3"/>
    <row r="5276" ht="15" customHeight="1" x14ac:dyDescent="0.3"/>
    <row r="5277" ht="15" customHeight="1" x14ac:dyDescent="0.3"/>
    <row r="5278" ht="15" customHeight="1" x14ac:dyDescent="0.3"/>
    <row r="5279" ht="15" customHeight="1" x14ac:dyDescent="0.3"/>
    <row r="5280" ht="15" customHeight="1" x14ac:dyDescent="0.3"/>
    <row r="5281" ht="15" customHeight="1" x14ac:dyDescent="0.3"/>
    <row r="5282" ht="15" customHeight="1" x14ac:dyDescent="0.3"/>
    <row r="5283" ht="15" customHeight="1" x14ac:dyDescent="0.3"/>
    <row r="5284" ht="15" customHeight="1" x14ac:dyDescent="0.3"/>
    <row r="5285" ht="15" customHeight="1" x14ac:dyDescent="0.3"/>
    <row r="5286" ht="15" customHeight="1" x14ac:dyDescent="0.3"/>
    <row r="5287" ht="15" customHeight="1" x14ac:dyDescent="0.3"/>
    <row r="5288" ht="15" customHeight="1" x14ac:dyDescent="0.3"/>
    <row r="5289" ht="15" customHeight="1" x14ac:dyDescent="0.3"/>
    <row r="5290" ht="15" customHeight="1" x14ac:dyDescent="0.3"/>
    <row r="5291" ht="15" customHeight="1" x14ac:dyDescent="0.3"/>
    <row r="5292" ht="15" customHeight="1" x14ac:dyDescent="0.3"/>
    <row r="5293" ht="15" customHeight="1" x14ac:dyDescent="0.3"/>
    <row r="5294" ht="15" customHeight="1" x14ac:dyDescent="0.3"/>
    <row r="5295" ht="15" customHeight="1" x14ac:dyDescent="0.3"/>
    <row r="5296" ht="15" customHeight="1" x14ac:dyDescent="0.3"/>
    <row r="5297" ht="15" customHeight="1" x14ac:dyDescent="0.3"/>
    <row r="5298" ht="15" customHeight="1" x14ac:dyDescent="0.3"/>
    <row r="5299" ht="15" customHeight="1" x14ac:dyDescent="0.3"/>
    <row r="5300" ht="15" customHeight="1" x14ac:dyDescent="0.3"/>
    <row r="5301" ht="15" customHeight="1" x14ac:dyDescent="0.3"/>
    <row r="5302" ht="15" customHeight="1" x14ac:dyDescent="0.3"/>
    <row r="5303" ht="15" customHeight="1" x14ac:dyDescent="0.3"/>
    <row r="5304" ht="15" customHeight="1" x14ac:dyDescent="0.3"/>
    <row r="5305" ht="15" customHeight="1" x14ac:dyDescent="0.3"/>
    <row r="5306" ht="15" customHeight="1" x14ac:dyDescent="0.3"/>
    <row r="5307" ht="15" customHeight="1" x14ac:dyDescent="0.3"/>
    <row r="5308" ht="15" customHeight="1" x14ac:dyDescent="0.3"/>
    <row r="5309" ht="15" customHeight="1" x14ac:dyDescent="0.3"/>
    <row r="5310" ht="15" customHeight="1" x14ac:dyDescent="0.3"/>
    <row r="5311" ht="15" customHeight="1" x14ac:dyDescent="0.3"/>
    <row r="5312" ht="15" customHeight="1" x14ac:dyDescent="0.3"/>
    <row r="5313" ht="15" customHeight="1" x14ac:dyDescent="0.3"/>
    <row r="5314" ht="15" customHeight="1" x14ac:dyDescent="0.3"/>
    <row r="5315" ht="15" customHeight="1" x14ac:dyDescent="0.3"/>
    <row r="5316" ht="15" customHeight="1" x14ac:dyDescent="0.3"/>
    <row r="5317" ht="15" customHeight="1" x14ac:dyDescent="0.3"/>
    <row r="5318" ht="15" customHeight="1" x14ac:dyDescent="0.3"/>
    <row r="5319" ht="15" customHeight="1" x14ac:dyDescent="0.3"/>
    <row r="5320" ht="15" customHeight="1" x14ac:dyDescent="0.3"/>
    <row r="5321" ht="15" customHeight="1" x14ac:dyDescent="0.3"/>
    <row r="5322" ht="15" customHeight="1" x14ac:dyDescent="0.3"/>
    <row r="5323" ht="15" customHeight="1" x14ac:dyDescent="0.3"/>
    <row r="5324" ht="15" customHeight="1" x14ac:dyDescent="0.3"/>
    <row r="5325" ht="15" customHeight="1" x14ac:dyDescent="0.3"/>
    <row r="5326" ht="15" customHeight="1" x14ac:dyDescent="0.3"/>
    <row r="5327" ht="15" customHeight="1" x14ac:dyDescent="0.3"/>
    <row r="5328" ht="15" customHeight="1" x14ac:dyDescent="0.3"/>
    <row r="5329" ht="15" customHeight="1" x14ac:dyDescent="0.3"/>
    <row r="5330" ht="15" customHeight="1" x14ac:dyDescent="0.3"/>
    <row r="5331" ht="15" customHeight="1" x14ac:dyDescent="0.3"/>
    <row r="5332" ht="15" customHeight="1" x14ac:dyDescent="0.3"/>
    <row r="5333" ht="15" customHeight="1" x14ac:dyDescent="0.3"/>
    <row r="5334" ht="15" customHeight="1" x14ac:dyDescent="0.3"/>
    <row r="5335" ht="15" customHeight="1" x14ac:dyDescent="0.3"/>
    <row r="5336" ht="15" customHeight="1" x14ac:dyDescent="0.3"/>
    <row r="5337" ht="15" customHeight="1" x14ac:dyDescent="0.3"/>
    <row r="5338" ht="15" customHeight="1" x14ac:dyDescent="0.3"/>
    <row r="5339" ht="15" customHeight="1" x14ac:dyDescent="0.3"/>
    <row r="5340" ht="15" customHeight="1" x14ac:dyDescent="0.3"/>
    <row r="5341" ht="15" customHeight="1" x14ac:dyDescent="0.3"/>
    <row r="5342" ht="15" customHeight="1" x14ac:dyDescent="0.3"/>
    <row r="5343" ht="15" customHeight="1" x14ac:dyDescent="0.3"/>
    <row r="5344" ht="15" customHeight="1" x14ac:dyDescent="0.3"/>
    <row r="5345" ht="15" customHeight="1" x14ac:dyDescent="0.3"/>
    <row r="5346" ht="15" customHeight="1" x14ac:dyDescent="0.3"/>
    <row r="5347" ht="15" customHeight="1" x14ac:dyDescent="0.3"/>
    <row r="5348" ht="15" customHeight="1" x14ac:dyDescent="0.3"/>
    <row r="5349" ht="15" customHeight="1" x14ac:dyDescent="0.3"/>
    <row r="5350" ht="15" customHeight="1" x14ac:dyDescent="0.3"/>
    <row r="5351" ht="15" customHeight="1" x14ac:dyDescent="0.3"/>
    <row r="5352" ht="15" customHeight="1" x14ac:dyDescent="0.3"/>
    <row r="5353" ht="15" customHeight="1" x14ac:dyDescent="0.3"/>
    <row r="5354" ht="15" customHeight="1" x14ac:dyDescent="0.3"/>
    <row r="5355" ht="15" customHeight="1" x14ac:dyDescent="0.3"/>
    <row r="5356" ht="15" customHeight="1" x14ac:dyDescent="0.3"/>
    <row r="5357" ht="15" customHeight="1" x14ac:dyDescent="0.3"/>
    <row r="5358" ht="15" customHeight="1" x14ac:dyDescent="0.3"/>
    <row r="5359" ht="15" customHeight="1" x14ac:dyDescent="0.3"/>
    <row r="5360" ht="15" customHeight="1" x14ac:dyDescent="0.3"/>
    <row r="5361" ht="15" customHeight="1" x14ac:dyDescent="0.3"/>
    <row r="5362" ht="15" customHeight="1" x14ac:dyDescent="0.3"/>
    <row r="5363" ht="15" customHeight="1" x14ac:dyDescent="0.3"/>
    <row r="5364" ht="15" customHeight="1" x14ac:dyDescent="0.3"/>
    <row r="5365" ht="15" customHeight="1" x14ac:dyDescent="0.3"/>
    <row r="5366" ht="15" customHeight="1" x14ac:dyDescent="0.3"/>
    <row r="5367" ht="15" customHeight="1" x14ac:dyDescent="0.3"/>
    <row r="5368" ht="15" customHeight="1" x14ac:dyDescent="0.3"/>
    <row r="5369" ht="15" customHeight="1" x14ac:dyDescent="0.3"/>
    <row r="5370" ht="15" customHeight="1" x14ac:dyDescent="0.3"/>
    <row r="5371" ht="15" customHeight="1" x14ac:dyDescent="0.3"/>
    <row r="5372" ht="15" customHeight="1" x14ac:dyDescent="0.3"/>
    <row r="5373" ht="15" customHeight="1" x14ac:dyDescent="0.3"/>
    <row r="5374" ht="15" customHeight="1" x14ac:dyDescent="0.3"/>
    <row r="5375" ht="15" customHeight="1" x14ac:dyDescent="0.3"/>
    <row r="5376" ht="15" customHeight="1" x14ac:dyDescent="0.3"/>
    <row r="5377" ht="15" customHeight="1" x14ac:dyDescent="0.3"/>
    <row r="5378" ht="15" customHeight="1" x14ac:dyDescent="0.3"/>
    <row r="5379" ht="15" customHeight="1" x14ac:dyDescent="0.3"/>
    <row r="5380" ht="15" customHeight="1" x14ac:dyDescent="0.3"/>
    <row r="5381" ht="15" customHeight="1" x14ac:dyDescent="0.3"/>
    <row r="5382" ht="15" customHeight="1" x14ac:dyDescent="0.3"/>
    <row r="5383" ht="15" customHeight="1" x14ac:dyDescent="0.3"/>
    <row r="5384" ht="15" customHeight="1" x14ac:dyDescent="0.3"/>
    <row r="5385" ht="15" customHeight="1" x14ac:dyDescent="0.3"/>
    <row r="5386" ht="15" customHeight="1" x14ac:dyDescent="0.3"/>
    <row r="5387" ht="15" customHeight="1" x14ac:dyDescent="0.3"/>
    <row r="5388" ht="15" customHeight="1" x14ac:dyDescent="0.3"/>
    <row r="5389" ht="15" customHeight="1" x14ac:dyDescent="0.3"/>
    <row r="5390" ht="15" customHeight="1" x14ac:dyDescent="0.3"/>
    <row r="5391" ht="15" customHeight="1" x14ac:dyDescent="0.3"/>
    <row r="5392" ht="15" customHeight="1" x14ac:dyDescent="0.3"/>
    <row r="5393" ht="15" customHeight="1" x14ac:dyDescent="0.3"/>
    <row r="5394" ht="15" customHeight="1" x14ac:dyDescent="0.3"/>
    <row r="5395" ht="15" customHeight="1" x14ac:dyDescent="0.3"/>
    <row r="5396" ht="15" customHeight="1" x14ac:dyDescent="0.3"/>
    <row r="5397" ht="15" customHeight="1" x14ac:dyDescent="0.3"/>
    <row r="5398" ht="15" customHeight="1" x14ac:dyDescent="0.3"/>
    <row r="5399" ht="15" customHeight="1" x14ac:dyDescent="0.3"/>
    <row r="5400" ht="15" customHeight="1" x14ac:dyDescent="0.3"/>
    <row r="5401" ht="15" customHeight="1" x14ac:dyDescent="0.3"/>
    <row r="5402" ht="15" customHeight="1" x14ac:dyDescent="0.3"/>
    <row r="5403" ht="15" customHeight="1" x14ac:dyDescent="0.3"/>
    <row r="5404" ht="15" customHeight="1" x14ac:dyDescent="0.3"/>
    <row r="5405" ht="15" customHeight="1" x14ac:dyDescent="0.3"/>
    <row r="5406" ht="15" customHeight="1" x14ac:dyDescent="0.3"/>
    <row r="5407" ht="15" customHeight="1" x14ac:dyDescent="0.3"/>
    <row r="5408" ht="15" customHeight="1" x14ac:dyDescent="0.3"/>
    <row r="5409" ht="15" customHeight="1" x14ac:dyDescent="0.3"/>
    <row r="5410" ht="15" customHeight="1" x14ac:dyDescent="0.3"/>
    <row r="5411" ht="15" customHeight="1" x14ac:dyDescent="0.3"/>
    <row r="5412" ht="15" customHeight="1" x14ac:dyDescent="0.3"/>
    <row r="5413" ht="15" customHeight="1" x14ac:dyDescent="0.3"/>
    <row r="5414" ht="15" customHeight="1" x14ac:dyDescent="0.3"/>
    <row r="5415" ht="15" customHeight="1" x14ac:dyDescent="0.3"/>
    <row r="5416" ht="15" customHeight="1" x14ac:dyDescent="0.3"/>
    <row r="5417" ht="15" customHeight="1" x14ac:dyDescent="0.3"/>
    <row r="5418" ht="15" customHeight="1" x14ac:dyDescent="0.3"/>
    <row r="5419" ht="15" customHeight="1" x14ac:dyDescent="0.3"/>
    <row r="5420" ht="15" customHeight="1" x14ac:dyDescent="0.3"/>
    <row r="5421" ht="15" customHeight="1" x14ac:dyDescent="0.3"/>
    <row r="5422" ht="15" customHeight="1" x14ac:dyDescent="0.3"/>
    <row r="5423" ht="15" customHeight="1" x14ac:dyDescent="0.3"/>
    <row r="5424" ht="15" customHeight="1" x14ac:dyDescent="0.3"/>
    <row r="5425" ht="15" customHeight="1" x14ac:dyDescent="0.3"/>
    <row r="5426" ht="15" customHeight="1" x14ac:dyDescent="0.3"/>
    <row r="5427" ht="15" customHeight="1" x14ac:dyDescent="0.3"/>
    <row r="5428" ht="15" customHeight="1" x14ac:dyDescent="0.3"/>
    <row r="5429" ht="15" customHeight="1" x14ac:dyDescent="0.3"/>
    <row r="5430" ht="15" customHeight="1" x14ac:dyDescent="0.3"/>
    <row r="5431" ht="15" customHeight="1" x14ac:dyDescent="0.3"/>
    <row r="5432" ht="15" customHeight="1" x14ac:dyDescent="0.3"/>
    <row r="5433" ht="15" customHeight="1" x14ac:dyDescent="0.3"/>
    <row r="5434" ht="15" customHeight="1" x14ac:dyDescent="0.3"/>
    <row r="5435" ht="15" customHeight="1" x14ac:dyDescent="0.3"/>
    <row r="5436" ht="15" customHeight="1" x14ac:dyDescent="0.3"/>
    <row r="5437" ht="15" customHeight="1" x14ac:dyDescent="0.3"/>
    <row r="5438" ht="15" customHeight="1" x14ac:dyDescent="0.3"/>
    <row r="5439" ht="15" customHeight="1" x14ac:dyDescent="0.3"/>
    <row r="5440" ht="15" customHeight="1" x14ac:dyDescent="0.3"/>
    <row r="5441" ht="15" customHeight="1" x14ac:dyDescent="0.3"/>
    <row r="5442" ht="15" customHeight="1" x14ac:dyDescent="0.3"/>
    <row r="5443" ht="15" customHeight="1" x14ac:dyDescent="0.3"/>
    <row r="5444" ht="15" customHeight="1" x14ac:dyDescent="0.3"/>
    <row r="5445" ht="15" customHeight="1" x14ac:dyDescent="0.3"/>
    <row r="5446" ht="15" customHeight="1" x14ac:dyDescent="0.3"/>
    <row r="5447" ht="15" customHeight="1" x14ac:dyDescent="0.3"/>
    <row r="5448" ht="15" customHeight="1" x14ac:dyDescent="0.3"/>
    <row r="5449" ht="15" customHeight="1" x14ac:dyDescent="0.3"/>
    <row r="5450" ht="15" customHeight="1" x14ac:dyDescent="0.3"/>
    <row r="5451" ht="15" customHeight="1" x14ac:dyDescent="0.3"/>
    <row r="5452" ht="15" customHeight="1" x14ac:dyDescent="0.3"/>
    <row r="5453" ht="15" customHeight="1" x14ac:dyDescent="0.3"/>
    <row r="5454" ht="15" customHeight="1" x14ac:dyDescent="0.3"/>
    <row r="5455" ht="15" customHeight="1" x14ac:dyDescent="0.3"/>
    <row r="5456" ht="15" customHeight="1" x14ac:dyDescent="0.3"/>
    <row r="5457" ht="15" customHeight="1" x14ac:dyDescent="0.3"/>
    <row r="5458" ht="15" customHeight="1" x14ac:dyDescent="0.3"/>
    <row r="5459" ht="15" customHeight="1" x14ac:dyDescent="0.3"/>
    <row r="5460" ht="15" customHeight="1" x14ac:dyDescent="0.3"/>
    <row r="5461" ht="15" customHeight="1" x14ac:dyDescent="0.3"/>
    <row r="5462" ht="15" customHeight="1" x14ac:dyDescent="0.3"/>
    <row r="5463" ht="15" customHeight="1" x14ac:dyDescent="0.3"/>
    <row r="5464" ht="15" customHeight="1" x14ac:dyDescent="0.3"/>
    <row r="5465" ht="15" customHeight="1" x14ac:dyDescent="0.3"/>
    <row r="5466" ht="15" customHeight="1" x14ac:dyDescent="0.3"/>
    <row r="5467" ht="15" customHeight="1" x14ac:dyDescent="0.3"/>
    <row r="5468" ht="15" customHeight="1" x14ac:dyDescent="0.3"/>
    <row r="5469" ht="15" customHeight="1" x14ac:dyDescent="0.3"/>
    <row r="5470" ht="15" customHeight="1" x14ac:dyDescent="0.3"/>
    <row r="5471" ht="15" customHeight="1" x14ac:dyDescent="0.3"/>
    <row r="5472" ht="15" customHeight="1" x14ac:dyDescent="0.3"/>
    <row r="5473" ht="15" customHeight="1" x14ac:dyDescent="0.3"/>
    <row r="5474" ht="15" customHeight="1" x14ac:dyDescent="0.3"/>
    <row r="5475" ht="15" customHeight="1" x14ac:dyDescent="0.3"/>
    <row r="5476" ht="15" customHeight="1" x14ac:dyDescent="0.3"/>
    <row r="5477" ht="15" customHeight="1" x14ac:dyDescent="0.3"/>
    <row r="5478" ht="15" customHeight="1" x14ac:dyDescent="0.3"/>
    <row r="5479" ht="15" customHeight="1" x14ac:dyDescent="0.3"/>
    <row r="5480" ht="15" customHeight="1" x14ac:dyDescent="0.3"/>
    <row r="5481" ht="15" customHeight="1" x14ac:dyDescent="0.3"/>
    <row r="5482" ht="15" customHeight="1" x14ac:dyDescent="0.3"/>
    <row r="5483" ht="15" customHeight="1" x14ac:dyDescent="0.3"/>
    <row r="5484" ht="15" customHeight="1" x14ac:dyDescent="0.3"/>
    <row r="5485" ht="15" customHeight="1" x14ac:dyDescent="0.3"/>
    <row r="5486" ht="15" customHeight="1" x14ac:dyDescent="0.3"/>
    <row r="5487" ht="15" customHeight="1" x14ac:dyDescent="0.3"/>
    <row r="5488" ht="15" customHeight="1" x14ac:dyDescent="0.3"/>
    <row r="5489" ht="15" customHeight="1" x14ac:dyDescent="0.3"/>
    <row r="5490" ht="15" customHeight="1" x14ac:dyDescent="0.3"/>
    <row r="5491" ht="15" customHeight="1" x14ac:dyDescent="0.3"/>
    <row r="5492" ht="15" customHeight="1" x14ac:dyDescent="0.3"/>
    <row r="5493" ht="15" customHeight="1" x14ac:dyDescent="0.3"/>
    <row r="5494" ht="15" customHeight="1" x14ac:dyDescent="0.3"/>
    <row r="5495" ht="15" customHeight="1" x14ac:dyDescent="0.3"/>
    <row r="5496" ht="15" customHeight="1" x14ac:dyDescent="0.3"/>
    <row r="5497" ht="15" customHeight="1" x14ac:dyDescent="0.3"/>
    <row r="5498" ht="15" customHeight="1" x14ac:dyDescent="0.3"/>
    <row r="5499" ht="15" customHeight="1" x14ac:dyDescent="0.3"/>
    <row r="5500" ht="15" customHeight="1" x14ac:dyDescent="0.3"/>
    <row r="5501" ht="15" customHeight="1" x14ac:dyDescent="0.3"/>
    <row r="5502" ht="15" customHeight="1" x14ac:dyDescent="0.3"/>
    <row r="5503" ht="15" customHeight="1" x14ac:dyDescent="0.3"/>
    <row r="5504" ht="15" customHeight="1" x14ac:dyDescent="0.3"/>
    <row r="5505" ht="15" customHeight="1" x14ac:dyDescent="0.3"/>
    <row r="5506" ht="15" customHeight="1" x14ac:dyDescent="0.3"/>
    <row r="5507" ht="15" customHeight="1" x14ac:dyDescent="0.3"/>
    <row r="5508" ht="15" customHeight="1" x14ac:dyDescent="0.3"/>
    <row r="5509" ht="15" customHeight="1" x14ac:dyDescent="0.3"/>
    <row r="5510" ht="15" customHeight="1" x14ac:dyDescent="0.3"/>
    <row r="5511" ht="15" customHeight="1" x14ac:dyDescent="0.3"/>
    <row r="5512" ht="15" customHeight="1" x14ac:dyDescent="0.3"/>
    <row r="5513" ht="15" customHeight="1" x14ac:dyDescent="0.3"/>
    <row r="5514" ht="15" customHeight="1" x14ac:dyDescent="0.3"/>
    <row r="5515" ht="15" customHeight="1" x14ac:dyDescent="0.3"/>
    <row r="5516" ht="15" customHeight="1" x14ac:dyDescent="0.3"/>
    <row r="5517" ht="15" customHeight="1" x14ac:dyDescent="0.3"/>
    <row r="5518" ht="15" customHeight="1" x14ac:dyDescent="0.3"/>
    <row r="5519" ht="15" customHeight="1" x14ac:dyDescent="0.3"/>
    <row r="5520" ht="15" customHeight="1" x14ac:dyDescent="0.3"/>
    <row r="5521" ht="15" customHeight="1" x14ac:dyDescent="0.3"/>
    <row r="5522" ht="15" customHeight="1" x14ac:dyDescent="0.3"/>
    <row r="5523" ht="15" customHeight="1" x14ac:dyDescent="0.3"/>
    <row r="5524" ht="15" customHeight="1" x14ac:dyDescent="0.3"/>
    <row r="5525" ht="15" customHeight="1" x14ac:dyDescent="0.3"/>
    <row r="5526" ht="15" customHeight="1" x14ac:dyDescent="0.3"/>
    <row r="5527" ht="15" customHeight="1" x14ac:dyDescent="0.3"/>
    <row r="5528" ht="15" customHeight="1" x14ac:dyDescent="0.3"/>
    <row r="5529" ht="15" customHeight="1" x14ac:dyDescent="0.3"/>
    <row r="5530" ht="15" customHeight="1" x14ac:dyDescent="0.3"/>
    <row r="5531" ht="15" customHeight="1" x14ac:dyDescent="0.3"/>
    <row r="5532" ht="15" customHeight="1" x14ac:dyDescent="0.3"/>
    <row r="5533" ht="15" customHeight="1" x14ac:dyDescent="0.3"/>
    <row r="5534" ht="15" customHeight="1" x14ac:dyDescent="0.3"/>
    <row r="5535" ht="15" customHeight="1" x14ac:dyDescent="0.3"/>
    <row r="5536" ht="15" customHeight="1" x14ac:dyDescent="0.3"/>
    <row r="5537" ht="15" customHeight="1" x14ac:dyDescent="0.3"/>
    <row r="5538" ht="15" customHeight="1" x14ac:dyDescent="0.3"/>
    <row r="5539" ht="15" customHeight="1" x14ac:dyDescent="0.3"/>
    <row r="5540" ht="15" customHeight="1" x14ac:dyDescent="0.3"/>
    <row r="5541" ht="15" customHeight="1" x14ac:dyDescent="0.3"/>
    <row r="5542" ht="15" customHeight="1" x14ac:dyDescent="0.3"/>
    <row r="5543" ht="15" customHeight="1" x14ac:dyDescent="0.3"/>
    <row r="5544" ht="15" customHeight="1" x14ac:dyDescent="0.3"/>
    <row r="5545" ht="15" customHeight="1" x14ac:dyDescent="0.3"/>
    <row r="5546" ht="15" customHeight="1" x14ac:dyDescent="0.3"/>
    <row r="5547" ht="15" customHeight="1" x14ac:dyDescent="0.3"/>
    <row r="5548" ht="15" customHeight="1" x14ac:dyDescent="0.3"/>
    <row r="5549" ht="15" customHeight="1" x14ac:dyDescent="0.3"/>
    <row r="5550" ht="15" customHeight="1" x14ac:dyDescent="0.3"/>
    <row r="5551" ht="15" customHeight="1" x14ac:dyDescent="0.3"/>
    <row r="5552" ht="15" customHeight="1" x14ac:dyDescent="0.3"/>
    <row r="5553" ht="15" customHeight="1" x14ac:dyDescent="0.3"/>
    <row r="5554" ht="15" customHeight="1" x14ac:dyDescent="0.3"/>
    <row r="5555" ht="15" customHeight="1" x14ac:dyDescent="0.3"/>
    <row r="5556" ht="15" customHeight="1" x14ac:dyDescent="0.3"/>
    <row r="5557" ht="15" customHeight="1" x14ac:dyDescent="0.3"/>
    <row r="5558" ht="15" customHeight="1" x14ac:dyDescent="0.3"/>
    <row r="5559" ht="15" customHeight="1" x14ac:dyDescent="0.3"/>
    <row r="5560" ht="15" customHeight="1" x14ac:dyDescent="0.3"/>
    <row r="5561" ht="15" customHeight="1" x14ac:dyDescent="0.3"/>
    <row r="5562" ht="15" customHeight="1" x14ac:dyDescent="0.3"/>
    <row r="5563" ht="15" customHeight="1" x14ac:dyDescent="0.3"/>
    <row r="5564" ht="15" customHeight="1" x14ac:dyDescent="0.3"/>
    <row r="5565" ht="15" customHeight="1" x14ac:dyDescent="0.3"/>
    <row r="5566" ht="15" customHeight="1" x14ac:dyDescent="0.3"/>
    <row r="5567" ht="15" customHeight="1" x14ac:dyDescent="0.3"/>
    <row r="5568" ht="15" customHeight="1" x14ac:dyDescent="0.3"/>
    <row r="5569" ht="15" customHeight="1" x14ac:dyDescent="0.3"/>
    <row r="5570" ht="15" customHeight="1" x14ac:dyDescent="0.3"/>
    <row r="5571" ht="15" customHeight="1" x14ac:dyDescent="0.3"/>
    <row r="5572" ht="15" customHeight="1" x14ac:dyDescent="0.3"/>
    <row r="5573" ht="15" customHeight="1" x14ac:dyDescent="0.3"/>
    <row r="5574" ht="15" customHeight="1" x14ac:dyDescent="0.3"/>
    <row r="5575" ht="15" customHeight="1" x14ac:dyDescent="0.3"/>
    <row r="5576" ht="15" customHeight="1" x14ac:dyDescent="0.3"/>
    <row r="5577" ht="15" customHeight="1" x14ac:dyDescent="0.3"/>
    <row r="5578" ht="15" customHeight="1" x14ac:dyDescent="0.3"/>
    <row r="5579" ht="15" customHeight="1" x14ac:dyDescent="0.3"/>
    <row r="5580" ht="15" customHeight="1" x14ac:dyDescent="0.3"/>
    <row r="5581" ht="15" customHeight="1" x14ac:dyDescent="0.3"/>
    <row r="5582" ht="15" customHeight="1" x14ac:dyDescent="0.3"/>
    <row r="5583" ht="15" customHeight="1" x14ac:dyDescent="0.3"/>
    <row r="5584" ht="15" customHeight="1" x14ac:dyDescent="0.3"/>
    <row r="5585" ht="15" customHeight="1" x14ac:dyDescent="0.3"/>
    <row r="5586" ht="15" customHeight="1" x14ac:dyDescent="0.3"/>
    <row r="5587" ht="15" customHeight="1" x14ac:dyDescent="0.3"/>
    <row r="5588" ht="15" customHeight="1" x14ac:dyDescent="0.3"/>
    <row r="5589" ht="15" customHeight="1" x14ac:dyDescent="0.3"/>
    <row r="5590" ht="15" customHeight="1" x14ac:dyDescent="0.3"/>
    <row r="5591" ht="15" customHeight="1" x14ac:dyDescent="0.3"/>
    <row r="5592" ht="15" customHeight="1" x14ac:dyDescent="0.3"/>
    <row r="5593" ht="15" customHeight="1" x14ac:dyDescent="0.3"/>
    <row r="5594" ht="15" customHeight="1" x14ac:dyDescent="0.3"/>
    <row r="5595" ht="15" customHeight="1" x14ac:dyDescent="0.3"/>
    <row r="5596" ht="15" customHeight="1" x14ac:dyDescent="0.3"/>
    <row r="5597" ht="15" customHeight="1" x14ac:dyDescent="0.3"/>
    <row r="5598" ht="15" customHeight="1" x14ac:dyDescent="0.3"/>
    <row r="5599" ht="15" customHeight="1" x14ac:dyDescent="0.3"/>
    <row r="5600" ht="15" customHeight="1" x14ac:dyDescent="0.3"/>
    <row r="5601" ht="15" customHeight="1" x14ac:dyDescent="0.3"/>
    <row r="5602" ht="15" customHeight="1" x14ac:dyDescent="0.3"/>
    <row r="5603" ht="15" customHeight="1" x14ac:dyDescent="0.3"/>
    <row r="5604" ht="15" customHeight="1" x14ac:dyDescent="0.3"/>
    <row r="5605" ht="15" customHeight="1" x14ac:dyDescent="0.3"/>
    <row r="5606" ht="15" customHeight="1" x14ac:dyDescent="0.3"/>
    <row r="5607" ht="15" customHeight="1" x14ac:dyDescent="0.3"/>
    <row r="5608" ht="15" customHeight="1" x14ac:dyDescent="0.3"/>
    <row r="5609" ht="15" customHeight="1" x14ac:dyDescent="0.3"/>
    <row r="5610" ht="15" customHeight="1" x14ac:dyDescent="0.3"/>
    <row r="5611" ht="15" customHeight="1" x14ac:dyDescent="0.3"/>
    <row r="5612" ht="15" customHeight="1" x14ac:dyDescent="0.3"/>
    <row r="5613" ht="15" customHeight="1" x14ac:dyDescent="0.3"/>
    <row r="5614" ht="15" customHeight="1" x14ac:dyDescent="0.3"/>
    <row r="5615" ht="15" customHeight="1" x14ac:dyDescent="0.3"/>
    <row r="5616" ht="15" customHeight="1" x14ac:dyDescent="0.3"/>
    <row r="5617" ht="15" customHeight="1" x14ac:dyDescent="0.3"/>
    <row r="5618" ht="15" customHeight="1" x14ac:dyDescent="0.3"/>
    <row r="5619" ht="15" customHeight="1" x14ac:dyDescent="0.3"/>
    <row r="5620" ht="15" customHeight="1" x14ac:dyDescent="0.3"/>
    <row r="5621" ht="15" customHeight="1" x14ac:dyDescent="0.3"/>
    <row r="5622" ht="15" customHeight="1" x14ac:dyDescent="0.3"/>
    <row r="5623" ht="15" customHeight="1" x14ac:dyDescent="0.3"/>
    <row r="5624" ht="15" customHeight="1" x14ac:dyDescent="0.3"/>
    <row r="5625" ht="15" customHeight="1" x14ac:dyDescent="0.3"/>
    <row r="5626" ht="15" customHeight="1" x14ac:dyDescent="0.3"/>
    <row r="5627" ht="15" customHeight="1" x14ac:dyDescent="0.3"/>
    <row r="5628" ht="15" customHeight="1" x14ac:dyDescent="0.3"/>
    <row r="5629" ht="15" customHeight="1" x14ac:dyDescent="0.3"/>
    <row r="5630" ht="15" customHeight="1" x14ac:dyDescent="0.3"/>
    <row r="5631" ht="15" customHeight="1" x14ac:dyDescent="0.3"/>
    <row r="5632" ht="15" customHeight="1" x14ac:dyDescent="0.3"/>
    <row r="5633" ht="15" customHeight="1" x14ac:dyDescent="0.3"/>
    <row r="5634" ht="15" customHeight="1" x14ac:dyDescent="0.3"/>
    <row r="5635" ht="15" customHeight="1" x14ac:dyDescent="0.3"/>
    <row r="5636" ht="15" customHeight="1" x14ac:dyDescent="0.3"/>
    <row r="5637" ht="15" customHeight="1" x14ac:dyDescent="0.3"/>
    <row r="5638" ht="15" customHeight="1" x14ac:dyDescent="0.3"/>
    <row r="5639" ht="15" customHeight="1" x14ac:dyDescent="0.3"/>
    <row r="5640" ht="15" customHeight="1" x14ac:dyDescent="0.3"/>
    <row r="5641" ht="15" customHeight="1" x14ac:dyDescent="0.3"/>
    <row r="5642" ht="15" customHeight="1" x14ac:dyDescent="0.3"/>
    <row r="5643" ht="15" customHeight="1" x14ac:dyDescent="0.3"/>
    <row r="5644" ht="15" customHeight="1" x14ac:dyDescent="0.3"/>
    <row r="5645" ht="15" customHeight="1" x14ac:dyDescent="0.3"/>
    <row r="5646" ht="15" customHeight="1" x14ac:dyDescent="0.3"/>
    <row r="5647" ht="15" customHeight="1" x14ac:dyDescent="0.3"/>
    <row r="5648" ht="15" customHeight="1" x14ac:dyDescent="0.3"/>
    <row r="5649" ht="15" customHeight="1" x14ac:dyDescent="0.3"/>
    <row r="5650" ht="15" customHeight="1" x14ac:dyDescent="0.3"/>
    <row r="5651" ht="15" customHeight="1" x14ac:dyDescent="0.3"/>
    <row r="5652" ht="15" customHeight="1" x14ac:dyDescent="0.3"/>
    <row r="5653" ht="15" customHeight="1" x14ac:dyDescent="0.3"/>
    <row r="5654" ht="15" customHeight="1" x14ac:dyDescent="0.3"/>
    <row r="5655" ht="15" customHeight="1" x14ac:dyDescent="0.3"/>
    <row r="5656" ht="15" customHeight="1" x14ac:dyDescent="0.3"/>
    <row r="5657" ht="15" customHeight="1" x14ac:dyDescent="0.3"/>
    <row r="5658" ht="15" customHeight="1" x14ac:dyDescent="0.3"/>
    <row r="5659" ht="15" customHeight="1" x14ac:dyDescent="0.3"/>
    <row r="5660" ht="15" customHeight="1" x14ac:dyDescent="0.3"/>
    <row r="5661" ht="15" customHeight="1" x14ac:dyDescent="0.3"/>
    <row r="5662" ht="15" customHeight="1" x14ac:dyDescent="0.3"/>
    <row r="5663" ht="15" customHeight="1" x14ac:dyDescent="0.3"/>
    <row r="5664" ht="15" customHeight="1" x14ac:dyDescent="0.3"/>
    <row r="5665" ht="15" customHeight="1" x14ac:dyDescent="0.3"/>
    <row r="5666" ht="15" customHeight="1" x14ac:dyDescent="0.3"/>
    <row r="5667" ht="15" customHeight="1" x14ac:dyDescent="0.3"/>
    <row r="5668" ht="15" customHeight="1" x14ac:dyDescent="0.3"/>
    <row r="5669" ht="15" customHeight="1" x14ac:dyDescent="0.3"/>
    <row r="5670" ht="15" customHeight="1" x14ac:dyDescent="0.3"/>
    <row r="5671" ht="15" customHeight="1" x14ac:dyDescent="0.3"/>
    <row r="5672" ht="15" customHeight="1" x14ac:dyDescent="0.3"/>
    <row r="5673" ht="15" customHeight="1" x14ac:dyDescent="0.3"/>
    <row r="5674" ht="15" customHeight="1" x14ac:dyDescent="0.3"/>
    <row r="5675" ht="15" customHeight="1" x14ac:dyDescent="0.3"/>
    <row r="5676" ht="15" customHeight="1" x14ac:dyDescent="0.3"/>
    <row r="5677" ht="15" customHeight="1" x14ac:dyDescent="0.3"/>
    <row r="5678" ht="15" customHeight="1" x14ac:dyDescent="0.3"/>
    <row r="5679" ht="15" customHeight="1" x14ac:dyDescent="0.3"/>
    <row r="5680" ht="15" customHeight="1" x14ac:dyDescent="0.3"/>
    <row r="5681" ht="15" customHeight="1" x14ac:dyDescent="0.3"/>
    <row r="5682" ht="15" customHeight="1" x14ac:dyDescent="0.3"/>
    <row r="5683" ht="15" customHeight="1" x14ac:dyDescent="0.3"/>
    <row r="5684" ht="15" customHeight="1" x14ac:dyDescent="0.3"/>
    <row r="5685" ht="15" customHeight="1" x14ac:dyDescent="0.3"/>
    <row r="5686" ht="15" customHeight="1" x14ac:dyDescent="0.3"/>
    <row r="5687" ht="15" customHeight="1" x14ac:dyDescent="0.3"/>
    <row r="5688" ht="15" customHeight="1" x14ac:dyDescent="0.3"/>
    <row r="5689" ht="15" customHeight="1" x14ac:dyDescent="0.3"/>
    <row r="5690" ht="15" customHeight="1" x14ac:dyDescent="0.3"/>
    <row r="5691" ht="15" customHeight="1" x14ac:dyDescent="0.3"/>
    <row r="5692" ht="15" customHeight="1" x14ac:dyDescent="0.3"/>
    <row r="5693" ht="15" customHeight="1" x14ac:dyDescent="0.3"/>
    <row r="5694" ht="15" customHeight="1" x14ac:dyDescent="0.3"/>
    <row r="5695" ht="15" customHeight="1" x14ac:dyDescent="0.3"/>
    <row r="5696" ht="15" customHeight="1" x14ac:dyDescent="0.3"/>
    <row r="5697" ht="15" customHeight="1" x14ac:dyDescent="0.3"/>
    <row r="5698" ht="15" customHeight="1" x14ac:dyDescent="0.3"/>
    <row r="5699" ht="15" customHeight="1" x14ac:dyDescent="0.3"/>
    <row r="5700" ht="15" customHeight="1" x14ac:dyDescent="0.3"/>
    <row r="5701" ht="15" customHeight="1" x14ac:dyDescent="0.3"/>
    <row r="5702" ht="15" customHeight="1" x14ac:dyDescent="0.3"/>
    <row r="5703" ht="15" customHeight="1" x14ac:dyDescent="0.3"/>
    <row r="5704" ht="15" customHeight="1" x14ac:dyDescent="0.3"/>
    <row r="5705" ht="15" customHeight="1" x14ac:dyDescent="0.3"/>
    <row r="5706" ht="15" customHeight="1" x14ac:dyDescent="0.3"/>
    <row r="5707" ht="15" customHeight="1" x14ac:dyDescent="0.3"/>
    <row r="5708" ht="15" customHeight="1" x14ac:dyDescent="0.3"/>
    <row r="5709" ht="15" customHeight="1" x14ac:dyDescent="0.3"/>
    <row r="5710" ht="15" customHeight="1" x14ac:dyDescent="0.3"/>
    <row r="5711" ht="15" customHeight="1" x14ac:dyDescent="0.3"/>
    <row r="5712" ht="15" customHeight="1" x14ac:dyDescent="0.3"/>
    <row r="5713" ht="15" customHeight="1" x14ac:dyDescent="0.3"/>
    <row r="5714" ht="15" customHeight="1" x14ac:dyDescent="0.3"/>
    <row r="5715" ht="15" customHeight="1" x14ac:dyDescent="0.3"/>
    <row r="5716" ht="15" customHeight="1" x14ac:dyDescent="0.3"/>
    <row r="5717" ht="15" customHeight="1" x14ac:dyDescent="0.3"/>
    <row r="5718" ht="15" customHeight="1" x14ac:dyDescent="0.3"/>
    <row r="5719" ht="15" customHeight="1" x14ac:dyDescent="0.3"/>
    <row r="5720" ht="15" customHeight="1" x14ac:dyDescent="0.3"/>
    <row r="5721" ht="15" customHeight="1" x14ac:dyDescent="0.3"/>
    <row r="5722" ht="15" customHeight="1" x14ac:dyDescent="0.3"/>
    <row r="5723" ht="15" customHeight="1" x14ac:dyDescent="0.3"/>
    <row r="5724" ht="15" customHeight="1" x14ac:dyDescent="0.3"/>
    <row r="5725" ht="15" customHeight="1" x14ac:dyDescent="0.3"/>
    <row r="5726" ht="15" customHeight="1" x14ac:dyDescent="0.3"/>
    <row r="5727" ht="15" customHeight="1" x14ac:dyDescent="0.3"/>
    <row r="5728" ht="15" customHeight="1" x14ac:dyDescent="0.3"/>
    <row r="5729" ht="15" customHeight="1" x14ac:dyDescent="0.3"/>
    <row r="5730" ht="15" customHeight="1" x14ac:dyDescent="0.3"/>
    <row r="5731" ht="15" customHeight="1" x14ac:dyDescent="0.3"/>
    <row r="5732" ht="15" customHeight="1" x14ac:dyDescent="0.3"/>
    <row r="5733" ht="15" customHeight="1" x14ac:dyDescent="0.3"/>
    <row r="5734" ht="15" customHeight="1" x14ac:dyDescent="0.3"/>
    <row r="5735" ht="15" customHeight="1" x14ac:dyDescent="0.3"/>
    <row r="5736" ht="15" customHeight="1" x14ac:dyDescent="0.3"/>
    <row r="5737" ht="15" customHeight="1" x14ac:dyDescent="0.3"/>
    <row r="5738" ht="15" customHeight="1" x14ac:dyDescent="0.3"/>
    <row r="5739" ht="15" customHeight="1" x14ac:dyDescent="0.3"/>
    <row r="5740" ht="15" customHeight="1" x14ac:dyDescent="0.3"/>
    <row r="5741" ht="15" customHeight="1" x14ac:dyDescent="0.3"/>
    <row r="5742" ht="15" customHeight="1" x14ac:dyDescent="0.3"/>
    <row r="5743" ht="15" customHeight="1" x14ac:dyDescent="0.3"/>
    <row r="5744" ht="15" customHeight="1" x14ac:dyDescent="0.3"/>
    <row r="5745" ht="15" customHeight="1" x14ac:dyDescent="0.3"/>
    <row r="5746" ht="15" customHeight="1" x14ac:dyDescent="0.3"/>
    <row r="5747" ht="15" customHeight="1" x14ac:dyDescent="0.3"/>
    <row r="5748" ht="15" customHeight="1" x14ac:dyDescent="0.3"/>
    <row r="5749" ht="15" customHeight="1" x14ac:dyDescent="0.3"/>
    <row r="5750" ht="15" customHeight="1" x14ac:dyDescent="0.3"/>
    <row r="5751" ht="15" customHeight="1" x14ac:dyDescent="0.3"/>
    <row r="5752" ht="15" customHeight="1" x14ac:dyDescent="0.3"/>
    <row r="5753" ht="15" customHeight="1" x14ac:dyDescent="0.3"/>
    <row r="5754" ht="15" customHeight="1" x14ac:dyDescent="0.3"/>
    <row r="5755" ht="15" customHeight="1" x14ac:dyDescent="0.3"/>
    <row r="5756" ht="15" customHeight="1" x14ac:dyDescent="0.3"/>
    <row r="5757" ht="15" customHeight="1" x14ac:dyDescent="0.3"/>
    <row r="5758" ht="15" customHeight="1" x14ac:dyDescent="0.3"/>
    <row r="5759" ht="15" customHeight="1" x14ac:dyDescent="0.3"/>
    <row r="5760" ht="15" customHeight="1" x14ac:dyDescent="0.3"/>
    <row r="5761" ht="15" customHeight="1" x14ac:dyDescent="0.3"/>
    <row r="5762" ht="15" customHeight="1" x14ac:dyDescent="0.3"/>
    <row r="5763" ht="15" customHeight="1" x14ac:dyDescent="0.3"/>
    <row r="5764" ht="15" customHeight="1" x14ac:dyDescent="0.3"/>
    <row r="5765" ht="15" customHeight="1" x14ac:dyDescent="0.3"/>
    <row r="5766" ht="15" customHeight="1" x14ac:dyDescent="0.3"/>
    <row r="5767" ht="15" customHeight="1" x14ac:dyDescent="0.3"/>
    <row r="5768" ht="15" customHeight="1" x14ac:dyDescent="0.3"/>
    <row r="5769" ht="15" customHeight="1" x14ac:dyDescent="0.3"/>
    <row r="5770" ht="15" customHeight="1" x14ac:dyDescent="0.3"/>
    <row r="5771" ht="15" customHeight="1" x14ac:dyDescent="0.3"/>
    <row r="5772" ht="15" customHeight="1" x14ac:dyDescent="0.3"/>
    <row r="5773" ht="15" customHeight="1" x14ac:dyDescent="0.3"/>
    <row r="5774" ht="15" customHeight="1" x14ac:dyDescent="0.3"/>
    <row r="5775" ht="15" customHeight="1" x14ac:dyDescent="0.3"/>
    <row r="5776" ht="15" customHeight="1" x14ac:dyDescent="0.3"/>
    <row r="5777" ht="15" customHeight="1" x14ac:dyDescent="0.3"/>
    <row r="5778" ht="15" customHeight="1" x14ac:dyDescent="0.3"/>
    <row r="5779" ht="15" customHeight="1" x14ac:dyDescent="0.3"/>
    <row r="5780" ht="15" customHeight="1" x14ac:dyDescent="0.3"/>
    <row r="5781" ht="15" customHeight="1" x14ac:dyDescent="0.3"/>
    <row r="5782" ht="15" customHeight="1" x14ac:dyDescent="0.3"/>
    <row r="5783" ht="15" customHeight="1" x14ac:dyDescent="0.3"/>
    <row r="5784" ht="15" customHeight="1" x14ac:dyDescent="0.3"/>
    <row r="5785" ht="15" customHeight="1" x14ac:dyDescent="0.3"/>
    <row r="5786" ht="15" customHeight="1" x14ac:dyDescent="0.3"/>
    <row r="5787" ht="15" customHeight="1" x14ac:dyDescent="0.3"/>
    <row r="5788" ht="15" customHeight="1" x14ac:dyDescent="0.3"/>
    <row r="5789" ht="15" customHeight="1" x14ac:dyDescent="0.3"/>
    <row r="5790" ht="15" customHeight="1" x14ac:dyDescent="0.3"/>
    <row r="5791" ht="15" customHeight="1" x14ac:dyDescent="0.3"/>
    <row r="5792" ht="15" customHeight="1" x14ac:dyDescent="0.3"/>
    <row r="5793" ht="15" customHeight="1" x14ac:dyDescent="0.3"/>
    <row r="5794" ht="15" customHeight="1" x14ac:dyDescent="0.3"/>
    <row r="5795" ht="15" customHeight="1" x14ac:dyDescent="0.3"/>
    <row r="5796" ht="15" customHeight="1" x14ac:dyDescent="0.3"/>
    <row r="5797" ht="15" customHeight="1" x14ac:dyDescent="0.3"/>
    <row r="5798" ht="15" customHeight="1" x14ac:dyDescent="0.3"/>
    <row r="5799" ht="15" customHeight="1" x14ac:dyDescent="0.3"/>
    <row r="5800" ht="15" customHeight="1" x14ac:dyDescent="0.3"/>
    <row r="5801" ht="15" customHeight="1" x14ac:dyDescent="0.3"/>
    <row r="5802" ht="15" customHeight="1" x14ac:dyDescent="0.3"/>
    <row r="5803" ht="15" customHeight="1" x14ac:dyDescent="0.3"/>
    <row r="5804" ht="15" customHeight="1" x14ac:dyDescent="0.3"/>
    <row r="5805" ht="15" customHeight="1" x14ac:dyDescent="0.3"/>
    <row r="5806" ht="15" customHeight="1" x14ac:dyDescent="0.3"/>
    <row r="5807" ht="15" customHeight="1" x14ac:dyDescent="0.3"/>
    <row r="5808" ht="15" customHeight="1" x14ac:dyDescent="0.3"/>
    <row r="5809" ht="15" customHeight="1" x14ac:dyDescent="0.3"/>
    <row r="5810" ht="15" customHeight="1" x14ac:dyDescent="0.3"/>
    <row r="5811" ht="15" customHeight="1" x14ac:dyDescent="0.3"/>
    <row r="5812" ht="15" customHeight="1" x14ac:dyDescent="0.3"/>
    <row r="5813" ht="15" customHeight="1" x14ac:dyDescent="0.3"/>
    <row r="5814" ht="15" customHeight="1" x14ac:dyDescent="0.3"/>
    <row r="5815" ht="15" customHeight="1" x14ac:dyDescent="0.3"/>
    <row r="5816" ht="15" customHeight="1" x14ac:dyDescent="0.3"/>
    <row r="5817" ht="15" customHeight="1" x14ac:dyDescent="0.3"/>
    <row r="5818" ht="15" customHeight="1" x14ac:dyDescent="0.3"/>
    <row r="5819" ht="15" customHeight="1" x14ac:dyDescent="0.3"/>
    <row r="5820" ht="15" customHeight="1" x14ac:dyDescent="0.3"/>
    <row r="5821" ht="15" customHeight="1" x14ac:dyDescent="0.3"/>
    <row r="5822" ht="15" customHeight="1" x14ac:dyDescent="0.3"/>
    <row r="5823" ht="15" customHeight="1" x14ac:dyDescent="0.3"/>
    <row r="5824" ht="15" customHeight="1" x14ac:dyDescent="0.3"/>
    <row r="5825" ht="15" customHeight="1" x14ac:dyDescent="0.3"/>
    <row r="5826" ht="15" customHeight="1" x14ac:dyDescent="0.3"/>
    <row r="5827" ht="15" customHeight="1" x14ac:dyDescent="0.3"/>
    <row r="5828" ht="15" customHeight="1" x14ac:dyDescent="0.3"/>
    <row r="5829" ht="15" customHeight="1" x14ac:dyDescent="0.3"/>
    <row r="5830" ht="15" customHeight="1" x14ac:dyDescent="0.3"/>
    <row r="5831" ht="15" customHeight="1" x14ac:dyDescent="0.3"/>
    <row r="5832" ht="15" customHeight="1" x14ac:dyDescent="0.3"/>
    <row r="5833" ht="15" customHeight="1" x14ac:dyDescent="0.3"/>
    <row r="5834" ht="15" customHeight="1" x14ac:dyDescent="0.3"/>
    <row r="5835" ht="15" customHeight="1" x14ac:dyDescent="0.3"/>
    <row r="5836" ht="15" customHeight="1" x14ac:dyDescent="0.3"/>
    <row r="5837" ht="15" customHeight="1" x14ac:dyDescent="0.3"/>
    <row r="5838" ht="15" customHeight="1" x14ac:dyDescent="0.3"/>
    <row r="5839" ht="15" customHeight="1" x14ac:dyDescent="0.3"/>
    <row r="5840" ht="15" customHeight="1" x14ac:dyDescent="0.3"/>
    <row r="5841" ht="15" customHeight="1" x14ac:dyDescent="0.3"/>
    <row r="5842" ht="15" customHeight="1" x14ac:dyDescent="0.3"/>
    <row r="5843" ht="15" customHeight="1" x14ac:dyDescent="0.3"/>
    <row r="5844" ht="15" customHeight="1" x14ac:dyDescent="0.3"/>
    <row r="5845" ht="15" customHeight="1" x14ac:dyDescent="0.3"/>
    <row r="5846" ht="15" customHeight="1" x14ac:dyDescent="0.3"/>
    <row r="5847" ht="15" customHeight="1" x14ac:dyDescent="0.3"/>
    <row r="5848" ht="15" customHeight="1" x14ac:dyDescent="0.3"/>
    <row r="5849" ht="15" customHeight="1" x14ac:dyDescent="0.3"/>
    <row r="5850" ht="15" customHeight="1" x14ac:dyDescent="0.3"/>
    <row r="5851" ht="15" customHeight="1" x14ac:dyDescent="0.3"/>
    <row r="5852" ht="15" customHeight="1" x14ac:dyDescent="0.3"/>
    <row r="5853" ht="15" customHeight="1" x14ac:dyDescent="0.3"/>
    <row r="5854" ht="15" customHeight="1" x14ac:dyDescent="0.3"/>
    <row r="5855" ht="15" customHeight="1" x14ac:dyDescent="0.3"/>
    <row r="5856" ht="15" customHeight="1" x14ac:dyDescent="0.3"/>
    <row r="5857" ht="15" customHeight="1" x14ac:dyDescent="0.3"/>
    <row r="5858" ht="15" customHeight="1" x14ac:dyDescent="0.3"/>
    <row r="5859" ht="15" customHeight="1" x14ac:dyDescent="0.3"/>
    <row r="5860" ht="15" customHeight="1" x14ac:dyDescent="0.3"/>
    <row r="5861" ht="15" customHeight="1" x14ac:dyDescent="0.3"/>
    <row r="5862" ht="15" customHeight="1" x14ac:dyDescent="0.3"/>
    <row r="5863" ht="15" customHeight="1" x14ac:dyDescent="0.3"/>
    <row r="5864" ht="15" customHeight="1" x14ac:dyDescent="0.3"/>
    <row r="5865" ht="15" customHeight="1" x14ac:dyDescent="0.3"/>
    <row r="5866" ht="15" customHeight="1" x14ac:dyDescent="0.3"/>
    <row r="5867" ht="15" customHeight="1" x14ac:dyDescent="0.3"/>
    <row r="5868" ht="15" customHeight="1" x14ac:dyDescent="0.3"/>
    <row r="5869" ht="15" customHeight="1" x14ac:dyDescent="0.3"/>
    <row r="5870" ht="15" customHeight="1" x14ac:dyDescent="0.3"/>
    <row r="5871" ht="15" customHeight="1" x14ac:dyDescent="0.3"/>
    <row r="5872" ht="15" customHeight="1" x14ac:dyDescent="0.3"/>
    <row r="5873" ht="15" customHeight="1" x14ac:dyDescent="0.3"/>
    <row r="5874" ht="15" customHeight="1" x14ac:dyDescent="0.3"/>
    <row r="5875" ht="15" customHeight="1" x14ac:dyDescent="0.3"/>
    <row r="5876" ht="15" customHeight="1" x14ac:dyDescent="0.3"/>
    <row r="5877" ht="15" customHeight="1" x14ac:dyDescent="0.3"/>
    <row r="5878" ht="15" customHeight="1" x14ac:dyDescent="0.3"/>
    <row r="5879" ht="15" customHeight="1" x14ac:dyDescent="0.3"/>
    <row r="5880" ht="15" customHeight="1" x14ac:dyDescent="0.3"/>
    <row r="5881" ht="15" customHeight="1" x14ac:dyDescent="0.3"/>
    <row r="5882" ht="15" customHeight="1" x14ac:dyDescent="0.3"/>
    <row r="5883" ht="15" customHeight="1" x14ac:dyDescent="0.3"/>
    <row r="5884" ht="15" customHeight="1" x14ac:dyDescent="0.3"/>
    <row r="5885" ht="15" customHeight="1" x14ac:dyDescent="0.3"/>
    <row r="5886" ht="15" customHeight="1" x14ac:dyDescent="0.3"/>
    <row r="5887" ht="15" customHeight="1" x14ac:dyDescent="0.3"/>
    <row r="5888" ht="15" customHeight="1" x14ac:dyDescent="0.3"/>
    <row r="5889" ht="15" customHeight="1" x14ac:dyDescent="0.3"/>
    <row r="5890" ht="15" customHeight="1" x14ac:dyDescent="0.3"/>
    <row r="5891" ht="15" customHeight="1" x14ac:dyDescent="0.3"/>
    <row r="5892" ht="15" customHeight="1" x14ac:dyDescent="0.3"/>
    <row r="5893" ht="15" customHeight="1" x14ac:dyDescent="0.3"/>
    <row r="5894" ht="15" customHeight="1" x14ac:dyDescent="0.3"/>
    <row r="5895" ht="15" customHeight="1" x14ac:dyDescent="0.3"/>
    <row r="5896" ht="15" customHeight="1" x14ac:dyDescent="0.3"/>
    <row r="5897" ht="15" customHeight="1" x14ac:dyDescent="0.3"/>
    <row r="5898" ht="15" customHeight="1" x14ac:dyDescent="0.3"/>
    <row r="5899" ht="15" customHeight="1" x14ac:dyDescent="0.3"/>
    <row r="5900" ht="15" customHeight="1" x14ac:dyDescent="0.3"/>
    <row r="5901" ht="15" customHeight="1" x14ac:dyDescent="0.3"/>
    <row r="5902" ht="15" customHeight="1" x14ac:dyDescent="0.3"/>
    <row r="5903" ht="15" customHeight="1" x14ac:dyDescent="0.3"/>
    <row r="5904" ht="15" customHeight="1" x14ac:dyDescent="0.3"/>
    <row r="5905" ht="15" customHeight="1" x14ac:dyDescent="0.3"/>
    <row r="5906" ht="15" customHeight="1" x14ac:dyDescent="0.3"/>
    <row r="5907" ht="15" customHeight="1" x14ac:dyDescent="0.3"/>
    <row r="5908" ht="15" customHeight="1" x14ac:dyDescent="0.3"/>
    <row r="5909" ht="15" customHeight="1" x14ac:dyDescent="0.3"/>
    <row r="5910" ht="15" customHeight="1" x14ac:dyDescent="0.3"/>
    <row r="5911" ht="15" customHeight="1" x14ac:dyDescent="0.3"/>
    <row r="5912" ht="15" customHeight="1" x14ac:dyDescent="0.3"/>
    <row r="5913" ht="15" customHeight="1" x14ac:dyDescent="0.3"/>
    <row r="5914" ht="15" customHeight="1" x14ac:dyDescent="0.3"/>
    <row r="5915" ht="15" customHeight="1" x14ac:dyDescent="0.3"/>
    <row r="5916" ht="15" customHeight="1" x14ac:dyDescent="0.3"/>
    <row r="5917" ht="15" customHeight="1" x14ac:dyDescent="0.3"/>
    <row r="5918" ht="15" customHeight="1" x14ac:dyDescent="0.3"/>
    <row r="5919" ht="15" customHeight="1" x14ac:dyDescent="0.3"/>
    <row r="5920" ht="15" customHeight="1" x14ac:dyDescent="0.3"/>
    <row r="5921" ht="15" customHeight="1" x14ac:dyDescent="0.3"/>
    <row r="5922" ht="15" customHeight="1" x14ac:dyDescent="0.3"/>
    <row r="5923" ht="15" customHeight="1" x14ac:dyDescent="0.3"/>
    <row r="5924" ht="15" customHeight="1" x14ac:dyDescent="0.3"/>
    <row r="5925" ht="15" customHeight="1" x14ac:dyDescent="0.3"/>
    <row r="5926" ht="15" customHeight="1" x14ac:dyDescent="0.3"/>
    <row r="5927" ht="15" customHeight="1" x14ac:dyDescent="0.3"/>
    <row r="5928" ht="15" customHeight="1" x14ac:dyDescent="0.3"/>
    <row r="5929" ht="15" customHeight="1" x14ac:dyDescent="0.3"/>
    <row r="5930" ht="15" customHeight="1" x14ac:dyDescent="0.3"/>
    <row r="5931" ht="15" customHeight="1" x14ac:dyDescent="0.3"/>
    <row r="5932" ht="15" customHeight="1" x14ac:dyDescent="0.3"/>
    <row r="5933" ht="15" customHeight="1" x14ac:dyDescent="0.3"/>
    <row r="5934" ht="15" customHeight="1" x14ac:dyDescent="0.3"/>
    <row r="5935" ht="15" customHeight="1" x14ac:dyDescent="0.3"/>
    <row r="5936" ht="15" customHeight="1" x14ac:dyDescent="0.3"/>
    <row r="5937" ht="15" customHeight="1" x14ac:dyDescent="0.3"/>
    <row r="5938" ht="15" customHeight="1" x14ac:dyDescent="0.3"/>
    <row r="5939" ht="15" customHeight="1" x14ac:dyDescent="0.3"/>
    <row r="5940" ht="15" customHeight="1" x14ac:dyDescent="0.3"/>
    <row r="5941" ht="15" customHeight="1" x14ac:dyDescent="0.3"/>
    <row r="5942" ht="15" customHeight="1" x14ac:dyDescent="0.3"/>
    <row r="5943" ht="15" customHeight="1" x14ac:dyDescent="0.3"/>
    <row r="5944" ht="15" customHeight="1" x14ac:dyDescent="0.3"/>
    <row r="5945" ht="15" customHeight="1" x14ac:dyDescent="0.3"/>
    <row r="5946" ht="15" customHeight="1" x14ac:dyDescent="0.3"/>
    <row r="5947" ht="15" customHeight="1" x14ac:dyDescent="0.3"/>
    <row r="5948" ht="15" customHeight="1" x14ac:dyDescent="0.3"/>
    <row r="5949" ht="15" customHeight="1" x14ac:dyDescent="0.3"/>
    <row r="5950" ht="15" customHeight="1" x14ac:dyDescent="0.3"/>
    <row r="5951" ht="15" customHeight="1" x14ac:dyDescent="0.3"/>
    <row r="5952" ht="15" customHeight="1" x14ac:dyDescent="0.3"/>
    <row r="5953" ht="15" customHeight="1" x14ac:dyDescent="0.3"/>
    <row r="5954" ht="15" customHeight="1" x14ac:dyDescent="0.3"/>
    <row r="5955" ht="15" customHeight="1" x14ac:dyDescent="0.3"/>
    <row r="5956" ht="15" customHeight="1" x14ac:dyDescent="0.3"/>
    <row r="5957" ht="15" customHeight="1" x14ac:dyDescent="0.3"/>
    <row r="5958" ht="15" customHeight="1" x14ac:dyDescent="0.3"/>
    <row r="5959" ht="15" customHeight="1" x14ac:dyDescent="0.3"/>
    <row r="5960" ht="15" customHeight="1" x14ac:dyDescent="0.3"/>
    <row r="5961" ht="15" customHeight="1" x14ac:dyDescent="0.3"/>
    <row r="5962" ht="15" customHeight="1" x14ac:dyDescent="0.3"/>
    <row r="5963" ht="15" customHeight="1" x14ac:dyDescent="0.3"/>
    <row r="5964" ht="15" customHeight="1" x14ac:dyDescent="0.3"/>
    <row r="5965" ht="15" customHeight="1" x14ac:dyDescent="0.3"/>
    <row r="5966" ht="15" customHeight="1" x14ac:dyDescent="0.3"/>
    <row r="5967" ht="15" customHeight="1" x14ac:dyDescent="0.3"/>
    <row r="5968" ht="15" customHeight="1" x14ac:dyDescent="0.3"/>
    <row r="5969" ht="15" customHeight="1" x14ac:dyDescent="0.3"/>
    <row r="5970" ht="15" customHeight="1" x14ac:dyDescent="0.3"/>
    <row r="5971" ht="15" customHeight="1" x14ac:dyDescent="0.3"/>
    <row r="5972" ht="15" customHeight="1" x14ac:dyDescent="0.3"/>
    <row r="5973" ht="15" customHeight="1" x14ac:dyDescent="0.3"/>
    <row r="5974" ht="15" customHeight="1" x14ac:dyDescent="0.3"/>
    <row r="5975" ht="15" customHeight="1" x14ac:dyDescent="0.3"/>
    <row r="5976" ht="15" customHeight="1" x14ac:dyDescent="0.3"/>
    <row r="5977" ht="15" customHeight="1" x14ac:dyDescent="0.3"/>
    <row r="5978" ht="15" customHeight="1" x14ac:dyDescent="0.3"/>
    <row r="5979" ht="15" customHeight="1" x14ac:dyDescent="0.3"/>
    <row r="5980" ht="15" customHeight="1" x14ac:dyDescent="0.3"/>
    <row r="5981" ht="15" customHeight="1" x14ac:dyDescent="0.3"/>
    <row r="5982" ht="15" customHeight="1" x14ac:dyDescent="0.3"/>
    <row r="5983" ht="15" customHeight="1" x14ac:dyDescent="0.3"/>
    <row r="5984" ht="15" customHeight="1" x14ac:dyDescent="0.3"/>
    <row r="5985" ht="15" customHeight="1" x14ac:dyDescent="0.3"/>
    <row r="5986" ht="15" customHeight="1" x14ac:dyDescent="0.3"/>
    <row r="5987" ht="15" customHeight="1" x14ac:dyDescent="0.3"/>
    <row r="5988" ht="15" customHeight="1" x14ac:dyDescent="0.3"/>
    <row r="5989" ht="15" customHeight="1" x14ac:dyDescent="0.3"/>
    <row r="5990" ht="15" customHeight="1" x14ac:dyDescent="0.3"/>
    <row r="5991" ht="15" customHeight="1" x14ac:dyDescent="0.3"/>
    <row r="5992" ht="15" customHeight="1" x14ac:dyDescent="0.3"/>
    <row r="5993" ht="15" customHeight="1" x14ac:dyDescent="0.3"/>
    <row r="5994" ht="15" customHeight="1" x14ac:dyDescent="0.3"/>
    <row r="5995" ht="15" customHeight="1" x14ac:dyDescent="0.3"/>
    <row r="5996" ht="15" customHeight="1" x14ac:dyDescent="0.3"/>
    <row r="5997" ht="15" customHeight="1" x14ac:dyDescent="0.3"/>
    <row r="5998" ht="15" customHeight="1" x14ac:dyDescent="0.3"/>
    <row r="5999" ht="15" customHeight="1" x14ac:dyDescent="0.3"/>
    <row r="6000" ht="15" customHeight="1" x14ac:dyDescent="0.3"/>
    <row r="6001" ht="15" customHeight="1" x14ac:dyDescent="0.3"/>
    <row r="6002" ht="15" customHeight="1" x14ac:dyDescent="0.3"/>
    <row r="6003" ht="15" customHeight="1" x14ac:dyDescent="0.3"/>
    <row r="6004" ht="15" customHeight="1" x14ac:dyDescent="0.3"/>
    <row r="6005" ht="15" customHeight="1" x14ac:dyDescent="0.3"/>
    <row r="6006" ht="15" customHeight="1" x14ac:dyDescent="0.3"/>
    <row r="6007" ht="15" customHeight="1" x14ac:dyDescent="0.3"/>
    <row r="6008" ht="15" customHeight="1" x14ac:dyDescent="0.3"/>
    <row r="6009" ht="15" customHeight="1" x14ac:dyDescent="0.3"/>
    <row r="6010" ht="15" customHeight="1" x14ac:dyDescent="0.3"/>
    <row r="6011" ht="15" customHeight="1" x14ac:dyDescent="0.3"/>
    <row r="6012" ht="15" customHeight="1" x14ac:dyDescent="0.3"/>
    <row r="6013" ht="15" customHeight="1" x14ac:dyDescent="0.3"/>
    <row r="6014" ht="15" customHeight="1" x14ac:dyDescent="0.3"/>
    <row r="6015" ht="15" customHeight="1" x14ac:dyDescent="0.3"/>
    <row r="6016" ht="15" customHeight="1" x14ac:dyDescent="0.3"/>
    <row r="6017" ht="15" customHeight="1" x14ac:dyDescent="0.3"/>
    <row r="6018" ht="15" customHeight="1" x14ac:dyDescent="0.3"/>
    <row r="6019" ht="15" customHeight="1" x14ac:dyDescent="0.3"/>
    <row r="6020" ht="15" customHeight="1" x14ac:dyDescent="0.3"/>
    <row r="6021" ht="15" customHeight="1" x14ac:dyDescent="0.3"/>
    <row r="6022" ht="15" customHeight="1" x14ac:dyDescent="0.3"/>
    <row r="6023" ht="15" customHeight="1" x14ac:dyDescent="0.3"/>
    <row r="6024" ht="15" customHeight="1" x14ac:dyDescent="0.3"/>
    <row r="6025" ht="15" customHeight="1" x14ac:dyDescent="0.3"/>
    <row r="6026" ht="15" customHeight="1" x14ac:dyDescent="0.3"/>
    <row r="6027" ht="15" customHeight="1" x14ac:dyDescent="0.3"/>
    <row r="6028" ht="15" customHeight="1" x14ac:dyDescent="0.3"/>
    <row r="6029" ht="15" customHeight="1" x14ac:dyDescent="0.3"/>
    <row r="6030" ht="15" customHeight="1" x14ac:dyDescent="0.3"/>
    <row r="6031" ht="15" customHeight="1" x14ac:dyDescent="0.3"/>
    <row r="6032" ht="15" customHeight="1" x14ac:dyDescent="0.3"/>
    <row r="6033" ht="15" customHeight="1" x14ac:dyDescent="0.3"/>
    <row r="6034" ht="15" customHeight="1" x14ac:dyDescent="0.3"/>
    <row r="6035" ht="15" customHeight="1" x14ac:dyDescent="0.3"/>
    <row r="6036" ht="15" customHeight="1" x14ac:dyDescent="0.3"/>
    <row r="6037" ht="15" customHeight="1" x14ac:dyDescent="0.3"/>
    <row r="6038" ht="15" customHeight="1" x14ac:dyDescent="0.3"/>
    <row r="6039" ht="15" customHeight="1" x14ac:dyDescent="0.3"/>
    <row r="6040" ht="15" customHeight="1" x14ac:dyDescent="0.3"/>
    <row r="6041" ht="15" customHeight="1" x14ac:dyDescent="0.3"/>
    <row r="6042" ht="15" customHeight="1" x14ac:dyDescent="0.3"/>
    <row r="6043" ht="15" customHeight="1" x14ac:dyDescent="0.3"/>
    <row r="6044" ht="15" customHeight="1" x14ac:dyDescent="0.3"/>
    <row r="6045" ht="15" customHeight="1" x14ac:dyDescent="0.3"/>
    <row r="6046" ht="15" customHeight="1" x14ac:dyDescent="0.3"/>
    <row r="6047" ht="15" customHeight="1" x14ac:dyDescent="0.3"/>
    <row r="6048" ht="15" customHeight="1" x14ac:dyDescent="0.3"/>
    <row r="6049" ht="15" customHeight="1" x14ac:dyDescent="0.3"/>
    <row r="6050" ht="15" customHeight="1" x14ac:dyDescent="0.3"/>
    <row r="6051" ht="15" customHeight="1" x14ac:dyDescent="0.3"/>
    <row r="6052" ht="15" customHeight="1" x14ac:dyDescent="0.3"/>
    <row r="6053" ht="15" customHeight="1" x14ac:dyDescent="0.3"/>
    <row r="6054" ht="15" customHeight="1" x14ac:dyDescent="0.3"/>
    <row r="6055" ht="15" customHeight="1" x14ac:dyDescent="0.3"/>
    <row r="6056" ht="15" customHeight="1" x14ac:dyDescent="0.3"/>
    <row r="6057" ht="15" customHeight="1" x14ac:dyDescent="0.3"/>
    <row r="6058" ht="15" customHeight="1" x14ac:dyDescent="0.3"/>
    <row r="6059" ht="15" customHeight="1" x14ac:dyDescent="0.3"/>
    <row r="6060" ht="15" customHeight="1" x14ac:dyDescent="0.3"/>
    <row r="6061" ht="15" customHeight="1" x14ac:dyDescent="0.3"/>
    <row r="6062" ht="15" customHeight="1" x14ac:dyDescent="0.3"/>
    <row r="6063" ht="15" customHeight="1" x14ac:dyDescent="0.3"/>
    <row r="6064" ht="15" customHeight="1" x14ac:dyDescent="0.3"/>
    <row r="6065" ht="15" customHeight="1" x14ac:dyDescent="0.3"/>
    <row r="6066" ht="15" customHeight="1" x14ac:dyDescent="0.3"/>
    <row r="6067" ht="15" customHeight="1" x14ac:dyDescent="0.3"/>
    <row r="6068" ht="15" customHeight="1" x14ac:dyDescent="0.3"/>
    <row r="6069" ht="15" customHeight="1" x14ac:dyDescent="0.3"/>
    <row r="6070" ht="15" customHeight="1" x14ac:dyDescent="0.3"/>
    <row r="6071" ht="15" customHeight="1" x14ac:dyDescent="0.3"/>
    <row r="6072" ht="15" customHeight="1" x14ac:dyDescent="0.3"/>
    <row r="6073" ht="15" customHeight="1" x14ac:dyDescent="0.3"/>
    <row r="6074" ht="15" customHeight="1" x14ac:dyDescent="0.3"/>
    <row r="6075" ht="15" customHeight="1" x14ac:dyDescent="0.3"/>
    <row r="6076" ht="15" customHeight="1" x14ac:dyDescent="0.3"/>
    <row r="6077" ht="15" customHeight="1" x14ac:dyDescent="0.3"/>
    <row r="6078" ht="15" customHeight="1" x14ac:dyDescent="0.3"/>
    <row r="6079" ht="15" customHeight="1" x14ac:dyDescent="0.3"/>
    <row r="6080" ht="15" customHeight="1" x14ac:dyDescent="0.3"/>
    <row r="6081" ht="15" customHeight="1" x14ac:dyDescent="0.3"/>
    <row r="6082" ht="15" customHeight="1" x14ac:dyDescent="0.3"/>
    <row r="6083" ht="15" customHeight="1" x14ac:dyDescent="0.3"/>
    <row r="6084" ht="15" customHeight="1" x14ac:dyDescent="0.3"/>
    <row r="6085" ht="15" customHeight="1" x14ac:dyDescent="0.3"/>
    <row r="6086" ht="15" customHeight="1" x14ac:dyDescent="0.3"/>
    <row r="6087" ht="15" customHeight="1" x14ac:dyDescent="0.3"/>
    <row r="6088" ht="15" customHeight="1" x14ac:dyDescent="0.3"/>
    <row r="6089" ht="15" customHeight="1" x14ac:dyDescent="0.3"/>
    <row r="6090" ht="15" customHeight="1" x14ac:dyDescent="0.3"/>
    <row r="6091" ht="15" customHeight="1" x14ac:dyDescent="0.3"/>
    <row r="6092" ht="15" customHeight="1" x14ac:dyDescent="0.3"/>
    <row r="6093" ht="15" customHeight="1" x14ac:dyDescent="0.3"/>
    <row r="6094" ht="15" customHeight="1" x14ac:dyDescent="0.3"/>
    <row r="6095" ht="15" customHeight="1" x14ac:dyDescent="0.3"/>
    <row r="6096" ht="15" customHeight="1" x14ac:dyDescent="0.3"/>
    <row r="6097" ht="15" customHeight="1" x14ac:dyDescent="0.3"/>
    <row r="6098" ht="15" customHeight="1" x14ac:dyDescent="0.3"/>
    <row r="6099" ht="15" customHeight="1" x14ac:dyDescent="0.3"/>
    <row r="6100" ht="15" customHeight="1" x14ac:dyDescent="0.3"/>
    <row r="6101" ht="15" customHeight="1" x14ac:dyDescent="0.3"/>
    <row r="6102" ht="15" customHeight="1" x14ac:dyDescent="0.3"/>
    <row r="6103" ht="15" customHeight="1" x14ac:dyDescent="0.3"/>
    <row r="6104" ht="15" customHeight="1" x14ac:dyDescent="0.3"/>
    <row r="6105" ht="15" customHeight="1" x14ac:dyDescent="0.3"/>
    <row r="6106" ht="15" customHeight="1" x14ac:dyDescent="0.3"/>
    <row r="6107" ht="15" customHeight="1" x14ac:dyDescent="0.3"/>
    <row r="6108" ht="15" customHeight="1" x14ac:dyDescent="0.3"/>
    <row r="6109" ht="15" customHeight="1" x14ac:dyDescent="0.3"/>
    <row r="6110" ht="15" customHeight="1" x14ac:dyDescent="0.3"/>
    <row r="6111" ht="15" customHeight="1" x14ac:dyDescent="0.3"/>
    <row r="6112" ht="15" customHeight="1" x14ac:dyDescent="0.3"/>
    <row r="6113" ht="15" customHeight="1" x14ac:dyDescent="0.3"/>
    <row r="6114" ht="15" customHeight="1" x14ac:dyDescent="0.3"/>
    <row r="6115" ht="15" customHeight="1" x14ac:dyDescent="0.3"/>
    <row r="6116" ht="15" customHeight="1" x14ac:dyDescent="0.3"/>
    <row r="6117" ht="15" customHeight="1" x14ac:dyDescent="0.3"/>
    <row r="6118" ht="15" customHeight="1" x14ac:dyDescent="0.3"/>
    <row r="6119" ht="15" customHeight="1" x14ac:dyDescent="0.3"/>
    <row r="6120" ht="15" customHeight="1" x14ac:dyDescent="0.3"/>
    <row r="6121" ht="15" customHeight="1" x14ac:dyDescent="0.3"/>
    <row r="6122" ht="15" customHeight="1" x14ac:dyDescent="0.3"/>
    <row r="6123" ht="15" customHeight="1" x14ac:dyDescent="0.3"/>
    <row r="6124" ht="15" customHeight="1" x14ac:dyDescent="0.3"/>
    <row r="6125" ht="15" customHeight="1" x14ac:dyDescent="0.3"/>
    <row r="6126" ht="15" customHeight="1" x14ac:dyDescent="0.3"/>
    <row r="6127" ht="15" customHeight="1" x14ac:dyDescent="0.3"/>
    <row r="6128" ht="15" customHeight="1" x14ac:dyDescent="0.3"/>
    <row r="6129" ht="15" customHeight="1" x14ac:dyDescent="0.3"/>
    <row r="6130" ht="15" customHeight="1" x14ac:dyDescent="0.3"/>
    <row r="6131" ht="15" customHeight="1" x14ac:dyDescent="0.3"/>
    <row r="6132" ht="15" customHeight="1" x14ac:dyDescent="0.3"/>
    <row r="6133" ht="15" customHeight="1" x14ac:dyDescent="0.3"/>
    <row r="6134" ht="15" customHeight="1" x14ac:dyDescent="0.3"/>
    <row r="6135" ht="15" customHeight="1" x14ac:dyDescent="0.3"/>
    <row r="6136" ht="15" customHeight="1" x14ac:dyDescent="0.3"/>
    <row r="6137" ht="15" customHeight="1" x14ac:dyDescent="0.3"/>
    <row r="6138" ht="15" customHeight="1" x14ac:dyDescent="0.3"/>
    <row r="6139" ht="15" customHeight="1" x14ac:dyDescent="0.3"/>
    <row r="6140" ht="15" customHeight="1" x14ac:dyDescent="0.3"/>
    <row r="6141" ht="15" customHeight="1" x14ac:dyDescent="0.3"/>
    <row r="6142" ht="15" customHeight="1" x14ac:dyDescent="0.3"/>
    <row r="6143" ht="15" customHeight="1" x14ac:dyDescent="0.3"/>
    <row r="6144" ht="15" customHeight="1" x14ac:dyDescent="0.3"/>
    <row r="6145" ht="15" customHeight="1" x14ac:dyDescent="0.3"/>
    <row r="6146" ht="15" customHeight="1" x14ac:dyDescent="0.3"/>
    <row r="6147" ht="15" customHeight="1" x14ac:dyDescent="0.3"/>
    <row r="6148" ht="15" customHeight="1" x14ac:dyDescent="0.3"/>
    <row r="6149" ht="15" customHeight="1" x14ac:dyDescent="0.3"/>
    <row r="6150" ht="15" customHeight="1" x14ac:dyDescent="0.3"/>
    <row r="6151" ht="15" customHeight="1" x14ac:dyDescent="0.3"/>
    <row r="6152" ht="15" customHeight="1" x14ac:dyDescent="0.3"/>
    <row r="6153" ht="15" customHeight="1" x14ac:dyDescent="0.3"/>
    <row r="6154" ht="15" customHeight="1" x14ac:dyDescent="0.3"/>
    <row r="6155" ht="15" customHeight="1" x14ac:dyDescent="0.3"/>
    <row r="6156" ht="15" customHeight="1" x14ac:dyDescent="0.3"/>
    <row r="6157" ht="15" customHeight="1" x14ac:dyDescent="0.3"/>
    <row r="6158" ht="15" customHeight="1" x14ac:dyDescent="0.3"/>
    <row r="6159" ht="15" customHeight="1" x14ac:dyDescent="0.3"/>
    <row r="6160" ht="15" customHeight="1" x14ac:dyDescent="0.3"/>
    <row r="6161" ht="15" customHeight="1" x14ac:dyDescent="0.3"/>
    <row r="6162" ht="15" customHeight="1" x14ac:dyDescent="0.3"/>
    <row r="6163" ht="15" customHeight="1" x14ac:dyDescent="0.3"/>
    <row r="6164" ht="15" customHeight="1" x14ac:dyDescent="0.3"/>
    <row r="6165" ht="15" customHeight="1" x14ac:dyDescent="0.3"/>
    <row r="6166" ht="15" customHeight="1" x14ac:dyDescent="0.3"/>
    <row r="6167" ht="15" customHeight="1" x14ac:dyDescent="0.3"/>
    <row r="6168" ht="15" customHeight="1" x14ac:dyDescent="0.3"/>
    <row r="6169" ht="15" customHeight="1" x14ac:dyDescent="0.3"/>
    <row r="6170" ht="15" customHeight="1" x14ac:dyDescent="0.3"/>
    <row r="6171" ht="15" customHeight="1" x14ac:dyDescent="0.3"/>
    <row r="6172" ht="15" customHeight="1" x14ac:dyDescent="0.3"/>
    <row r="6173" ht="15" customHeight="1" x14ac:dyDescent="0.3"/>
    <row r="6174" ht="15" customHeight="1" x14ac:dyDescent="0.3"/>
    <row r="6175" ht="15" customHeight="1" x14ac:dyDescent="0.3"/>
    <row r="6176" ht="15" customHeight="1" x14ac:dyDescent="0.3"/>
    <row r="6177" ht="15" customHeight="1" x14ac:dyDescent="0.3"/>
    <row r="6178" ht="15" customHeight="1" x14ac:dyDescent="0.3"/>
    <row r="6179" ht="15" customHeight="1" x14ac:dyDescent="0.3"/>
    <row r="6180" ht="15" customHeight="1" x14ac:dyDescent="0.3"/>
    <row r="6181" ht="15" customHeight="1" x14ac:dyDescent="0.3"/>
    <row r="6182" ht="15" customHeight="1" x14ac:dyDescent="0.3"/>
    <row r="6183" ht="15" customHeight="1" x14ac:dyDescent="0.3"/>
    <row r="6184" ht="15" customHeight="1" x14ac:dyDescent="0.3"/>
    <row r="6185" ht="15" customHeight="1" x14ac:dyDescent="0.3"/>
    <row r="6186" ht="15" customHeight="1" x14ac:dyDescent="0.3"/>
    <row r="6187" ht="15" customHeight="1" x14ac:dyDescent="0.3"/>
    <row r="6188" ht="15" customHeight="1" x14ac:dyDescent="0.3"/>
    <row r="6189" ht="15" customHeight="1" x14ac:dyDescent="0.3"/>
    <row r="6190" ht="15" customHeight="1" x14ac:dyDescent="0.3"/>
    <row r="6191" ht="15" customHeight="1" x14ac:dyDescent="0.3"/>
    <row r="6192" ht="15" customHeight="1" x14ac:dyDescent="0.3"/>
    <row r="6193" ht="15" customHeight="1" x14ac:dyDescent="0.3"/>
    <row r="6194" ht="15" customHeight="1" x14ac:dyDescent="0.3"/>
    <row r="6195" ht="15" customHeight="1" x14ac:dyDescent="0.3"/>
    <row r="6196" ht="15" customHeight="1" x14ac:dyDescent="0.3"/>
    <row r="6197" ht="15" customHeight="1" x14ac:dyDescent="0.3"/>
    <row r="6198" ht="15" customHeight="1" x14ac:dyDescent="0.3"/>
    <row r="6199" ht="15" customHeight="1" x14ac:dyDescent="0.3"/>
    <row r="6200" ht="15" customHeight="1" x14ac:dyDescent="0.3"/>
    <row r="6201" ht="15" customHeight="1" x14ac:dyDescent="0.3"/>
    <row r="6202" ht="15" customHeight="1" x14ac:dyDescent="0.3"/>
    <row r="6203" ht="15" customHeight="1" x14ac:dyDescent="0.3"/>
    <row r="6204" ht="15" customHeight="1" x14ac:dyDescent="0.3"/>
    <row r="6205" ht="15" customHeight="1" x14ac:dyDescent="0.3"/>
    <row r="6206" ht="15" customHeight="1" x14ac:dyDescent="0.3"/>
    <row r="6207" ht="15" customHeight="1" x14ac:dyDescent="0.3"/>
    <row r="6208" ht="15" customHeight="1" x14ac:dyDescent="0.3"/>
    <row r="6209" ht="15" customHeight="1" x14ac:dyDescent="0.3"/>
    <row r="6210" ht="15" customHeight="1" x14ac:dyDescent="0.3"/>
    <row r="6211" ht="15" customHeight="1" x14ac:dyDescent="0.3"/>
    <row r="6212" ht="15" customHeight="1" x14ac:dyDescent="0.3"/>
    <row r="6213" ht="15" customHeight="1" x14ac:dyDescent="0.3"/>
    <row r="6214" ht="15" customHeight="1" x14ac:dyDescent="0.3"/>
    <row r="6215" ht="15" customHeight="1" x14ac:dyDescent="0.3"/>
    <row r="6216" ht="15" customHeight="1" x14ac:dyDescent="0.3"/>
    <row r="6217" ht="15" customHeight="1" x14ac:dyDescent="0.3"/>
    <row r="6218" ht="15" customHeight="1" x14ac:dyDescent="0.3"/>
    <row r="6219" ht="15" customHeight="1" x14ac:dyDescent="0.3"/>
    <row r="6220" ht="15" customHeight="1" x14ac:dyDescent="0.3"/>
    <row r="6221" ht="15" customHeight="1" x14ac:dyDescent="0.3"/>
    <row r="6222" ht="15" customHeight="1" x14ac:dyDescent="0.3"/>
    <row r="6223" ht="15" customHeight="1" x14ac:dyDescent="0.3"/>
    <row r="6224" ht="15" customHeight="1" x14ac:dyDescent="0.3"/>
    <row r="6225" ht="15" customHeight="1" x14ac:dyDescent="0.3"/>
    <row r="6226" ht="15" customHeight="1" x14ac:dyDescent="0.3"/>
    <row r="6227" ht="15" customHeight="1" x14ac:dyDescent="0.3"/>
    <row r="6228" ht="15" customHeight="1" x14ac:dyDescent="0.3"/>
    <row r="6229" ht="15" customHeight="1" x14ac:dyDescent="0.3"/>
    <row r="6230" ht="15" customHeight="1" x14ac:dyDescent="0.3"/>
    <row r="6231" ht="15" customHeight="1" x14ac:dyDescent="0.3"/>
    <row r="6232" ht="15" customHeight="1" x14ac:dyDescent="0.3"/>
    <row r="6233" ht="15" customHeight="1" x14ac:dyDescent="0.3"/>
    <row r="6234" ht="15" customHeight="1" x14ac:dyDescent="0.3"/>
    <row r="6235" ht="15" customHeight="1" x14ac:dyDescent="0.3"/>
    <row r="6236" ht="15" customHeight="1" x14ac:dyDescent="0.3"/>
    <row r="6237" ht="15" customHeight="1" x14ac:dyDescent="0.3"/>
    <row r="6238" ht="15" customHeight="1" x14ac:dyDescent="0.3"/>
    <row r="6239" ht="15" customHeight="1" x14ac:dyDescent="0.3"/>
    <row r="6240" ht="15" customHeight="1" x14ac:dyDescent="0.3"/>
    <row r="6241" ht="15" customHeight="1" x14ac:dyDescent="0.3"/>
    <row r="6242" ht="15" customHeight="1" x14ac:dyDescent="0.3"/>
    <row r="6243" ht="15" customHeight="1" x14ac:dyDescent="0.3"/>
    <row r="6244" ht="15" customHeight="1" x14ac:dyDescent="0.3"/>
    <row r="6245" ht="15" customHeight="1" x14ac:dyDescent="0.3"/>
    <row r="6246" ht="15" customHeight="1" x14ac:dyDescent="0.3"/>
    <row r="6247" ht="15" customHeight="1" x14ac:dyDescent="0.3"/>
    <row r="6248" ht="15" customHeight="1" x14ac:dyDescent="0.3"/>
    <row r="6249" ht="15" customHeight="1" x14ac:dyDescent="0.3"/>
    <row r="6250" ht="15" customHeight="1" x14ac:dyDescent="0.3"/>
    <row r="6251" ht="15" customHeight="1" x14ac:dyDescent="0.3"/>
    <row r="6252" ht="15" customHeight="1" x14ac:dyDescent="0.3"/>
    <row r="6253" ht="15" customHeight="1" x14ac:dyDescent="0.3"/>
    <row r="6254" ht="15" customHeight="1" x14ac:dyDescent="0.3"/>
    <row r="6255" ht="15" customHeight="1" x14ac:dyDescent="0.3"/>
    <row r="6256" ht="15" customHeight="1" x14ac:dyDescent="0.3"/>
    <row r="6257" ht="15" customHeight="1" x14ac:dyDescent="0.3"/>
    <row r="6258" ht="15" customHeight="1" x14ac:dyDescent="0.3"/>
    <row r="6259" ht="15" customHeight="1" x14ac:dyDescent="0.3"/>
    <row r="6260" ht="15" customHeight="1" x14ac:dyDescent="0.3"/>
    <row r="6261" ht="15" customHeight="1" x14ac:dyDescent="0.3"/>
    <row r="6262" ht="15" customHeight="1" x14ac:dyDescent="0.3"/>
    <row r="6263" ht="15" customHeight="1" x14ac:dyDescent="0.3"/>
    <row r="6264" ht="15" customHeight="1" x14ac:dyDescent="0.3"/>
    <row r="6265" ht="15" customHeight="1" x14ac:dyDescent="0.3"/>
    <row r="6266" ht="15" customHeight="1" x14ac:dyDescent="0.3"/>
    <row r="6267" ht="15" customHeight="1" x14ac:dyDescent="0.3"/>
    <row r="6268" ht="15" customHeight="1" x14ac:dyDescent="0.3"/>
    <row r="6269" ht="15" customHeight="1" x14ac:dyDescent="0.3"/>
    <row r="6270" ht="15" customHeight="1" x14ac:dyDescent="0.3"/>
    <row r="6271" ht="15" customHeight="1" x14ac:dyDescent="0.3"/>
    <row r="6272" ht="15" customHeight="1" x14ac:dyDescent="0.3"/>
    <row r="6273" ht="15" customHeight="1" x14ac:dyDescent="0.3"/>
    <row r="6274" ht="15" customHeight="1" x14ac:dyDescent="0.3"/>
    <row r="6275" ht="15" customHeight="1" x14ac:dyDescent="0.3"/>
    <row r="6276" ht="15" customHeight="1" x14ac:dyDescent="0.3"/>
    <row r="6277" ht="15" customHeight="1" x14ac:dyDescent="0.3"/>
    <row r="6278" ht="15" customHeight="1" x14ac:dyDescent="0.3"/>
    <row r="6279" ht="15" customHeight="1" x14ac:dyDescent="0.3"/>
    <row r="6280" ht="15" customHeight="1" x14ac:dyDescent="0.3"/>
    <row r="6281" ht="15" customHeight="1" x14ac:dyDescent="0.3"/>
    <row r="6282" ht="15" customHeight="1" x14ac:dyDescent="0.3"/>
    <row r="6283" ht="15" customHeight="1" x14ac:dyDescent="0.3"/>
    <row r="6284" ht="15" customHeight="1" x14ac:dyDescent="0.3"/>
    <row r="6285" ht="15" customHeight="1" x14ac:dyDescent="0.3"/>
    <row r="6286" ht="15" customHeight="1" x14ac:dyDescent="0.3"/>
    <row r="6287" ht="15" customHeight="1" x14ac:dyDescent="0.3"/>
    <row r="6288" ht="15" customHeight="1" x14ac:dyDescent="0.3"/>
    <row r="6289" ht="15" customHeight="1" x14ac:dyDescent="0.3"/>
    <row r="6290" ht="15" customHeight="1" x14ac:dyDescent="0.3"/>
    <row r="6291" ht="15" customHeight="1" x14ac:dyDescent="0.3"/>
    <row r="6292" ht="15" customHeight="1" x14ac:dyDescent="0.3"/>
    <row r="6293" ht="15" customHeight="1" x14ac:dyDescent="0.3"/>
    <row r="6294" ht="15" customHeight="1" x14ac:dyDescent="0.3"/>
    <row r="6295" ht="15" customHeight="1" x14ac:dyDescent="0.3"/>
    <row r="6296" ht="15" customHeight="1" x14ac:dyDescent="0.3"/>
    <row r="6297" ht="15" customHeight="1" x14ac:dyDescent="0.3"/>
    <row r="6298" ht="15" customHeight="1" x14ac:dyDescent="0.3"/>
    <row r="6299" ht="15" customHeight="1" x14ac:dyDescent="0.3"/>
    <row r="6300" ht="15" customHeight="1" x14ac:dyDescent="0.3"/>
    <row r="6301" ht="15" customHeight="1" x14ac:dyDescent="0.3"/>
    <row r="6302" ht="15" customHeight="1" x14ac:dyDescent="0.3"/>
    <row r="6303" ht="15" customHeight="1" x14ac:dyDescent="0.3"/>
    <row r="6304" ht="15" customHeight="1" x14ac:dyDescent="0.3"/>
    <row r="6305" ht="15" customHeight="1" x14ac:dyDescent="0.3"/>
    <row r="6306" ht="15" customHeight="1" x14ac:dyDescent="0.3"/>
    <row r="6307" ht="15" customHeight="1" x14ac:dyDescent="0.3"/>
    <row r="6308" ht="15" customHeight="1" x14ac:dyDescent="0.3"/>
    <row r="6309" ht="15" customHeight="1" x14ac:dyDescent="0.3"/>
    <row r="6310" ht="15" customHeight="1" x14ac:dyDescent="0.3"/>
    <row r="6311" ht="15" customHeight="1" x14ac:dyDescent="0.3"/>
    <row r="6312" ht="15" customHeight="1" x14ac:dyDescent="0.3"/>
    <row r="6313" ht="15" customHeight="1" x14ac:dyDescent="0.3"/>
    <row r="6314" ht="15" customHeight="1" x14ac:dyDescent="0.3"/>
    <row r="6315" ht="15" customHeight="1" x14ac:dyDescent="0.3"/>
    <row r="6316" ht="15" customHeight="1" x14ac:dyDescent="0.3"/>
    <row r="6317" ht="15" customHeight="1" x14ac:dyDescent="0.3"/>
    <row r="6318" ht="15" customHeight="1" x14ac:dyDescent="0.3"/>
    <row r="6319" ht="15" customHeight="1" x14ac:dyDescent="0.3"/>
    <row r="6320" ht="15" customHeight="1" x14ac:dyDescent="0.3"/>
    <row r="6321" ht="15" customHeight="1" x14ac:dyDescent="0.3"/>
    <row r="6322" ht="15" customHeight="1" x14ac:dyDescent="0.3"/>
    <row r="6323" ht="15" customHeight="1" x14ac:dyDescent="0.3"/>
    <row r="6324" ht="15" customHeight="1" x14ac:dyDescent="0.3"/>
    <row r="6325" ht="15" customHeight="1" x14ac:dyDescent="0.3"/>
    <row r="6326" ht="15" customHeight="1" x14ac:dyDescent="0.3"/>
    <row r="6327" ht="15" customHeight="1" x14ac:dyDescent="0.3"/>
    <row r="6328" ht="15" customHeight="1" x14ac:dyDescent="0.3"/>
    <row r="6329" ht="15" customHeight="1" x14ac:dyDescent="0.3"/>
    <row r="6330" ht="15" customHeight="1" x14ac:dyDescent="0.3"/>
    <row r="6331" ht="15" customHeight="1" x14ac:dyDescent="0.3"/>
    <row r="6332" ht="15" customHeight="1" x14ac:dyDescent="0.3"/>
    <row r="6333" ht="15" customHeight="1" x14ac:dyDescent="0.3"/>
    <row r="6334" ht="15" customHeight="1" x14ac:dyDescent="0.3"/>
    <row r="6335" ht="15" customHeight="1" x14ac:dyDescent="0.3"/>
    <row r="6336" ht="15" customHeight="1" x14ac:dyDescent="0.3"/>
    <row r="6337" ht="15" customHeight="1" x14ac:dyDescent="0.3"/>
    <row r="6338" ht="15" customHeight="1" x14ac:dyDescent="0.3"/>
    <row r="6339" ht="15" customHeight="1" x14ac:dyDescent="0.3"/>
    <row r="6340" ht="15" customHeight="1" x14ac:dyDescent="0.3"/>
    <row r="6341" ht="15" customHeight="1" x14ac:dyDescent="0.3"/>
    <row r="6342" ht="15" customHeight="1" x14ac:dyDescent="0.3"/>
    <row r="6343" ht="15" customHeight="1" x14ac:dyDescent="0.3"/>
    <row r="6344" ht="15" customHeight="1" x14ac:dyDescent="0.3"/>
    <row r="6345" ht="15" customHeight="1" x14ac:dyDescent="0.3"/>
    <row r="6346" ht="15" customHeight="1" x14ac:dyDescent="0.3"/>
    <row r="6347" ht="15" customHeight="1" x14ac:dyDescent="0.3"/>
    <row r="6348" ht="15" customHeight="1" x14ac:dyDescent="0.3"/>
    <row r="6349" ht="15" customHeight="1" x14ac:dyDescent="0.3"/>
    <row r="6350" ht="15" customHeight="1" x14ac:dyDescent="0.3"/>
    <row r="6351" ht="15" customHeight="1" x14ac:dyDescent="0.3"/>
    <row r="6352" ht="15" customHeight="1" x14ac:dyDescent="0.3"/>
    <row r="6353" ht="15" customHeight="1" x14ac:dyDescent="0.3"/>
    <row r="6354" ht="15" customHeight="1" x14ac:dyDescent="0.3"/>
    <row r="6355" ht="15" customHeight="1" x14ac:dyDescent="0.3"/>
    <row r="6356" ht="15" customHeight="1" x14ac:dyDescent="0.3"/>
    <row r="6357" ht="15" customHeight="1" x14ac:dyDescent="0.3"/>
    <row r="6358" ht="15" customHeight="1" x14ac:dyDescent="0.3"/>
    <row r="6359" ht="15" customHeight="1" x14ac:dyDescent="0.3"/>
    <row r="6360" ht="15" customHeight="1" x14ac:dyDescent="0.3"/>
    <row r="6361" ht="15" customHeight="1" x14ac:dyDescent="0.3"/>
    <row r="6362" ht="15" customHeight="1" x14ac:dyDescent="0.3"/>
    <row r="6363" ht="15" customHeight="1" x14ac:dyDescent="0.3"/>
    <row r="6364" ht="15" customHeight="1" x14ac:dyDescent="0.3"/>
    <row r="6365" ht="15" customHeight="1" x14ac:dyDescent="0.3"/>
    <row r="6366" ht="15" customHeight="1" x14ac:dyDescent="0.3"/>
    <row r="6367" ht="15" customHeight="1" x14ac:dyDescent="0.3"/>
    <row r="6368" ht="15" customHeight="1" x14ac:dyDescent="0.3"/>
    <row r="6369" ht="15" customHeight="1" x14ac:dyDescent="0.3"/>
    <row r="6370" ht="15" customHeight="1" x14ac:dyDescent="0.3"/>
    <row r="6371" ht="15" customHeight="1" x14ac:dyDescent="0.3"/>
    <row r="6372" ht="15" customHeight="1" x14ac:dyDescent="0.3"/>
    <row r="6373" ht="15" customHeight="1" x14ac:dyDescent="0.3"/>
    <row r="6374" ht="15" customHeight="1" x14ac:dyDescent="0.3"/>
    <row r="6375" ht="15" customHeight="1" x14ac:dyDescent="0.3"/>
    <row r="6376" ht="15" customHeight="1" x14ac:dyDescent="0.3"/>
    <row r="6377" ht="15" customHeight="1" x14ac:dyDescent="0.3"/>
    <row r="6378" ht="15" customHeight="1" x14ac:dyDescent="0.3"/>
    <row r="6379" ht="15" customHeight="1" x14ac:dyDescent="0.3"/>
    <row r="6380" ht="15" customHeight="1" x14ac:dyDescent="0.3"/>
    <row r="6381" ht="15" customHeight="1" x14ac:dyDescent="0.3"/>
    <row r="6382" ht="15" customHeight="1" x14ac:dyDescent="0.3"/>
    <row r="6383" ht="15" customHeight="1" x14ac:dyDescent="0.3"/>
    <row r="6384" ht="15" customHeight="1" x14ac:dyDescent="0.3"/>
    <row r="6385" ht="15" customHeight="1" x14ac:dyDescent="0.3"/>
    <row r="6386" ht="15" customHeight="1" x14ac:dyDescent="0.3"/>
    <row r="6387" ht="15" customHeight="1" x14ac:dyDescent="0.3"/>
    <row r="6388" ht="15" customHeight="1" x14ac:dyDescent="0.3"/>
    <row r="6389" ht="15" customHeight="1" x14ac:dyDescent="0.3"/>
    <row r="6390" ht="15" customHeight="1" x14ac:dyDescent="0.3"/>
    <row r="6391" ht="15" customHeight="1" x14ac:dyDescent="0.3"/>
    <row r="6392" ht="15" customHeight="1" x14ac:dyDescent="0.3"/>
    <row r="6393" ht="15" customHeight="1" x14ac:dyDescent="0.3"/>
    <row r="6394" ht="15" customHeight="1" x14ac:dyDescent="0.3"/>
    <row r="6395" ht="15" customHeight="1" x14ac:dyDescent="0.3"/>
    <row r="6396" ht="15" customHeight="1" x14ac:dyDescent="0.3"/>
    <row r="6397" ht="15" customHeight="1" x14ac:dyDescent="0.3"/>
    <row r="6398" ht="15" customHeight="1" x14ac:dyDescent="0.3"/>
    <row r="6399" ht="15" customHeight="1" x14ac:dyDescent="0.3"/>
    <row r="6400" ht="15" customHeight="1" x14ac:dyDescent="0.3"/>
    <row r="6401" ht="15" customHeight="1" x14ac:dyDescent="0.3"/>
    <row r="6402" ht="15" customHeight="1" x14ac:dyDescent="0.3"/>
    <row r="6403" ht="15" customHeight="1" x14ac:dyDescent="0.3"/>
    <row r="6404" ht="15" customHeight="1" x14ac:dyDescent="0.3"/>
    <row r="6405" ht="15" customHeight="1" x14ac:dyDescent="0.3"/>
    <row r="6406" ht="15" customHeight="1" x14ac:dyDescent="0.3"/>
    <row r="6407" ht="15" customHeight="1" x14ac:dyDescent="0.3"/>
    <row r="6408" ht="15" customHeight="1" x14ac:dyDescent="0.3"/>
    <row r="6409" ht="15" customHeight="1" x14ac:dyDescent="0.3"/>
    <row r="6410" ht="15" customHeight="1" x14ac:dyDescent="0.3"/>
    <row r="6411" ht="15" customHeight="1" x14ac:dyDescent="0.3"/>
    <row r="6412" ht="15" customHeight="1" x14ac:dyDescent="0.3"/>
    <row r="6413" ht="15" customHeight="1" x14ac:dyDescent="0.3"/>
    <row r="6414" ht="15" customHeight="1" x14ac:dyDescent="0.3"/>
    <row r="6415" ht="15" customHeight="1" x14ac:dyDescent="0.3"/>
    <row r="6416" ht="15" customHeight="1" x14ac:dyDescent="0.3"/>
    <row r="6417" ht="15" customHeight="1" x14ac:dyDescent="0.3"/>
    <row r="6418" ht="15" customHeight="1" x14ac:dyDescent="0.3"/>
    <row r="6419" ht="15" customHeight="1" x14ac:dyDescent="0.3"/>
    <row r="6420" ht="15" customHeight="1" x14ac:dyDescent="0.3"/>
    <row r="6421" ht="15" customHeight="1" x14ac:dyDescent="0.3"/>
    <row r="6422" ht="15" customHeight="1" x14ac:dyDescent="0.3"/>
    <row r="6423" ht="15" customHeight="1" x14ac:dyDescent="0.3"/>
    <row r="6424" ht="15" customHeight="1" x14ac:dyDescent="0.3"/>
    <row r="6425" ht="15" customHeight="1" x14ac:dyDescent="0.3"/>
    <row r="6426" ht="15" customHeight="1" x14ac:dyDescent="0.3"/>
    <row r="6427" ht="15" customHeight="1" x14ac:dyDescent="0.3"/>
    <row r="6428" ht="15" customHeight="1" x14ac:dyDescent="0.3"/>
    <row r="6429" ht="15" customHeight="1" x14ac:dyDescent="0.3"/>
    <row r="6430" ht="15" customHeight="1" x14ac:dyDescent="0.3"/>
    <row r="6431" ht="15" customHeight="1" x14ac:dyDescent="0.3"/>
    <row r="6432" ht="15" customHeight="1" x14ac:dyDescent="0.3"/>
    <row r="6433" ht="15" customHeight="1" x14ac:dyDescent="0.3"/>
    <row r="6434" ht="15" customHeight="1" x14ac:dyDescent="0.3"/>
    <row r="6435" ht="15" customHeight="1" x14ac:dyDescent="0.3"/>
    <row r="6436" ht="15" customHeight="1" x14ac:dyDescent="0.3"/>
    <row r="6437" ht="15" customHeight="1" x14ac:dyDescent="0.3"/>
    <row r="6438" ht="15" customHeight="1" x14ac:dyDescent="0.3"/>
    <row r="6439" ht="15" customHeight="1" x14ac:dyDescent="0.3"/>
    <row r="6440" ht="15" customHeight="1" x14ac:dyDescent="0.3"/>
    <row r="6441" ht="15" customHeight="1" x14ac:dyDescent="0.3"/>
    <row r="6442" ht="15" customHeight="1" x14ac:dyDescent="0.3"/>
    <row r="6443" ht="15" customHeight="1" x14ac:dyDescent="0.3"/>
    <row r="6444" ht="15" customHeight="1" x14ac:dyDescent="0.3"/>
    <row r="6445" ht="15" customHeight="1" x14ac:dyDescent="0.3"/>
    <row r="6446" ht="15" customHeight="1" x14ac:dyDescent="0.3"/>
    <row r="6447" ht="15" customHeight="1" x14ac:dyDescent="0.3"/>
    <row r="6448" ht="15" customHeight="1" x14ac:dyDescent="0.3"/>
    <row r="6449" ht="15" customHeight="1" x14ac:dyDescent="0.3"/>
    <row r="6450" ht="15" customHeight="1" x14ac:dyDescent="0.3"/>
    <row r="6451" ht="15" customHeight="1" x14ac:dyDescent="0.3"/>
    <row r="6452" ht="15" customHeight="1" x14ac:dyDescent="0.3"/>
    <row r="6453" ht="15" customHeight="1" x14ac:dyDescent="0.3"/>
    <row r="6454" ht="15" customHeight="1" x14ac:dyDescent="0.3"/>
    <row r="6455" ht="15" customHeight="1" x14ac:dyDescent="0.3"/>
    <row r="6456" ht="15" customHeight="1" x14ac:dyDescent="0.3"/>
    <row r="6457" ht="15" customHeight="1" x14ac:dyDescent="0.3"/>
    <row r="6458" ht="15" customHeight="1" x14ac:dyDescent="0.3"/>
    <row r="6459" ht="15" customHeight="1" x14ac:dyDescent="0.3"/>
    <row r="6460" ht="15" customHeight="1" x14ac:dyDescent="0.3"/>
    <row r="6461" ht="15" customHeight="1" x14ac:dyDescent="0.3"/>
    <row r="6462" ht="15" customHeight="1" x14ac:dyDescent="0.3"/>
    <row r="6463" ht="15" customHeight="1" x14ac:dyDescent="0.3"/>
    <row r="6464" ht="15" customHeight="1" x14ac:dyDescent="0.3"/>
    <row r="6465" ht="15" customHeight="1" x14ac:dyDescent="0.3"/>
    <row r="6466" ht="15" customHeight="1" x14ac:dyDescent="0.3"/>
    <row r="6467" ht="15" customHeight="1" x14ac:dyDescent="0.3"/>
    <row r="6468" ht="15" customHeight="1" x14ac:dyDescent="0.3"/>
    <row r="6469" ht="15" customHeight="1" x14ac:dyDescent="0.3"/>
    <row r="6470" ht="15" customHeight="1" x14ac:dyDescent="0.3"/>
    <row r="6471" ht="15" customHeight="1" x14ac:dyDescent="0.3"/>
    <row r="6472" ht="15" customHeight="1" x14ac:dyDescent="0.3"/>
    <row r="6473" ht="15" customHeight="1" x14ac:dyDescent="0.3"/>
    <row r="6474" ht="15" customHeight="1" x14ac:dyDescent="0.3"/>
    <row r="6475" ht="15" customHeight="1" x14ac:dyDescent="0.3"/>
    <row r="6476" ht="15" customHeight="1" x14ac:dyDescent="0.3"/>
    <row r="6477" ht="15" customHeight="1" x14ac:dyDescent="0.3"/>
    <row r="6478" ht="15" customHeight="1" x14ac:dyDescent="0.3"/>
    <row r="6479" ht="15" customHeight="1" x14ac:dyDescent="0.3"/>
    <row r="6480" ht="15" customHeight="1" x14ac:dyDescent="0.3"/>
    <row r="6481" ht="15" customHeight="1" x14ac:dyDescent="0.3"/>
    <row r="6482" ht="15" customHeight="1" x14ac:dyDescent="0.3"/>
    <row r="6483" ht="15" customHeight="1" x14ac:dyDescent="0.3"/>
    <row r="6484" ht="15" customHeight="1" x14ac:dyDescent="0.3"/>
    <row r="6485" ht="15" customHeight="1" x14ac:dyDescent="0.3"/>
    <row r="6486" ht="15" customHeight="1" x14ac:dyDescent="0.3"/>
    <row r="6487" ht="15" customHeight="1" x14ac:dyDescent="0.3"/>
    <row r="6488" ht="15" customHeight="1" x14ac:dyDescent="0.3"/>
    <row r="6489" ht="15" customHeight="1" x14ac:dyDescent="0.3"/>
    <row r="6490" ht="15" customHeight="1" x14ac:dyDescent="0.3"/>
    <row r="6491" ht="15" customHeight="1" x14ac:dyDescent="0.3"/>
    <row r="6492" ht="15" customHeight="1" x14ac:dyDescent="0.3"/>
    <row r="6493" ht="15" customHeight="1" x14ac:dyDescent="0.3"/>
    <row r="6494" ht="15" customHeight="1" x14ac:dyDescent="0.3"/>
    <row r="6495" ht="15" customHeight="1" x14ac:dyDescent="0.3"/>
    <row r="6496" ht="15" customHeight="1" x14ac:dyDescent="0.3"/>
    <row r="6497" ht="15" customHeight="1" x14ac:dyDescent="0.3"/>
    <row r="6498" ht="15" customHeight="1" x14ac:dyDescent="0.3"/>
    <row r="6499" ht="15" customHeight="1" x14ac:dyDescent="0.3"/>
    <row r="6500" ht="15" customHeight="1" x14ac:dyDescent="0.3"/>
    <row r="6501" ht="15" customHeight="1" x14ac:dyDescent="0.3"/>
    <row r="6502" ht="15" customHeight="1" x14ac:dyDescent="0.3"/>
    <row r="6503" ht="15" customHeight="1" x14ac:dyDescent="0.3"/>
    <row r="6504" ht="15" customHeight="1" x14ac:dyDescent="0.3"/>
    <row r="6505" ht="15" customHeight="1" x14ac:dyDescent="0.3"/>
    <row r="6506" ht="15" customHeight="1" x14ac:dyDescent="0.3"/>
    <row r="6507" ht="15" customHeight="1" x14ac:dyDescent="0.3"/>
    <row r="6508" ht="15" customHeight="1" x14ac:dyDescent="0.3"/>
    <row r="6509" ht="15" customHeight="1" x14ac:dyDescent="0.3"/>
    <row r="6510" ht="15" customHeight="1" x14ac:dyDescent="0.3"/>
    <row r="6511" ht="15" customHeight="1" x14ac:dyDescent="0.3"/>
    <row r="6512" ht="15" customHeight="1" x14ac:dyDescent="0.3"/>
    <row r="6513" ht="15" customHeight="1" x14ac:dyDescent="0.3"/>
    <row r="6514" ht="15" customHeight="1" x14ac:dyDescent="0.3"/>
    <row r="6515" ht="15" customHeight="1" x14ac:dyDescent="0.3"/>
    <row r="6516" ht="15" customHeight="1" x14ac:dyDescent="0.3"/>
    <row r="6517" ht="15" customHeight="1" x14ac:dyDescent="0.3"/>
    <row r="6518" ht="15" customHeight="1" x14ac:dyDescent="0.3"/>
    <row r="6519" ht="15" customHeight="1" x14ac:dyDescent="0.3"/>
    <row r="6520" ht="15" customHeight="1" x14ac:dyDescent="0.3"/>
    <row r="6521" ht="15" customHeight="1" x14ac:dyDescent="0.3"/>
    <row r="6522" ht="15" customHeight="1" x14ac:dyDescent="0.3"/>
    <row r="6523" ht="15" customHeight="1" x14ac:dyDescent="0.3"/>
    <row r="6524" ht="15" customHeight="1" x14ac:dyDescent="0.3"/>
    <row r="6525" ht="15" customHeight="1" x14ac:dyDescent="0.3"/>
    <row r="6526" ht="15" customHeight="1" x14ac:dyDescent="0.3"/>
    <row r="6527" ht="15" customHeight="1" x14ac:dyDescent="0.3"/>
    <row r="6528" ht="15" customHeight="1" x14ac:dyDescent="0.3"/>
    <row r="6529" ht="15" customHeight="1" x14ac:dyDescent="0.3"/>
    <row r="6530" ht="15" customHeight="1" x14ac:dyDescent="0.3"/>
    <row r="6531" ht="15" customHeight="1" x14ac:dyDescent="0.3"/>
    <row r="6532" ht="15" customHeight="1" x14ac:dyDescent="0.3"/>
    <row r="6533" ht="15" customHeight="1" x14ac:dyDescent="0.3"/>
    <row r="6534" ht="15" customHeight="1" x14ac:dyDescent="0.3"/>
    <row r="6535" ht="15" customHeight="1" x14ac:dyDescent="0.3"/>
    <row r="6536" ht="15" customHeight="1" x14ac:dyDescent="0.3"/>
    <row r="6537" ht="15" customHeight="1" x14ac:dyDescent="0.3"/>
    <row r="6538" ht="15" customHeight="1" x14ac:dyDescent="0.3"/>
    <row r="6539" ht="15" customHeight="1" x14ac:dyDescent="0.3"/>
    <row r="6540" ht="15" customHeight="1" x14ac:dyDescent="0.3"/>
    <row r="6541" ht="15" customHeight="1" x14ac:dyDescent="0.3"/>
    <row r="6542" ht="15" customHeight="1" x14ac:dyDescent="0.3"/>
    <row r="6543" ht="15" customHeight="1" x14ac:dyDescent="0.3"/>
    <row r="6544" ht="15" customHeight="1" x14ac:dyDescent="0.3"/>
    <row r="6545" ht="15" customHeight="1" x14ac:dyDescent="0.3"/>
    <row r="6546" ht="15" customHeight="1" x14ac:dyDescent="0.3"/>
    <row r="6547" ht="15" customHeight="1" x14ac:dyDescent="0.3"/>
    <row r="6548" ht="15" customHeight="1" x14ac:dyDescent="0.3"/>
    <row r="6549" ht="15" customHeight="1" x14ac:dyDescent="0.3"/>
    <row r="6550" ht="15" customHeight="1" x14ac:dyDescent="0.3"/>
    <row r="6551" ht="15" customHeight="1" x14ac:dyDescent="0.3"/>
    <row r="6552" ht="15" customHeight="1" x14ac:dyDescent="0.3"/>
    <row r="6553" ht="15" customHeight="1" x14ac:dyDescent="0.3"/>
    <row r="6554" ht="15" customHeight="1" x14ac:dyDescent="0.3"/>
    <row r="6555" ht="15" customHeight="1" x14ac:dyDescent="0.3"/>
    <row r="6556" ht="15" customHeight="1" x14ac:dyDescent="0.3"/>
    <row r="6557" ht="15" customHeight="1" x14ac:dyDescent="0.3"/>
    <row r="6558" ht="15" customHeight="1" x14ac:dyDescent="0.3"/>
    <row r="6559" ht="15" customHeight="1" x14ac:dyDescent="0.3"/>
    <row r="6560" ht="15" customHeight="1" x14ac:dyDescent="0.3"/>
    <row r="6561" ht="15" customHeight="1" x14ac:dyDescent="0.3"/>
    <row r="6562" ht="15" customHeight="1" x14ac:dyDescent="0.3"/>
    <row r="6563" ht="15" customHeight="1" x14ac:dyDescent="0.3"/>
    <row r="6564" ht="15" customHeight="1" x14ac:dyDescent="0.3"/>
    <row r="6565" ht="15" customHeight="1" x14ac:dyDescent="0.3"/>
    <row r="6566" ht="15" customHeight="1" x14ac:dyDescent="0.3"/>
    <row r="6567" ht="15" customHeight="1" x14ac:dyDescent="0.3"/>
    <row r="6568" ht="15" customHeight="1" x14ac:dyDescent="0.3"/>
    <row r="6569" ht="15" customHeight="1" x14ac:dyDescent="0.3"/>
    <row r="6570" ht="15" customHeight="1" x14ac:dyDescent="0.3"/>
    <row r="6571" ht="15" customHeight="1" x14ac:dyDescent="0.3"/>
    <row r="6572" ht="15" customHeight="1" x14ac:dyDescent="0.3"/>
    <row r="6573" ht="15" customHeight="1" x14ac:dyDescent="0.3"/>
    <row r="6574" ht="15" customHeight="1" x14ac:dyDescent="0.3"/>
    <row r="6575" ht="15" customHeight="1" x14ac:dyDescent="0.3"/>
    <row r="6576" ht="15" customHeight="1" x14ac:dyDescent="0.3"/>
    <row r="6577" ht="15" customHeight="1" x14ac:dyDescent="0.3"/>
    <row r="6578" ht="15" customHeight="1" x14ac:dyDescent="0.3"/>
    <row r="6579" ht="15" customHeight="1" x14ac:dyDescent="0.3"/>
    <row r="6580" ht="15" customHeight="1" x14ac:dyDescent="0.3"/>
    <row r="6581" ht="15" customHeight="1" x14ac:dyDescent="0.3"/>
    <row r="6582" ht="15" customHeight="1" x14ac:dyDescent="0.3"/>
    <row r="6583" ht="15" customHeight="1" x14ac:dyDescent="0.3"/>
    <row r="6584" ht="15" customHeight="1" x14ac:dyDescent="0.3"/>
    <row r="6585" ht="15" customHeight="1" x14ac:dyDescent="0.3"/>
    <row r="6586" ht="15" customHeight="1" x14ac:dyDescent="0.3"/>
    <row r="6587" ht="15" customHeight="1" x14ac:dyDescent="0.3"/>
    <row r="6588" ht="15" customHeight="1" x14ac:dyDescent="0.3"/>
    <row r="6589" ht="15" customHeight="1" x14ac:dyDescent="0.3"/>
    <row r="6590" ht="15" customHeight="1" x14ac:dyDescent="0.3"/>
    <row r="6591" ht="15" customHeight="1" x14ac:dyDescent="0.3"/>
    <row r="6592" ht="15" customHeight="1" x14ac:dyDescent="0.3"/>
    <row r="6593" ht="15" customHeight="1" x14ac:dyDescent="0.3"/>
    <row r="6594" ht="15" customHeight="1" x14ac:dyDescent="0.3"/>
    <row r="6595" ht="15" customHeight="1" x14ac:dyDescent="0.3"/>
    <row r="6596" ht="15" customHeight="1" x14ac:dyDescent="0.3"/>
    <row r="6597" ht="15" customHeight="1" x14ac:dyDescent="0.3"/>
    <row r="6598" ht="15" customHeight="1" x14ac:dyDescent="0.3"/>
    <row r="6599" ht="15" customHeight="1" x14ac:dyDescent="0.3"/>
    <row r="6600" ht="15" customHeight="1" x14ac:dyDescent="0.3"/>
    <row r="6601" ht="15" customHeight="1" x14ac:dyDescent="0.3"/>
    <row r="6602" ht="15" customHeight="1" x14ac:dyDescent="0.3"/>
    <row r="6603" ht="15" customHeight="1" x14ac:dyDescent="0.3"/>
    <row r="6604" ht="15" customHeight="1" x14ac:dyDescent="0.3"/>
    <row r="6605" ht="15" customHeight="1" x14ac:dyDescent="0.3"/>
    <row r="6606" ht="15" customHeight="1" x14ac:dyDescent="0.3"/>
    <row r="6607" ht="15" customHeight="1" x14ac:dyDescent="0.3"/>
    <row r="6608" ht="15" customHeight="1" x14ac:dyDescent="0.3"/>
    <row r="6609" ht="15" customHeight="1" x14ac:dyDescent="0.3"/>
    <row r="6610" ht="15" customHeight="1" x14ac:dyDescent="0.3"/>
    <row r="6611" ht="15" customHeight="1" x14ac:dyDescent="0.3"/>
    <row r="6612" ht="15" customHeight="1" x14ac:dyDescent="0.3"/>
    <row r="6613" ht="15" customHeight="1" x14ac:dyDescent="0.3"/>
    <row r="6614" ht="15" customHeight="1" x14ac:dyDescent="0.3"/>
    <row r="6615" ht="15" customHeight="1" x14ac:dyDescent="0.3"/>
    <row r="6616" ht="15" customHeight="1" x14ac:dyDescent="0.3"/>
    <row r="6617" ht="15" customHeight="1" x14ac:dyDescent="0.3"/>
    <row r="6618" ht="15" customHeight="1" x14ac:dyDescent="0.3"/>
    <row r="6619" ht="15" customHeight="1" x14ac:dyDescent="0.3"/>
    <row r="6620" ht="15" customHeight="1" x14ac:dyDescent="0.3"/>
    <row r="6621" ht="15" customHeight="1" x14ac:dyDescent="0.3"/>
    <row r="6622" ht="15" customHeight="1" x14ac:dyDescent="0.3"/>
    <row r="6623" ht="15" customHeight="1" x14ac:dyDescent="0.3"/>
    <row r="6624" ht="15" customHeight="1" x14ac:dyDescent="0.3"/>
    <row r="6625" ht="15" customHeight="1" x14ac:dyDescent="0.3"/>
    <row r="6626" ht="15" customHeight="1" x14ac:dyDescent="0.3"/>
    <row r="6627" ht="15" customHeight="1" x14ac:dyDescent="0.3"/>
    <row r="6628" ht="15" customHeight="1" x14ac:dyDescent="0.3"/>
    <row r="6629" ht="15" customHeight="1" x14ac:dyDescent="0.3"/>
    <row r="6630" ht="15" customHeight="1" x14ac:dyDescent="0.3"/>
    <row r="6631" ht="15" customHeight="1" x14ac:dyDescent="0.3"/>
    <row r="6632" ht="15" customHeight="1" x14ac:dyDescent="0.3"/>
    <row r="6633" ht="15" customHeight="1" x14ac:dyDescent="0.3"/>
    <row r="6634" ht="15" customHeight="1" x14ac:dyDescent="0.3"/>
    <row r="6635" ht="15" customHeight="1" x14ac:dyDescent="0.3"/>
    <row r="6636" ht="15" customHeight="1" x14ac:dyDescent="0.3"/>
    <row r="6637" ht="15" customHeight="1" x14ac:dyDescent="0.3"/>
    <row r="6638" ht="15" customHeight="1" x14ac:dyDescent="0.3"/>
    <row r="6639" ht="15" customHeight="1" x14ac:dyDescent="0.3"/>
    <row r="6640" ht="15" customHeight="1" x14ac:dyDescent="0.3"/>
    <row r="6641" ht="15" customHeight="1" x14ac:dyDescent="0.3"/>
    <row r="6642" ht="15" customHeight="1" x14ac:dyDescent="0.3"/>
    <row r="6643" ht="15" customHeight="1" x14ac:dyDescent="0.3"/>
    <row r="6644" ht="15" customHeight="1" x14ac:dyDescent="0.3"/>
    <row r="6645" ht="15" customHeight="1" x14ac:dyDescent="0.3"/>
    <row r="6646" ht="15" customHeight="1" x14ac:dyDescent="0.3"/>
    <row r="6647" ht="15" customHeight="1" x14ac:dyDescent="0.3"/>
    <row r="6648" ht="15" customHeight="1" x14ac:dyDescent="0.3"/>
    <row r="6649" ht="15" customHeight="1" x14ac:dyDescent="0.3"/>
    <row r="6650" ht="15" customHeight="1" x14ac:dyDescent="0.3"/>
    <row r="6651" ht="15" customHeight="1" x14ac:dyDescent="0.3"/>
    <row r="6652" ht="15" customHeight="1" x14ac:dyDescent="0.3"/>
    <row r="6653" ht="15" customHeight="1" x14ac:dyDescent="0.3"/>
    <row r="6654" ht="15" customHeight="1" x14ac:dyDescent="0.3"/>
    <row r="6655" ht="15" customHeight="1" x14ac:dyDescent="0.3"/>
    <row r="6656" ht="15" customHeight="1" x14ac:dyDescent="0.3"/>
    <row r="6657" ht="15" customHeight="1" x14ac:dyDescent="0.3"/>
    <row r="6658" ht="15" customHeight="1" x14ac:dyDescent="0.3"/>
    <row r="6659" ht="15" customHeight="1" x14ac:dyDescent="0.3"/>
    <row r="6660" ht="15" customHeight="1" x14ac:dyDescent="0.3"/>
    <row r="6661" ht="15" customHeight="1" x14ac:dyDescent="0.3"/>
    <row r="6662" ht="15" customHeight="1" x14ac:dyDescent="0.3"/>
    <row r="6663" ht="15" customHeight="1" x14ac:dyDescent="0.3"/>
    <row r="6664" ht="15" customHeight="1" x14ac:dyDescent="0.3"/>
    <row r="6665" ht="15" customHeight="1" x14ac:dyDescent="0.3"/>
    <row r="6666" ht="15" customHeight="1" x14ac:dyDescent="0.3"/>
    <row r="6667" ht="15" customHeight="1" x14ac:dyDescent="0.3"/>
    <row r="6668" ht="15" customHeight="1" x14ac:dyDescent="0.3"/>
    <row r="6669" ht="15" customHeight="1" x14ac:dyDescent="0.3"/>
    <row r="6670" ht="15" customHeight="1" x14ac:dyDescent="0.3"/>
    <row r="6671" ht="15" customHeight="1" x14ac:dyDescent="0.3"/>
    <row r="6672" ht="15" customHeight="1" x14ac:dyDescent="0.3"/>
    <row r="6673" ht="15" customHeight="1" x14ac:dyDescent="0.3"/>
    <row r="6674" ht="15" customHeight="1" x14ac:dyDescent="0.3"/>
    <row r="6675" ht="15" customHeight="1" x14ac:dyDescent="0.3"/>
    <row r="6676" ht="15" customHeight="1" x14ac:dyDescent="0.3"/>
    <row r="6677" ht="15" customHeight="1" x14ac:dyDescent="0.3"/>
    <row r="6678" ht="15" customHeight="1" x14ac:dyDescent="0.3"/>
    <row r="6679" ht="15" customHeight="1" x14ac:dyDescent="0.3"/>
    <row r="6680" ht="15" customHeight="1" x14ac:dyDescent="0.3"/>
    <row r="6681" ht="15" customHeight="1" x14ac:dyDescent="0.3"/>
    <row r="6682" ht="15" customHeight="1" x14ac:dyDescent="0.3"/>
    <row r="6683" ht="15" customHeight="1" x14ac:dyDescent="0.3"/>
    <row r="6684" ht="15" customHeight="1" x14ac:dyDescent="0.3"/>
    <row r="6685" ht="15" customHeight="1" x14ac:dyDescent="0.3"/>
    <row r="6686" ht="15" customHeight="1" x14ac:dyDescent="0.3"/>
    <row r="6687" ht="15" customHeight="1" x14ac:dyDescent="0.3"/>
    <row r="6688" ht="15" customHeight="1" x14ac:dyDescent="0.3"/>
    <row r="6689" ht="15" customHeight="1" x14ac:dyDescent="0.3"/>
    <row r="6690" ht="15" customHeight="1" x14ac:dyDescent="0.3"/>
    <row r="6691" ht="15" customHeight="1" x14ac:dyDescent="0.3"/>
    <row r="6692" ht="15" customHeight="1" x14ac:dyDescent="0.3"/>
    <row r="6693" ht="15" customHeight="1" x14ac:dyDescent="0.3"/>
    <row r="6694" ht="15" customHeight="1" x14ac:dyDescent="0.3"/>
    <row r="6695" ht="15" customHeight="1" x14ac:dyDescent="0.3"/>
    <row r="6696" ht="15" customHeight="1" x14ac:dyDescent="0.3"/>
    <row r="6697" ht="15" customHeight="1" x14ac:dyDescent="0.3"/>
    <row r="6698" ht="15" customHeight="1" x14ac:dyDescent="0.3"/>
    <row r="6699" ht="15" customHeight="1" x14ac:dyDescent="0.3"/>
    <row r="6700" ht="15" customHeight="1" x14ac:dyDescent="0.3"/>
    <row r="6701" ht="15" customHeight="1" x14ac:dyDescent="0.3"/>
    <row r="6702" ht="15" customHeight="1" x14ac:dyDescent="0.3"/>
    <row r="6703" ht="15" customHeight="1" x14ac:dyDescent="0.3"/>
    <row r="6704" ht="15" customHeight="1" x14ac:dyDescent="0.3"/>
    <row r="6705" ht="15" customHeight="1" x14ac:dyDescent="0.3"/>
    <row r="6706" ht="15" customHeight="1" x14ac:dyDescent="0.3"/>
    <row r="6707" ht="15" customHeight="1" x14ac:dyDescent="0.3"/>
    <row r="6708" ht="15" customHeight="1" x14ac:dyDescent="0.3"/>
    <row r="6709" ht="15" customHeight="1" x14ac:dyDescent="0.3"/>
    <row r="6710" ht="15" customHeight="1" x14ac:dyDescent="0.3"/>
    <row r="6711" ht="15" customHeight="1" x14ac:dyDescent="0.3"/>
    <row r="6712" ht="15" customHeight="1" x14ac:dyDescent="0.3"/>
    <row r="6713" ht="15" customHeight="1" x14ac:dyDescent="0.3"/>
    <row r="6714" ht="15" customHeight="1" x14ac:dyDescent="0.3"/>
    <row r="6715" ht="15" customHeight="1" x14ac:dyDescent="0.3"/>
    <row r="6716" ht="15" customHeight="1" x14ac:dyDescent="0.3"/>
    <row r="6717" ht="15" customHeight="1" x14ac:dyDescent="0.3"/>
    <row r="6718" ht="15" customHeight="1" x14ac:dyDescent="0.3"/>
    <row r="6719" ht="15" customHeight="1" x14ac:dyDescent="0.3"/>
    <row r="6720" ht="15" customHeight="1" x14ac:dyDescent="0.3"/>
    <row r="6721" ht="15" customHeight="1" x14ac:dyDescent="0.3"/>
    <row r="6722" ht="15" customHeight="1" x14ac:dyDescent="0.3"/>
    <row r="6723" ht="15" customHeight="1" x14ac:dyDescent="0.3"/>
    <row r="6724" ht="15" customHeight="1" x14ac:dyDescent="0.3"/>
    <row r="6725" ht="15" customHeight="1" x14ac:dyDescent="0.3"/>
    <row r="6726" ht="15" customHeight="1" x14ac:dyDescent="0.3"/>
    <row r="6727" ht="15" customHeight="1" x14ac:dyDescent="0.3"/>
    <row r="6728" ht="15" customHeight="1" x14ac:dyDescent="0.3"/>
    <row r="6729" ht="15" customHeight="1" x14ac:dyDescent="0.3"/>
    <row r="6730" ht="15" customHeight="1" x14ac:dyDescent="0.3"/>
    <row r="6731" ht="15" customHeight="1" x14ac:dyDescent="0.3"/>
    <row r="6732" ht="15" customHeight="1" x14ac:dyDescent="0.3"/>
    <row r="6733" ht="15" customHeight="1" x14ac:dyDescent="0.3"/>
    <row r="6734" ht="15" customHeight="1" x14ac:dyDescent="0.3"/>
    <row r="6735" ht="15" customHeight="1" x14ac:dyDescent="0.3"/>
    <row r="6736" ht="15" customHeight="1" x14ac:dyDescent="0.3"/>
    <row r="6737" ht="15" customHeight="1" x14ac:dyDescent="0.3"/>
    <row r="6738" ht="15" customHeight="1" x14ac:dyDescent="0.3"/>
    <row r="6739" ht="15" customHeight="1" x14ac:dyDescent="0.3"/>
    <row r="6740" ht="15" customHeight="1" x14ac:dyDescent="0.3"/>
    <row r="6741" ht="15" customHeight="1" x14ac:dyDescent="0.3"/>
    <row r="6742" ht="15" customHeight="1" x14ac:dyDescent="0.3"/>
    <row r="6743" ht="15" customHeight="1" x14ac:dyDescent="0.3"/>
    <row r="6744" ht="15" customHeight="1" x14ac:dyDescent="0.3"/>
    <row r="6745" ht="15" customHeight="1" x14ac:dyDescent="0.3"/>
    <row r="6746" ht="15" customHeight="1" x14ac:dyDescent="0.3"/>
    <row r="6747" ht="15" customHeight="1" x14ac:dyDescent="0.3"/>
    <row r="6748" ht="15" customHeight="1" x14ac:dyDescent="0.3"/>
    <row r="6749" ht="15" customHeight="1" x14ac:dyDescent="0.3"/>
    <row r="6750" ht="15" customHeight="1" x14ac:dyDescent="0.3"/>
    <row r="6751" ht="15" customHeight="1" x14ac:dyDescent="0.3"/>
    <row r="6752" ht="15" customHeight="1" x14ac:dyDescent="0.3"/>
    <row r="6753" ht="15" customHeight="1" x14ac:dyDescent="0.3"/>
    <row r="6754" ht="15" customHeight="1" x14ac:dyDescent="0.3"/>
    <row r="6755" ht="15" customHeight="1" x14ac:dyDescent="0.3"/>
    <row r="6756" ht="15" customHeight="1" x14ac:dyDescent="0.3"/>
    <row r="6757" ht="15" customHeight="1" x14ac:dyDescent="0.3"/>
    <row r="6758" ht="15" customHeight="1" x14ac:dyDescent="0.3"/>
    <row r="6759" ht="15" customHeight="1" x14ac:dyDescent="0.3"/>
    <row r="6760" ht="15" customHeight="1" x14ac:dyDescent="0.3"/>
    <row r="6761" ht="15" customHeight="1" x14ac:dyDescent="0.3"/>
    <row r="6762" ht="15" customHeight="1" x14ac:dyDescent="0.3"/>
    <row r="6763" ht="15" customHeight="1" x14ac:dyDescent="0.3"/>
    <row r="6764" ht="15" customHeight="1" x14ac:dyDescent="0.3"/>
    <row r="6765" ht="15" customHeight="1" x14ac:dyDescent="0.3"/>
    <row r="6766" ht="15" customHeight="1" x14ac:dyDescent="0.3"/>
    <row r="6767" ht="15" customHeight="1" x14ac:dyDescent="0.3"/>
    <row r="6768" ht="15" customHeight="1" x14ac:dyDescent="0.3"/>
    <row r="6769" ht="15" customHeight="1" x14ac:dyDescent="0.3"/>
    <row r="6770" ht="15" customHeight="1" x14ac:dyDescent="0.3"/>
    <row r="6771" ht="15" customHeight="1" x14ac:dyDescent="0.3"/>
    <row r="6772" ht="15" customHeight="1" x14ac:dyDescent="0.3"/>
    <row r="6773" ht="15" customHeight="1" x14ac:dyDescent="0.3"/>
    <row r="6774" ht="15" customHeight="1" x14ac:dyDescent="0.3"/>
    <row r="6775" ht="15" customHeight="1" x14ac:dyDescent="0.3"/>
    <row r="6776" ht="15" customHeight="1" x14ac:dyDescent="0.3"/>
    <row r="6777" ht="15" customHeight="1" x14ac:dyDescent="0.3"/>
    <row r="6778" ht="15" customHeight="1" x14ac:dyDescent="0.3"/>
    <row r="6779" ht="15" customHeight="1" x14ac:dyDescent="0.3"/>
    <row r="6780" ht="15" customHeight="1" x14ac:dyDescent="0.3"/>
    <row r="6781" ht="15" customHeight="1" x14ac:dyDescent="0.3"/>
    <row r="6782" ht="15" customHeight="1" x14ac:dyDescent="0.3"/>
    <row r="6783" ht="15" customHeight="1" x14ac:dyDescent="0.3"/>
    <row r="6784" ht="15" customHeight="1" x14ac:dyDescent="0.3"/>
    <row r="6785" ht="15" customHeight="1" x14ac:dyDescent="0.3"/>
    <row r="6786" ht="15" customHeight="1" x14ac:dyDescent="0.3"/>
    <row r="6787" ht="15" customHeight="1" x14ac:dyDescent="0.3"/>
    <row r="6788" ht="15" customHeight="1" x14ac:dyDescent="0.3"/>
    <row r="6789" ht="15" customHeight="1" x14ac:dyDescent="0.3"/>
    <row r="6790" ht="15" customHeight="1" x14ac:dyDescent="0.3"/>
    <row r="6791" ht="15" customHeight="1" x14ac:dyDescent="0.3"/>
    <row r="6792" ht="15" customHeight="1" x14ac:dyDescent="0.3"/>
    <row r="6793" ht="15" customHeight="1" x14ac:dyDescent="0.3"/>
    <row r="6794" ht="15" customHeight="1" x14ac:dyDescent="0.3"/>
    <row r="6795" ht="15" customHeight="1" x14ac:dyDescent="0.3"/>
    <row r="6796" ht="15" customHeight="1" x14ac:dyDescent="0.3"/>
    <row r="6797" ht="15" customHeight="1" x14ac:dyDescent="0.3"/>
    <row r="6798" ht="15" customHeight="1" x14ac:dyDescent="0.3"/>
    <row r="6799" ht="15" customHeight="1" x14ac:dyDescent="0.3"/>
    <row r="6800" ht="15" customHeight="1" x14ac:dyDescent="0.3"/>
    <row r="6801" ht="15" customHeight="1" x14ac:dyDescent="0.3"/>
    <row r="6802" ht="15" customHeight="1" x14ac:dyDescent="0.3"/>
    <row r="6803" ht="15" customHeight="1" x14ac:dyDescent="0.3"/>
    <row r="6804" ht="15" customHeight="1" x14ac:dyDescent="0.3"/>
    <row r="6805" ht="15" customHeight="1" x14ac:dyDescent="0.3"/>
    <row r="6806" ht="15" customHeight="1" x14ac:dyDescent="0.3"/>
    <row r="6807" ht="15" customHeight="1" x14ac:dyDescent="0.3"/>
    <row r="6808" ht="15" customHeight="1" x14ac:dyDescent="0.3"/>
    <row r="6809" ht="15" customHeight="1" x14ac:dyDescent="0.3"/>
    <row r="6810" ht="15" customHeight="1" x14ac:dyDescent="0.3"/>
    <row r="6811" ht="15" customHeight="1" x14ac:dyDescent="0.3"/>
    <row r="6812" ht="15" customHeight="1" x14ac:dyDescent="0.3"/>
    <row r="6813" ht="15" customHeight="1" x14ac:dyDescent="0.3"/>
    <row r="6814" ht="15" customHeight="1" x14ac:dyDescent="0.3"/>
    <row r="6815" ht="15" customHeight="1" x14ac:dyDescent="0.3"/>
    <row r="6816" ht="15" customHeight="1" x14ac:dyDescent="0.3"/>
    <row r="6817" ht="15" customHeight="1" x14ac:dyDescent="0.3"/>
    <row r="6818" ht="15" customHeight="1" x14ac:dyDescent="0.3"/>
    <row r="6819" ht="15" customHeight="1" x14ac:dyDescent="0.3"/>
    <row r="6820" ht="15" customHeight="1" x14ac:dyDescent="0.3"/>
    <row r="6821" ht="15" customHeight="1" x14ac:dyDescent="0.3"/>
    <row r="6822" ht="15" customHeight="1" x14ac:dyDescent="0.3"/>
    <row r="6823" ht="15" customHeight="1" x14ac:dyDescent="0.3"/>
    <row r="6824" ht="15" customHeight="1" x14ac:dyDescent="0.3"/>
    <row r="6825" ht="15" customHeight="1" x14ac:dyDescent="0.3"/>
    <row r="6826" ht="15" customHeight="1" x14ac:dyDescent="0.3"/>
    <row r="6827" ht="15" customHeight="1" x14ac:dyDescent="0.3"/>
    <row r="6828" ht="15" customHeight="1" x14ac:dyDescent="0.3"/>
    <row r="6829" ht="15" customHeight="1" x14ac:dyDescent="0.3"/>
    <row r="6830" ht="15" customHeight="1" x14ac:dyDescent="0.3"/>
    <row r="6831" ht="15" customHeight="1" x14ac:dyDescent="0.3"/>
    <row r="6832" ht="15" customHeight="1" x14ac:dyDescent="0.3"/>
    <row r="6833" ht="15" customHeight="1" x14ac:dyDescent="0.3"/>
    <row r="6834" ht="15" customHeight="1" x14ac:dyDescent="0.3"/>
    <row r="6835" ht="15" customHeight="1" x14ac:dyDescent="0.3"/>
    <row r="6836" ht="15" customHeight="1" x14ac:dyDescent="0.3"/>
    <row r="6837" ht="15" customHeight="1" x14ac:dyDescent="0.3"/>
    <row r="6838" ht="15" customHeight="1" x14ac:dyDescent="0.3"/>
    <row r="6839" ht="15" customHeight="1" x14ac:dyDescent="0.3"/>
    <row r="6840" ht="15" customHeight="1" x14ac:dyDescent="0.3"/>
    <row r="6841" ht="15" customHeight="1" x14ac:dyDescent="0.3"/>
    <row r="6842" ht="15" customHeight="1" x14ac:dyDescent="0.3"/>
    <row r="6843" ht="15" customHeight="1" x14ac:dyDescent="0.3"/>
    <row r="6844" ht="15" customHeight="1" x14ac:dyDescent="0.3"/>
    <row r="6845" ht="15" customHeight="1" x14ac:dyDescent="0.3"/>
    <row r="6846" ht="15" customHeight="1" x14ac:dyDescent="0.3"/>
    <row r="6847" ht="15" customHeight="1" x14ac:dyDescent="0.3"/>
    <row r="6848" ht="15" customHeight="1" x14ac:dyDescent="0.3"/>
    <row r="6849" ht="15" customHeight="1" x14ac:dyDescent="0.3"/>
    <row r="6850" ht="15" customHeight="1" x14ac:dyDescent="0.3"/>
    <row r="6851" ht="15" customHeight="1" x14ac:dyDescent="0.3"/>
    <row r="6852" ht="15" customHeight="1" x14ac:dyDescent="0.3"/>
    <row r="6853" ht="15" customHeight="1" x14ac:dyDescent="0.3"/>
    <row r="6854" ht="15" customHeight="1" x14ac:dyDescent="0.3"/>
    <row r="6855" ht="15" customHeight="1" x14ac:dyDescent="0.3"/>
    <row r="6856" ht="15" customHeight="1" x14ac:dyDescent="0.3"/>
    <row r="6857" ht="15" customHeight="1" x14ac:dyDescent="0.3"/>
    <row r="6858" ht="15" customHeight="1" x14ac:dyDescent="0.3"/>
    <row r="6859" ht="15" customHeight="1" x14ac:dyDescent="0.3"/>
    <row r="6860" ht="15" customHeight="1" x14ac:dyDescent="0.3"/>
    <row r="6861" ht="15" customHeight="1" x14ac:dyDescent="0.3"/>
    <row r="6862" ht="15" customHeight="1" x14ac:dyDescent="0.3"/>
    <row r="6863" ht="15" customHeight="1" x14ac:dyDescent="0.3"/>
    <row r="6864" ht="15" customHeight="1" x14ac:dyDescent="0.3"/>
    <row r="6865" ht="15" customHeight="1" x14ac:dyDescent="0.3"/>
    <row r="6866" ht="15" customHeight="1" x14ac:dyDescent="0.3"/>
    <row r="6867" ht="15" customHeight="1" x14ac:dyDescent="0.3"/>
    <row r="6868" ht="15" customHeight="1" x14ac:dyDescent="0.3"/>
    <row r="6869" ht="15" customHeight="1" x14ac:dyDescent="0.3"/>
    <row r="6870" ht="15" customHeight="1" x14ac:dyDescent="0.3"/>
    <row r="6871" ht="15" customHeight="1" x14ac:dyDescent="0.3"/>
    <row r="6872" ht="15" customHeight="1" x14ac:dyDescent="0.3"/>
    <row r="6873" ht="15" customHeight="1" x14ac:dyDescent="0.3"/>
    <row r="6874" ht="15" customHeight="1" x14ac:dyDescent="0.3"/>
    <row r="6875" ht="15" customHeight="1" x14ac:dyDescent="0.3"/>
    <row r="6876" ht="15" customHeight="1" x14ac:dyDescent="0.3"/>
    <row r="6877" ht="15" customHeight="1" x14ac:dyDescent="0.3"/>
    <row r="6878" ht="15" customHeight="1" x14ac:dyDescent="0.3"/>
    <row r="6879" ht="15" customHeight="1" x14ac:dyDescent="0.3"/>
    <row r="6880" ht="15" customHeight="1" x14ac:dyDescent="0.3"/>
    <row r="6881" ht="15" customHeight="1" x14ac:dyDescent="0.3"/>
    <row r="6882" ht="15" customHeight="1" x14ac:dyDescent="0.3"/>
    <row r="6883" ht="15" customHeight="1" x14ac:dyDescent="0.3"/>
    <row r="6884" ht="15" customHeight="1" x14ac:dyDescent="0.3"/>
    <row r="6885" ht="15" customHeight="1" x14ac:dyDescent="0.3"/>
    <row r="6886" ht="15" customHeight="1" x14ac:dyDescent="0.3"/>
    <row r="6887" ht="15" customHeight="1" x14ac:dyDescent="0.3"/>
    <row r="6888" ht="15" customHeight="1" x14ac:dyDescent="0.3"/>
    <row r="6889" ht="15" customHeight="1" x14ac:dyDescent="0.3"/>
    <row r="6890" ht="15" customHeight="1" x14ac:dyDescent="0.3"/>
    <row r="6891" ht="15" customHeight="1" x14ac:dyDescent="0.3"/>
    <row r="6892" ht="15" customHeight="1" x14ac:dyDescent="0.3"/>
    <row r="6893" ht="15" customHeight="1" x14ac:dyDescent="0.3"/>
    <row r="6894" ht="15" customHeight="1" x14ac:dyDescent="0.3"/>
    <row r="6895" ht="15" customHeight="1" x14ac:dyDescent="0.3"/>
    <row r="6896" ht="15" customHeight="1" x14ac:dyDescent="0.3"/>
    <row r="6897" ht="15" customHeight="1" x14ac:dyDescent="0.3"/>
    <row r="6898" ht="15" customHeight="1" x14ac:dyDescent="0.3"/>
    <row r="6899" ht="15" customHeight="1" x14ac:dyDescent="0.3"/>
    <row r="6900" ht="15" customHeight="1" x14ac:dyDescent="0.3"/>
    <row r="6901" ht="15" customHeight="1" x14ac:dyDescent="0.3"/>
    <row r="6902" ht="15" customHeight="1" x14ac:dyDescent="0.3"/>
    <row r="6903" ht="15" customHeight="1" x14ac:dyDescent="0.3"/>
    <row r="6904" ht="15" customHeight="1" x14ac:dyDescent="0.3"/>
    <row r="6905" ht="15" customHeight="1" x14ac:dyDescent="0.3"/>
    <row r="6906" ht="15" customHeight="1" x14ac:dyDescent="0.3"/>
    <row r="6907" ht="15" customHeight="1" x14ac:dyDescent="0.3"/>
    <row r="6908" ht="15" customHeight="1" x14ac:dyDescent="0.3"/>
    <row r="6909" ht="15" customHeight="1" x14ac:dyDescent="0.3"/>
    <row r="6910" ht="15" customHeight="1" x14ac:dyDescent="0.3"/>
    <row r="6911" ht="15" customHeight="1" x14ac:dyDescent="0.3"/>
    <row r="6912" ht="15" customHeight="1" x14ac:dyDescent="0.3"/>
    <row r="6913" ht="15" customHeight="1" x14ac:dyDescent="0.3"/>
    <row r="6914" ht="15" customHeight="1" x14ac:dyDescent="0.3"/>
    <row r="6915" ht="15" customHeight="1" x14ac:dyDescent="0.3"/>
    <row r="6916" ht="15" customHeight="1" x14ac:dyDescent="0.3"/>
    <row r="6917" ht="15" customHeight="1" x14ac:dyDescent="0.3"/>
    <row r="6918" ht="15" customHeight="1" x14ac:dyDescent="0.3"/>
    <row r="6919" ht="15" customHeight="1" x14ac:dyDescent="0.3"/>
    <row r="6920" ht="15" customHeight="1" x14ac:dyDescent="0.3"/>
    <row r="6921" ht="15" customHeight="1" x14ac:dyDescent="0.3"/>
    <row r="6922" ht="15" customHeight="1" x14ac:dyDescent="0.3"/>
    <row r="6923" ht="15" customHeight="1" x14ac:dyDescent="0.3"/>
    <row r="6924" ht="15" customHeight="1" x14ac:dyDescent="0.3"/>
    <row r="6925" ht="15" customHeight="1" x14ac:dyDescent="0.3"/>
    <row r="6926" ht="15" customHeight="1" x14ac:dyDescent="0.3"/>
    <row r="6927" ht="15" customHeight="1" x14ac:dyDescent="0.3"/>
    <row r="6928" ht="15" customHeight="1" x14ac:dyDescent="0.3"/>
    <row r="6929" ht="15" customHeight="1" x14ac:dyDescent="0.3"/>
    <row r="6930" ht="15" customHeight="1" x14ac:dyDescent="0.3"/>
    <row r="6931" ht="15" customHeight="1" x14ac:dyDescent="0.3"/>
    <row r="6932" ht="15" customHeight="1" x14ac:dyDescent="0.3"/>
    <row r="6933" ht="15" customHeight="1" x14ac:dyDescent="0.3"/>
    <row r="6934" ht="15" customHeight="1" x14ac:dyDescent="0.3"/>
    <row r="6935" ht="15" customHeight="1" x14ac:dyDescent="0.3"/>
    <row r="6936" ht="15" customHeight="1" x14ac:dyDescent="0.3"/>
    <row r="6937" ht="15" customHeight="1" x14ac:dyDescent="0.3"/>
    <row r="6938" ht="15" customHeight="1" x14ac:dyDescent="0.3"/>
    <row r="6939" ht="15" customHeight="1" x14ac:dyDescent="0.3"/>
    <row r="6940" ht="15" customHeight="1" x14ac:dyDescent="0.3"/>
    <row r="6941" ht="15" customHeight="1" x14ac:dyDescent="0.3"/>
    <row r="6942" ht="15" customHeight="1" x14ac:dyDescent="0.3"/>
    <row r="6943" ht="15" customHeight="1" x14ac:dyDescent="0.3"/>
    <row r="6944" ht="15" customHeight="1" x14ac:dyDescent="0.3"/>
    <row r="6945" ht="15" customHeight="1" x14ac:dyDescent="0.3"/>
    <row r="6946" ht="15" customHeight="1" x14ac:dyDescent="0.3"/>
    <row r="6947" ht="15" customHeight="1" x14ac:dyDescent="0.3"/>
    <row r="6948" ht="15" customHeight="1" x14ac:dyDescent="0.3"/>
    <row r="6949" ht="15" customHeight="1" x14ac:dyDescent="0.3"/>
    <row r="6950" ht="15" customHeight="1" x14ac:dyDescent="0.3"/>
    <row r="6951" ht="15" customHeight="1" x14ac:dyDescent="0.3"/>
    <row r="6952" ht="15" customHeight="1" x14ac:dyDescent="0.3"/>
    <row r="6953" ht="15" customHeight="1" x14ac:dyDescent="0.3"/>
    <row r="6954" ht="15" customHeight="1" x14ac:dyDescent="0.3"/>
    <row r="6955" ht="15" customHeight="1" x14ac:dyDescent="0.3"/>
    <row r="6956" ht="15" customHeight="1" x14ac:dyDescent="0.3"/>
    <row r="6957" ht="15" customHeight="1" x14ac:dyDescent="0.3"/>
    <row r="6958" ht="15" customHeight="1" x14ac:dyDescent="0.3"/>
    <row r="6959" ht="15" customHeight="1" x14ac:dyDescent="0.3"/>
    <row r="6960" ht="15" customHeight="1" x14ac:dyDescent="0.3"/>
    <row r="6961" ht="15" customHeight="1" x14ac:dyDescent="0.3"/>
    <row r="6962" ht="15" customHeight="1" x14ac:dyDescent="0.3"/>
    <row r="6963" ht="15" customHeight="1" x14ac:dyDescent="0.3"/>
    <row r="6964" ht="15" customHeight="1" x14ac:dyDescent="0.3"/>
    <row r="6965" ht="15" customHeight="1" x14ac:dyDescent="0.3"/>
    <row r="6966" ht="15" customHeight="1" x14ac:dyDescent="0.3"/>
    <row r="6967" ht="15" customHeight="1" x14ac:dyDescent="0.3"/>
    <row r="6968" ht="15" customHeight="1" x14ac:dyDescent="0.3"/>
    <row r="6969" ht="15" customHeight="1" x14ac:dyDescent="0.3"/>
    <row r="6970" ht="15" customHeight="1" x14ac:dyDescent="0.3"/>
    <row r="6971" ht="15" customHeight="1" x14ac:dyDescent="0.3"/>
    <row r="6972" ht="15" customHeight="1" x14ac:dyDescent="0.3"/>
    <row r="6973" ht="15" customHeight="1" x14ac:dyDescent="0.3"/>
    <row r="6974" ht="15" customHeight="1" x14ac:dyDescent="0.3"/>
    <row r="6975" ht="15" customHeight="1" x14ac:dyDescent="0.3"/>
    <row r="6976" ht="15" customHeight="1" x14ac:dyDescent="0.3"/>
    <row r="6977" ht="15" customHeight="1" x14ac:dyDescent="0.3"/>
    <row r="6978" ht="15" customHeight="1" x14ac:dyDescent="0.3"/>
    <row r="6979" ht="15" customHeight="1" x14ac:dyDescent="0.3"/>
    <row r="6980" ht="15" customHeight="1" x14ac:dyDescent="0.3"/>
    <row r="6981" ht="15" customHeight="1" x14ac:dyDescent="0.3"/>
    <row r="6982" ht="15" customHeight="1" x14ac:dyDescent="0.3"/>
    <row r="6983" ht="15" customHeight="1" x14ac:dyDescent="0.3"/>
    <row r="6984" ht="15" customHeight="1" x14ac:dyDescent="0.3"/>
    <row r="6985" ht="15" customHeight="1" x14ac:dyDescent="0.3"/>
    <row r="6986" ht="15" customHeight="1" x14ac:dyDescent="0.3"/>
    <row r="6987" ht="15" customHeight="1" x14ac:dyDescent="0.3"/>
    <row r="6988" ht="15" customHeight="1" x14ac:dyDescent="0.3"/>
    <row r="6989" ht="15" customHeight="1" x14ac:dyDescent="0.3"/>
    <row r="6990" ht="15" customHeight="1" x14ac:dyDescent="0.3"/>
    <row r="6991" ht="15" customHeight="1" x14ac:dyDescent="0.3"/>
    <row r="6992" ht="15" customHeight="1" x14ac:dyDescent="0.3"/>
    <row r="6993" ht="15" customHeight="1" x14ac:dyDescent="0.3"/>
    <row r="6994" ht="15" customHeight="1" x14ac:dyDescent="0.3"/>
    <row r="6995" ht="15" customHeight="1" x14ac:dyDescent="0.3"/>
    <row r="6996" ht="15" customHeight="1" x14ac:dyDescent="0.3"/>
    <row r="6997" ht="15" customHeight="1" x14ac:dyDescent="0.3"/>
    <row r="6998" ht="15" customHeight="1" x14ac:dyDescent="0.3"/>
    <row r="6999" ht="15" customHeight="1" x14ac:dyDescent="0.3"/>
    <row r="7000" ht="15" customHeight="1" x14ac:dyDescent="0.3"/>
    <row r="7001" ht="15" customHeight="1" x14ac:dyDescent="0.3"/>
    <row r="7002" ht="15" customHeight="1" x14ac:dyDescent="0.3"/>
    <row r="7003" ht="15" customHeight="1" x14ac:dyDescent="0.3"/>
    <row r="7004" ht="15" customHeight="1" x14ac:dyDescent="0.3"/>
    <row r="7005" ht="15" customHeight="1" x14ac:dyDescent="0.3"/>
    <row r="7006" ht="15" customHeight="1" x14ac:dyDescent="0.3"/>
    <row r="7007" ht="15" customHeight="1" x14ac:dyDescent="0.3"/>
    <row r="7008" ht="15" customHeight="1" x14ac:dyDescent="0.3"/>
    <row r="7009" ht="15" customHeight="1" x14ac:dyDescent="0.3"/>
    <row r="7010" ht="15" customHeight="1" x14ac:dyDescent="0.3"/>
    <row r="7011" ht="15" customHeight="1" x14ac:dyDescent="0.3"/>
    <row r="7012" ht="15" customHeight="1" x14ac:dyDescent="0.3"/>
    <row r="7013" ht="15" customHeight="1" x14ac:dyDescent="0.3"/>
    <row r="7014" ht="15" customHeight="1" x14ac:dyDescent="0.3"/>
    <row r="7015" ht="15" customHeight="1" x14ac:dyDescent="0.3"/>
    <row r="7016" ht="15" customHeight="1" x14ac:dyDescent="0.3"/>
    <row r="7017" ht="15" customHeight="1" x14ac:dyDescent="0.3"/>
    <row r="7018" ht="15" customHeight="1" x14ac:dyDescent="0.3"/>
    <row r="7019" ht="15" customHeight="1" x14ac:dyDescent="0.3"/>
    <row r="7020" ht="15" customHeight="1" x14ac:dyDescent="0.3"/>
    <row r="7021" ht="15" customHeight="1" x14ac:dyDescent="0.3"/>
    <row r="7022" ht="15" customHeight="1" x14ac:dyDescent="0.3"/>
    <row r="7023" ht="15" customHeight="1" x14ac:dyDescent="0.3"/>
    <row r="7024" ht="15" customHeight="1" x14ac:dyDescent="0.3"/>
    <row r="7025" ht="15" customHeight="1" x14ac:dyDescent="0.3"/>
    <row r="7026" ht="15" customHeight="1" x14ac:dyDescent="0.3"/>
    <row r="7027" ht="15" customHeight="1" x14ac:dyDescent="0.3"/>
    <row r="7028" ht="15" customHeight="1" x14ac:dyDescent="0.3"/>
    <row r="7029" ht="15" customHeight="1" x14ac:dyDescent="0.3"/>
    <row r="7030" ht="15" customHeight="1" x14ac:dyDescent="0.3"/>
    <row r="7031" ht="15" customHeight="1" x14ac:dyDescent="0.3"/>
    <row r="7032" ht="15" customHeight="1" x14ac:dyDescent="0.3"/>
    <row r="7033" ht="15" customHeight="1" x14ac:dyDescent="0.3"/>
    <row r="7034" ht="15" customHeight="1" x14ac:dyDescent="0.3"/>
    <row r="7035" ht="15" customHeight="1" x14ac:dyDescent="0.3"/>
    <row r="7036" ht="15" customHeight="1" x14ac:dyDescent="0.3"/>
    <row r="7037" ht="15" customHeight="1" x14ac:dyDescent="0.3"/>
    <row r="7038" ht="15" customHeight="1" x14ac:dyDescent="0.3"/>
    <row r="7039" ht="15" customHeight="1" x14ac:dyDescent="0.3"/>
    <row r="7040" ht="15" customHeight="1" x14ac:dyDescent="0.3"/>
    <row r="7041" ht="15" customHeight="1" x14ac:dyDescent="0.3"/>
    <row r="7042" ht="15" customHeight="1" x14ac:dyDescent="0.3"/>
    <row r="7043" ht="15" customHeight="1" x14ac:dyDescent="0.3"/>
    <row r="7044" ht="15" customHeight="1" x14ac:dyDescent="0.3"/>
    <row r="7045" ht="15" customHeight="1" x14ac:dyDescent="0.3"/>
    <row r="7046" ht="15" customHeight="1" x14ac:dyDescent="0.3"/>
    <row r="7047" ht="15" customHeight="1" x14ac:dyDescent="0.3"/>
    <row r="7048" ht="15" customHeight="1" x14ac:dyDescent="0.3"/>
    <row r="7049" ht="15" customHeight="1" x14ac:dyDescent="0.3"/>
    <row r="7050" ht="15" customHeight="1" x14ac:dyDescent="0.3"/>
    <row r="7051" ht="15" customHeight="1" x14ac:dyDescent="0.3"/>
    <row r="7052" ht="15" customHeight="1" x14ac:dyDescent="0.3"/>
    <row r="7053" ht="15" customHeight="1" x14ac:dyDescent="0.3"/>
    <row r="7054" ht="15" customHeight="1" x14ac:dyDescent="0.3"/>
    <row r="7055" ht="15" customHeight="1" x14ac:dyDescent="0.3"/>
    <row r="7056" ht="15" customHeight="1" x14ac:dyDescent="0.3"/>
    <row r="7057" ht="15" customHeight="1" x14ac:dyDescent="0.3"/>
    <row r="7058" ht="15" customHeight="1" x14ac:dyDescent="0.3"/>
    <row r="7059" ht="15" customHeight="1" x14ac:dyDescent="0.3"/>
    <row r="7060" ht="15" customHeight="1" x14ac:dyDescent="0.3"/>
    <row r="7061" ht="15" customHeight="1" x14ac:dyDescent="0.3"/>
    <row r="7062" ht="15" customHeight="1" x14ac:dyDescent="0.3"/>
    <row r="7063" ht="15" customHeight="1" x14ac:dyDescent="0.3"/>
    <row r="7064" ht="15" customHeight="1" x14ac:dyDescent="0.3"/>
    <row r="7065" ht="15" customHeight="1" x14ac:dyDescent="0.3"/>
    <row r="7066" ht="15" customHeight="1" x14ac:dyDescent="0.3"/>
    <row r="7067" ht="15" customHeight="1" x14ac:dyDescent="0.3"/>
    <row r="7068" ht="15" customHeight="1" x14ac:dyDescent="0.3"/>
    <row r="7069" ht="15" customHeight="1" x14ac:dyDescent="0.3"/>
    <row r="7070" ht="15" customHeight="1" x14ac:dyDescent="0.3"/>
    <row r="7071" ht="15" customHeight="1" x14ac:dyDescent="0.3"/>
    <row r="7072" ht="15" customHeight="1" x14ac:dyDescent="0.3"/>
    <row r="7073" ht="15" customHeight="1" x14ac:dyDescent="0.3"/>
    <row r="7074" ht="15" customHeight="1" x14ac:dyDescent="0.3"/>
    <row r="7075" ht="15" customHeight="1" x14ac:dyDescent="0.3"/>
    <row r="7076" ht="15" customHeight="1" x14ac:dyDescent="0.3"/>
    <row r="7077" ht="15" customHeight="1" x14ac:dyDescent="0.3"/>
    <row r="7078" ht="15" customHeight="1" x14ac:dyDescent="0.3"/>
    <row r="7079" ht="15" customHeight="1" x14ac:dyDescent="0.3"/>
    <row r="7080" ht="15" customHeight="1" x14ac:dyDescent="0.3"/>
    <row r="7081" ht="15" customHeight="1" x14ac:dyDescent="0.3"/>
    <row r="7082" ht="15" customHeight="1" x14ac:dyDescent="0.3"/>
    <row r="7083" ht="15" customHeight="1" x14ac:dyDescent="0.3"/>
    <row r="7084" ht="15" customHeight="1" x14ac:dyDescent="0.3"/>
    <row r="7085" ht="15" customHeight="1" x14ac:dyDescent="0.3"/>
    <row r="7086" ht="15" customHeight="1" x14ac:dyDescent="0.3"/>
    <row r="7087" ht="15" customHeight="1" x14ac:dyDescent="0.3"/>
    <row r="7088" ht="15" customHeight="1" x14ac:dyDescent="0.3"/>
    <row r="7089" ht="15" customHeight="1" x14ac:dyDescent="0.3"/>
    <row r="7090" ht="15" customHeight="1" x14ac:dyDescent="0.3"/>
    <row r="7091" ht="15" customHeight="1" x14ac:dyDescent="0.3"/>
    <row r="7092" ht="15" customHeight="1" x14ac:dyDescent="0.3"/>
    <row r="7093" ht="15" customHeight="1" x14ac:dyDescent="0.3"/>
    <row r="7094" ht="15" customHeight="1" x14ac:dyDescent="0.3"/>
    <row r="7095" ht="15" customHeight="1" x14ac:dyDescent="0.3"/>
    <row r="7096" ht="15" customHeight="1" x14ac:dyDescent="0.3"/>
    <row r="7097" ht="15" customHeight="1" x14ac:dyDescent="0.3"/>
    <row r="7098" ht="15" customHeight="1" x14ac:dyDescent="0.3"/>
    <row r="7099" ht="15" customHeight="1" x14ac:dyDescent="0.3"/>
    <row r="7100" ht="15" customHeight="1" x14ac:dyDescent="0.3"/>
    <row r="7101" ht="15" customHeight="1" x14ac:dyDescent="0.3"/>
    <row r="7102" ht="15" customHeight="1" x14ac:dyDescent="0.3"/>
    <row r="7103" ht="15" customHeight="1" x14ac:dyDescent="0.3"/>
    <row r="7104" ht="15" customHeight="1" x14ac:dyDescent="0.3"/>
    <row r="7105" ht="15" customHeight="1" x14ac:dyDescent="0.3"/>
    <row r="7106" ht="15" customHeight="1" x14ac:dyDescent="0.3"/>
    <row r="7107" ht="15" customHeight="1" x14ac:dyDescent="0.3"/>
    <row r="7108" ht="15" customHeight="1" x14ac:dyDescent="0.3"/>
    <row r="7109" ht="15" customHeight="1" x14ac:dyDescent="0.3"/>
    <row r="7110" ht="15" customHeight="1" x14ac:dyDescent="0.3"/>
    <row r="7111" ht="15" customHeight="1" x14ac:dyDescent="0.3"/>
    <row r="7112" ht="15" customHeight="1" x14ac:dyDescent="0.3"/>
    <row r="7113" ht="15" customHeight="1" x14ac:dyDescent="0.3"/>
    <row r="7114" ht="15" customHeight="1" x14ac:dyDescent="0.3"/>
    <row r="7115" ht="15" customHeight="1" x14ac:dyDescent="0.3"/>
    <row r="7116" ht="15" customHeight="1" x14ac:dyDescent="0.3"/>
    <row r="7117" ht="15" customHeight="1" x14ac:dyDescent="0.3"/>
    <row r="7118" ht="15" customHeight="1" x14ac:dyDescent="0.3"/>
    <row r="7119" ht="15" customHeight="1" x14ac:dyDescent="0.3"/>
    <row r="7120" ht="15" customHeight="1" x14ac:dyDescent="0.3"/>
    <row r="7121" ht="15" customHeight="1" x14ac:dyDescent="0.3"/>
    <row r="7122" ht="15" customHeight="1" x14ac:dyDescent="0.3"/>
    <row r="7123" ht="15" customHeight="1" x14ac:dyDescent="0.3"/>
    <row r="7124" ht="15" customHeight="1" x14ac:dyDescent="0.3"/>
    <row r="7125" ht="15" customHeight="1" x14ac:dyDescent="0.3"/>
    <row r="7126" ht="15" customHeight="1" x14ac:dyDescent="0.3"/>
    <row r="7127" ht="15" customHeight="1" x14ac:dyDescent="0.3"/>
    <row r="7128" ht="15" customHeight="1" x14ac:dyDescent="0.3"/>
    <row r="7129" ht="15" customHeight="1" x14ac:dyDescent="0.3"/>
    <row r="7130" ht="15" customHeight="1" x14ac:dyDescent="0.3"/>
    <row r="7131" ht="15" customHeight="1" x14ac:dyDescent="0.3"/>
    <row r="7132" ht="15" customHeight="1" x14ac:dyDescent="0.3"/>
    <row r="7133" ht="15" customHeight="1" x14ac:dyDescent="0.3"/>
    <row r="7134" ht="15" customHeight="1" x14ac:dyDescent="0.3"/>
    <row r="7135" ht="15" customHeight="1" x14ac:dyDescent="0.3"/>
    <row r="7136" ht="15" customHeight="1" x14ac:dyDescent="0.3"/>
    <row r="7137" ht="15" customHeight="1" x14ac:dyDescent="0.3"/>
    <row r="7138" ht="15" customHeight="1" x14ac:dyDescent="0.3"/>
    <row r="7139" ht="15" customHeight="1" x14ac:dyDescent="0.3"/>
    <row r="7140" ht="15" customHeight="1" x14ac:dyDescent="0.3"/>
    <row r="7141" ht="15" customHeight="1" x14ac:dyDescent="0.3"/>
    <row r="7142" ht="15" customHeight="1" x14ac:dyDescent="0.3"/>
    <row r="7143" ht="15" customHeight="1" x14ac:dyDescent="0.3"/>
    <row r="7144" ht="15" customHeight="1" x14ac:dyDescent="0.3"/>
    <row r="7145" ht="15" customHeight="1" x14ac:dyDescent="0.3"/>
    <row r="7146" ht="15" customHeight="1" x14ac:dyDescent="0.3"/>
    <row r="7147" ht="15" customHeight="1" x14ac:dyDescent="0.3"/>
    <row r="7148" ht="15" customHeight="1" x14ac:dyDescent="0.3"/>
    <row r="7149" ht="15" customHeight="1" x14ac:dyDescent="0.3"/>
    <row r="7150" ht="15" customHeight="1" x14ac:dyDescent="0.3"/>
    <row r="7151" ht="15" customHeight="1" x14ac:dyDescent="0.3"/>
    <row r="7152" ht="15" customHeight="1" x14ac:dyDescent="0.3"/>
    <row r="7153" ht="15" customHeight="1" x14ac:dyDescent="0.3"/>
    <row r="7154" ht="15" customHeight="1" x14ac:dyDescent="0.3"/>
    <row r="7155" ht="15" customHeight="1" x14ac:dyDescent="0.3"/>
    <row r="7156" ht="15" customHeight="1" x14ac:dyDescent="0.3"/>
    <row r="7157" ht="15" customHeight="1" x14ac:dyDescent="0.3"/>
    <row r="7158" ht="15" customHeight="1" x14ac:dyDescent="0.3"/>
    <row r="7159" ht="15" customHeight="1" x14ac:dyDescent="0.3"/>
    <row r="7160" ht="15" customHeight="1" x14ac:dyDescent="0.3"/>
    <row r="7161" ht="15" customHeight="1" x14ac:dyDescent="0.3"/>
    <row r="7162" ht="15" customHeight="1" x14ac:dyDescent="0.3"/>
    <row r="7163" ht="15" customHeight="1" x14ac:dyDescent="0.3"/>
    <row r="7164" ht="15" customHeight="1" x14ac:dyDescent="0.3"/>
    <row r="7165" ht="15" customHeight="1" x14ac:dyDescent="0.3"/>
    <row r="7166" ht="15" customHeight="1" x14ac:dyDescent="0.3"/>
    <row r="7167" ht="15" customHeight="1" x14ac:dyDescent="0.3"/>
    <row r="7168" ht="15" customHeight="1" x14ac:dyDescent="0.3"/>
    <row r="7169" ht="15" customHeight="1" x14ac:dyDescent="0.3"/>
    <row r="7170" ht="15" customHeight="1" x14ac:dyDescent="0.3"/>
    <row r="7171" ht="15" customHeight="1" x14ac:dyDescent="0.3"/>
    <row r="7172" ht="15" customHeight="1" x14ac:dyDescent="0.3"/>
    <row r="7173" ht="15" customHeight="1" x14ac:dyDescent="0.3"/>
    <row r="7174" ht="15" customHeight="1" x14ac:dyDescent="0.3"/>
    <row r="7175" ht="15" customHeight="1" x14ac:dyDescent="0.3"/>
    <row r="7176" ht="15" customHeight="1" x14ac:dyDescent="0.3"/>
    <row r="7177" ht="15" customHeight="1" x14ac:dyDescent="0.3"/>
    <row r="7178" ht="15" customHeight="1" x14ac:dyDescent="0.3"/>
    <row r="7179" ht="15" customHeight="1" x14ac:dyDescent="0.3"/>
    <row r="7180" ht="15" customHeight="1" x14ac:dyDescent="0.3"/>
    <row r="7181" ht="15" customHeight="1" x14ac:dyDescent="0.3"/>
    <row r="7182" ht="15" customHeight="1" x14ac:dyDescent="0.3"/>
    <row r="7183" ht="15" customHeight="1" x14ac:dyDescent="0.3"/>
    <row r="7184" ht="15" customHeight="1" x14ac:dyDescent="0.3"/>
    <row r="7185" ht="15" customHeight="1" x14ac:dyDescent="0.3"/>
    <row r="7186" ht="15" customHeight="1" x14ac:dyDescent="0.3"/>
    <row r="7187" ht="15" customHeight="1" x14ac:dyDescent="0.3"/>
    <row r="7188" ht="15" customHeight="1" x14ac:dyDescent="0.3"/>
    <row r="7189" ht="15" customHeight="1" x14ac:dyDescent="0.3"/>
    <row r="7190" ht="15" customHeight="1" x14ac:dyDescent="0.3"/>
    <row r="7191" ht="15" customHeight="1" x14ac:dyDescent="0.3"/>
    <row r="7192" ht="15" customHeight="1" x14ac:dyDescent="0.3"/>
    <row r="7193" ht="15" customHeight="1" x14ac:dyDescent="0.3"/>
    <row r="7194" ht="15" customHeight="1" x14ac:dyDescent="0.3"/>
    <row r="7195" ht="15" customHeight="1" x14ac:dyDescent="0.3"/>
    <row r="7196" ht="15" customHeight="1" x14ac:dyDescent="0.3"/>
    <row r="7197" ht="15" customHeight="1" x14ac:dyDescent="0.3"/>
    <row r="7198" ht="15" customHeight="1" x14ac:dyDescent="0.3"/>
    <row r="7199" ht="15" customHeight="1" x14ac:dyDescent="0.3"/>
    <row r="7200" ht="15" customHeight="1" x14ac:dyDescent="0.3"/>
    <row r="7201" ht="15" customHeight="1" x14ac:dyDescent="0.3"/>
    <row r="7202" ht="15" customHeight="1" x14ac:dyDescent="0.3"/>
    <row r="7203" ht="15" customHeight="1" x14ac:dyDescent="0.3"/>
    <row r="7204" ht="15" customHeight="1" x14ac:dyDescent="0.3"/>
    <row r="7205" ht="15" customHeight="1" x14ac:dyDescent="0.3"/>
    <row r="7206" ht="15" customHeight="1" x14ac:dyDescent="0.3"/>
    <row r="7207" ht="15" customHeight="1" x14ac:dyDescent="0.3"/>
    <row r="7208" ht="15" customHeight="1" x14ac:dyDescent="0.3"/>
    <row r="7209" ht="15" customHeight="1" x14ac:dyDescent="0.3"/>
    <row r="7210" ht="15" customHeight="1" x14ac:dyDescent="0.3"/>
    <row r="7211" ht="15" customHeight="1" x14ac:dyDescent="0.3"/>
    <row r="7212" ht="15" customHeight="1" x14ac:dyDescent="0.3"/>
    <row r="7213" ht="15" customHeight="1" x14ac:dyDescent="0.3"/>
    <row r="7214" ht="15" customHeight="1" x14ac:dyDescent="0.3"/>
    <row r="7215" ht="15" customHeight="1" x14ac:dyDescent="0.3"/>
    <row r="7216" ht="15" customHeight="1" x14ac:dyDescent="0.3"/>
    <row r="7217" ht="15" customHeight="1" x14ac:dyDescent="0.3"/>
    <row r="7218" ht="15" customHeight="1" x14ac:dyDescent="0.3"/>
    <row r="7219" ht="15" customHeight="1" x14ac:dyDescent="0.3"/>
    <row r="7220" ht="15" customHeight="1" x14ac:dyDescent="0.3"/>
    <row r="7221" ht="15" customHeight="1" x14ac:dyDescent="0.3"/>
    <row r="7222" ht="15" customHeight="1" x14ac:dyDescent="0.3"/>
    <row r="7223" ht="15" customHeight="1" x14ac:dyDescent="0.3"/>
    <row r="7224" ht="15" customHeight="1" x14ac:dyDescent="0.3"/>
    <row r="7225" ht="15" customHeight="1" x14ac:dyDescent="0.3"/>
    <row r="7226" ht="15" customHeight="1" x14ac:dyDescent="0.3"/>
    <row r="7227" ht="15" customHeight="1" x14ac:dyDescent="0.3"/>
    <row r="7228" ht="15" customHeight="1" x14ac:dyDescent="0.3"/>
    <row r="7229" ht="15" customHeight="1" x14ac:dyDescent="0.3"/>
    <row r="7230" ht="15" customHeight="1" x14ac:dyDescent="0.3"/>
    <row r="7231" ht="15" customHeight="1" x14ac:dyDescent="0.3"/>
    <row r="7232" ht="15" customHeight="1" x14ac:dyDescent="0.3"/>
    <row r="7233" ht="15" customHeight="1" x14ac:dyDescent="0.3"/>
    <row r="7234" ht="15" customHeight="1" x14ac:dyDescent="0.3"/>
    <row r="7235" ht="15" customHeight="1" x14ac:dyDescent="0.3"/>
    <row r="7236" ht="15" customHeight="1" x14ac:dyDescent="0.3"/>
    <row r="7237" ht="15" customHeight="1" x14ac:dyDescent="0.3"/>
    <row r="7238" ht="15" customHeight="1" x14ac:dyDescent="0.3"/>
    <row r="7239" ht="15" customHeight="1" x14ac:dyDescent="0.3"/>
    <row r="7240" ht="15" customHeight="1" x14ac:dyDescent="0.3"/>
    <row r="7241" ht="15" customHeight="1" x14ac:dyDescent="0.3"/>
    <row r="7242" ht="15" customHeight="1" x14ac:dyDescent="0.3"/>
    <row r="7243" ht="15" customHeight="1" x14ac:dyDescent="0.3"/>
    <row r="7244" ht="15" customHeight="1" x14ac:dyDescent="0.3"/>
    <row r="7245" ht="15" customHeight="1" x14ac:dyDescent="0.3"/>
    <row r="7246" ht="15" customHeight="1" x14ac:dyDescent="0.3"/>
    <row r="7247" ht="15" customHeight="1" x14ac:dyDescent="0.3"/>
    <row r="7248" ht="15" customHeight="1" x14ac:dyDescent="0.3"/>
    <row r="7249" ht="15" customHeight="1" x14ac:dyDescent="0.3"/>
    <row r="7250" ht="15" customHeight="1" x14ac:dyDescent="0.3"/>
    <row r="7251" ht="15" customHeight="1" x14ac:dyDescent="0.3"/>
    <row r="7252" ht="15" customHeight="1" x14ac:dyDescent="0.3"/>
    <row r="7253" ht="15" customHeight="1" x14ac:dyDescent="0.3"/>
    <row r="7254" ht="15" customHeight="1" x14ac:dyDescent="0.3"/>
    <row r="7255" ht="15" customHeight="1" x14ac:dyDescent="0.3"/>
    <row r="7256" ht="15" customHeight="1" x14ac:dyDescent="0.3"/>
    <row r="7257" ht="15" customHeight="1" x14ac:dyDescent="0.3"/>
    <row r="7258" ht="15" customHeight="1" x14ac:dyDescent="0.3"/>
    <row r="7259" ht="15" customHeight="1" x14ac:dyDescent="0.3"/>
    <row r="7260" ht="15" customHeight="1" x14ac:dyDescent="0.3"/>
    <row r="7261" ht="15" customHeight="1" x14ac:dyDescent="0.3"/>
    <row r="7262" ht="15" customHeight="1" x14ac:dyDescent="0.3"/>
    <row r="7263" ht="15" customHeight="1" x14ac:dyDescent="0.3"/>
    <row r="7264" ht="15" customHeight="1" x14ac:dyDescent="0.3"/>
    <row r="7265" ht="15" customHeight="1" x14ac:dyDescent="0.3"/>
    <row r="7266" ht="15" customHeight="1" x14ac:dyDescent="0.3"/>
    <row r="7267" ht="15" customHeight="1" x14ac:dyDescent="0.3"/>
    <row r="7268" ht="15" customHeight="1" x14ac:dyDescent="0.3"/>
    <row r="7269" ht="15" customHeight="1" x14ac:dyDescent="0.3"/>
    <row r="7270" ht="15" customHeight="1" x14ac:dyDescent="0.3"/>
    <row r="7271" ht="15" customHeight="1" x14ac:dyDescent="0.3"/>
    <row r="7272" ht="15" customHeight="1" x14ac:dyDescent="0.3"/>
    <row r="7273" ht="15" customHeight="1" x14ac:dyDescent="0.3"/>
    <row r="7274" ht="15" customHeight="1" x14ac:dyDescent="0.3"/>
    <row r="7275" ht="15" customHeight="1" x14ac:dyDescent="0.3"/>
    <row r="7276" ht="15" customHeight="1" x14ac:dyDescent="0.3"/>
    <row r="7277" ht="15" customHeight="1" x14ac:dyDescent="0.3"/>
    <row r="7278" ht="15" customHeight="1" x14ac:dyDescent="0.3"/>
    <row r="7279" ht="15" customHeight="1" x14ac:dyDescent="0.3"/>
    <row r="7280" ht="15" customHeight="1" x14ac:dyDescent="0.3"/>
    <row r="7281" ht="15" customHeight="1" x14ac:dyDescent="0.3"/>
    <row r="7282" ht="15" customHeight="1" x14ac:dyDescent="0.3"/>
    <row r="7283" ht="15" customHeight="1" x14ac:dyDescent="0.3"/>
    <row r="7284" ht="15" customHeight="1" x14ac:dyDescent="0.3"/>
    <row r="7285" ht="15" customHeight="1" x14ac:dyDescent="0.3"/>
    <row r="7286" ht="15" customHeight="1" x14ac:dyDescent="0.3"/>
    <row r="7287" ht="15" customHeight="1" x14ac:dyDescent="0.3"/>
    <row r="7288" ht="15" customHeight="1" x14ac:dyDescent="0.3"/>
    <row r="7289" ht="15" customHeight="1" x14ac:dyDescent="0.3"/>
    <row r="7290" ht="15" customHeight="1" x14ac:dyDescent="0.3"/>
    <row r="7291" ht="15" customHeight="1" x14ac:dyDescent="0.3"/>
    <row r="7292" ht="15" customHeight="1" x14ac:dyDescent="0.3"/>
    <row r="7293" ht="15" customHeight="1" x14ac:dyDescent="0.3"/>
    <row r="7294" ht="15" customHeight="1" x14ac:dyDescent="0.3"/>
    <row r="7295" ht="15" customHeight="1" x14ac:dyDescent="0.3"/>
    <row r="7296" ht="15" customHeight="1" x14ac:dyDescent="0.3"/>
    <row r="7297" ht="15" customHeight="1" x14ac:dyDescent="0.3"/>
    <row r="7298" ht="15" customHeight="1" x14ac:dyDescent="0.3"/>
    <row r="7299" ht="15" customHeight="1" x14ac:dyDescent="0.3"/>
    <row r="7300" ht="15" customHeight="1" x14ac:dyDescent="0.3"/>
    <row r="7301" ht="15" customHeight="1" x14ac:dyDescent="0.3"/>
    <row r="7302" ht="15" customHeight="1" x14ac:dyDescent="0.3"/>
    <row r="7303" ht="15" customHeight="1" x14ac:dyDescent="0.3"/>
    <row r="7304" ht="15" customHeight="1" x14ac:dyDescent="0.3"/>
    <row r="7305" ht="15" customHeight="1" x14ac:dyDescent="0.3"/>
    <row r="7306" ht="15" customHeight="1" x14ac:dyDescent="0.3"/>
    <row r="7307" ht="15" customHeight="1" x14ac:dyDescent="0.3"/>
    <row r="7308" ht="15" customHeight="1" x14ac:dyDescent="0.3"/>
    <row r="7309" ht="15" customHeight="1" x14ac:dyDescent="0.3"/>
    <row r="7310" ht="15" customHeight="1" x14ac:dyDescent="0.3"/>
    <row r="7311" ht="15" customHeight="1" x14ac:dyDescent="0.3"/>
    <row r="7312" ht="15" customHeight="1" x14ac:dyDescent="0.3"/>
    <row r="7313" ht="15" customHeight="1" x14ac:dyDescent="0.3"/>
    <row r="7314" ht="15" customHeight="1" x14ac:dyDescent="0.3"/>
    <row r="7315" ht="15" customHeight="1" x14ac:dyDescent="0.3"/>
    <row r="7316" ht="15" customHeight="1" x14ac:dyDescent="0.3"/>
    <row r="7317" ht="15" customHeight="1" x14ac:dyDescent="0.3"/>
    <row r="7318" ht="15" customHeight="1" x14ac:dyDescent="0.3"/>
    <row r="7319" ht="15" customHeight="1" x14ac:dyDescent="0.3"/>
    <row r="7320" ht="15" customHeight="1" x14ac:dyDescent="0.3"/>
    <row r="7321" ht="15" customHeight="1" x14ac:dyDescent="0.3"/>
    <row r="7322" ht="15" customHeight="1" x14ac:dyDescent="0.3"/>
    <row r="7323" ht="15" customHeight="1" x14ac:dyDescent="0.3"/>
    <row r="7324" ht="15" customHeight="1" x14ac:dyDescent="0.3"/>
    <row r="7325" ht="15" customHeight="1" x14ac:dyDescent="0.3"/>
    <row r="7326" ht="15" customHeight="1" x14ac:dyDescent="0.3"/>
    <row r="7327" ht="15" customHeight="1" x14ac:dyDescent="0.3"/>
    <row r="7328" ht="15" customHeight="1" x14ac:dyDescent="0.3"/>
    <row r="7329" ht="15" customHeight="1" x14ac:dyDescent="0.3"/>
    <row r="7330" ht="15" customHeight="1" x14ac:dyDescent="0.3"/>
    <row r="7331" ht="15" customHeight="1" x14ac:dyDescent="0.3"/>
    <row r="7332" ht="15" customHeight="1" x14ac:dyDescent="0.3"/>
    <row r="7333" ht="15" customHeight="1" x14ac:dyDescent="0.3"/>
    <row r="7334" ht="15" customHeight="1" x14ac:dyDescent="0.3"/>
    <row r="7335" ht="15" customHeight="1" x14ac:dyDescent="0.3"/>
    <row r="7336" ht="15" customHeight="1" x14ac:dyDescent="0.3"/>
    <row r="7337" ht="15" customHeight="1" x14ac:dyDescent="0.3"/>
    <row r="7338" ht="15" customHeight="1" x14ac:dyDescent="0.3"/>
    <row r="7339" ht="15" customHeight="1" x14ac:dyDescent="0.3"/>
    <row r="7340" ht="15" customHeight="1" x14ac:dyDescent="0.3"/>
    <row r="7341" ht="15" customHeight="1" x14ac:dyDescent="0.3"/>
    <row r="7342" ht="15" customHeight="1" x14ac:dyDescent="0.3"/>
    <row r="7343" ht="15" customHeight="1" x14ac:dyDescent="0.3"/>
    <row r="7344" ht="15" customHeight="1" x14ac:dyDescent="0.3"/>
    <row r="7345" ht="15" customHeight="1" x14ac:dyDescent="0.3"/>
    <row r="7346" ht="15" customHeight="1" x14ac:dyDescent="0.3"/>
    <row r="7347" ht="15" customHeight="1" x14ac:dyDescent="0.3"/>
    <row r="7348" ht="15" customHeight="1" x14ac:dyDescent="0.3"/>
    <row r="7349" ht="15" customHeight="1" x14ac:dyDescent="0.3"/>
    <row r="7350" ht="15" customHeight="1" x14ac:dyDescent="0.3"/>
    <row r="7351" ht="15" customHeight="1" x14ac:dyDescent="0.3"/>
    <row r="7352" ht="15" customHeight="1" x14ac:dyDescent="0.3"/>
    <row r="7353" ht="15" customHeight="1" x14ac:dyDescent="0.3"/>
    <row r="7354" ht="15" customHeight="1" x14ac:dyDescent="0.3"/>
    <row r="7355" ht="15" customHeight="1" x14ac:dyDescent="0.3"/>
    <row r="7356" ht="15" customHeight="1" x14ac:dyDescent="0.3"/>
    <row r="7357" ht="15" customHeight="1" x14ac:dyDescent="0.3"/>
    <row r="7358" ht="15" customHeight="1" x14ac:dyDescent="0.3"/>
    <row r="7359" ht="15" customHeight="1" x14ac:dyDescent="0.3"/>
    <row r="7360" ht="15" customHeight="1" x14ac:dyDescent="0.3"/>
    <row r="7361" ht="15" customHeight="1" x14ac:dyDescent="0.3"/>
    <row r="7362" ht="15" customHeight="1" x14ac:dyDescent="0.3"/>
    <row r="7363" ht="15" customHeight="1" x14ac:dyDescent="0.3"/>
    <row r="7364" ht="15" customHeight="1" x14ac:dyDescent="0.3"/>
    <row r="7365" ht="15" customHeight="1" x14ac:dyDescent="0.3"/>
    <row r="7366" ht="15" customHeight="1" x14ac:dyDescent="0.3"/>
    <row r="7367" ht="15" customHeight="1" x14ac:dyDescent="0.3"/>
    <row r="7368" ht="15" customHeight="1" x14ac:dyDescent="0.3"/>
    <row r="7369" ht="15" customHeight="1" x14ac:dyDescent="0.3"/>
    <row r="7370" ht="15" customHeight="1" x14ac:dyDescent="0.3"/>
    <row r="7371" ht="15" customHeight="1" x14ac:dyDescent="0.3"/>
    <row r="7372" ht="15" customHeight="1" x14ac:dyDescent="0.3"/>
    <row r="7373" ht="15" customHeight="1" x14ac:dyDescent="0.3"/>
    <row r="7374" ht="15" customHeight="1" x14ac:dyDescent="0.3"/>
    <row r="7375" ht="15" customHeight="1" x14ac:dyDescent="0.3"/>
    <row r="7376" ht="15" customHeight="1" x14ac:dyDescent="0.3"/>
    <row r="7377" ht="15" customHeight="1" x14ac:dyDescent="0.3"/>
    <row r="7378" ht="15" customHeight="1" x14ac:dyDescent="0.3"/>
    <row r="7379" ht="15" customHeight="1" x14ac:dyDescent="0.3"/>
    <row r="7380" ht="15" customHeight="1" x14ac:dyDescent="0.3"/>
    <row r="7381" ht="15" customHeight="1" x14ac:dyDescent="0.3"/>
    <row r="7382" ht="15" customHeight="1" x14ac:dyDescent="0.3"/>
    <row r="7383" ht="15" customHeight="1" x14ac:dyDescent="0.3"/>
    <row r="7384" ht="15" customHeight="1" x14ac:dyDescent="0.3"/>
    <row r="7385" ht="15" customHeight="1" x14ac:dyDescent="0.3"/>
    <row r="7386" ht="15" customHeight="1" x14ac:dyDescent="0.3"/>
    <row r="7387" ht="15" customHeight="1" x14ac:dyDescent="0.3"/>
    <row r="7388" ht="15" customHeight="1" x14ac:dyDescent="0.3"/>
    <row r="7389" ht="15" customHeight="1" x14ac:dyDescent="0.3"/>
    <row r="7390" ht="15" customHeight="1" x14ac:dyDescent="0.3"/>
    <row r="7391" ht="15" customHeight="1" x14ac:dyDescent="0.3"/>
    <row r="7392" ht="15" customHeight="1" x14ac:dyDescent="0.3"/>
    <row r="7393" ht="15" customHeight="1" x14ac:dyDescent="0.3"/>
    <row r="7394" ht="15" customHeight="1" x14ac:dyDescent="0.3"/>
    <row r="7395" ht="15" customHeight="1" x14ac:dyDescent="0.3"/>
    <row r="7396" ht="15" customHeight="1" x14ac:dyDescent="0.3"/>
    <row r="7397" ht="15" customHeight="1" x14ac:dyDescent="0.3"/>
    <row r="7398" ht="15" customHeight="1" x14ac:dyDescent="0.3"/>
    <row r="7399" ht="15" customHeight="1" x14ac:dyDescent="0.3"/>
    <row r="7400" ht="15" customHeight="1" x14ac:dyDescent="0.3"/>
    <row r="7401" ht="15" customHeight="1" x14ac:dyDescent="0.3"/>
    <row r="7402" ht="15" customHeight="1" x14ac:dyDescent="0.3"/>
    <row r="7403" ht="15" customHeight="1" x14ac:dyDescent="0.3"/>
    <row r="7404" ht="15" customHeight="1" x14ac:dyDescent="0.3"/>
    <row r="7405" ht="15" customHeight="1" x14ac:dyDescent="0.3"/>
    <row r="7406" ht="15" customHeight="1" x14ac:dyDescent="0.3"/>
    <row r="7407" ht="15" customHeight="1" x14ac:dyDescent="0.3"/>
    <row r="7408" ht="15" customHeight="1" x14ac:dyDescent="0.3"/>
    <row r="7409" ht="15" customHeight="1" x14ac:dyDescent="0.3"/>
    <row r="7410" ht="15" customHeight="1" x14ac:dyDescent="0.3"/>
    <row r="7411" ht="15" customHeight="1" x14ac:dyDescent="0.3"/>
    <row r="7412" ht="15" customHeight="1" x14ac:dyDescent="0.3"/>
    <row r="7413" ht="15" customHeight="1" x14ac:dyDescent="0.3"/>
    <row r="7414" ht="15" customHeight="1" x14ac:dyDescent="0.3"/>
    <row r="7415" ht="15" customHeight="1" x14ac:dyDescent="0.3"/>
    <row r="7416" ht="15" customHeight="1" x14ac:dyDescent="0.3"/>
    <row r="7417" ht="15" customHeight="1" x14ac:dyDescent="0.3"/>
    <row r="7418" ht="15" customHeight="1" x14ac:dyDescent="0.3"/>
    <row r="7419" ht="15" customHeight="1" x14ac:dyDescent="0.3"/>
    <row r="7420" ht="15" customHeight="1" x14ac:dyDescent="0.3"/>
    <row r="7421" ht="15" customHeight="1" x14ac:dyDescent="0.3"/>
    <row r="7422" ht="15" customHeight="1" x14ac:dyDescent="0.3"/>
    <row r="7423" ht="15" customHeight="1" x14ac:dyDescent="0.3"/>
    <row r="7424" ht="15" customHeight="1" x14ac:dyDescent="0.3"/>
    <row r="7425" ht="15" customHeight="1" x14ac:dyDescent="0.3"/>
    <row r="7426" ht="15" customHeight="1" x14ac:dyDescent="0.3"/>
    <row r="7427" ht="15" customHeight="1" x14ac:dyDescent="0.3"/>
    <row r="7428" ht="15" customHeight="1" x14ac:dyDescent="0.3"/>
    <row r="7429" ht="15" customHeight="1" x14ac:dyDescent="0.3"/>
    <row r="7430" ht="15" customHeight="1" x14ac:dyDescent="0.3"/>
    <row r="7431" ht="15" customHeight="1" x14ac:dyDescent="0.3"/>
    <row r="7432" ht="15" customHeight="1" x14ac:dyDescent="0.3"/>
    <row r="7433" ht="15" customHeight="1" x14ac:dyDescent="0.3"/>
    <row r="7434" ht="15" customHeight="1" x14ac:dyDescent="0.3"/>
    <row r="7435" ht="15" customHeight="1" x14ac:dyDescent="0.3"/>
    <row r="7436" ht="15" customHeight="1" x14ac:dyDescent="0.3"/>
    <row r="7437" ht="15" customHeight="1" x14ac:dyDescent="0.3"/>
    <row r="7438" ht="15" customHeight="1" x14ac:dyDescent="0.3"/>
    <row r="7439" ht="15" customHeight="1" x14ac:dyDescent="0.3"/>
    <row r="7440" ht="15" customHeight="1" x14ac:dyDescent="0.3"/>
    <row r="7441" ht="15" customHeight="1" x14ac:dyDescent="0.3"/>
    <row r="7442" ht="15" customHeight="1" x14ac:dyDescent="0.3"/>
    <row r="7443" ht="15" customHeight="1" x14ac:dyDescent="0.3"/>
    <row r="7444" ht="15" customHeight="1" x14ac:dyDescent="0.3"/>
    <row r="7445" ht="15" customHeight="1" x14ac:dyDescent="0.3"/>
    <row r="7446" ht="15" customHeight="1" x14ac:dyDescent="0.3"/>
    <row r="7447" ht="15" customHeight="1" x14ac:dyDescent="0.3"/>
    <row r="7448" ht="15" customHeight="1" x14ac:dyDescent="0.3"/>
    <row r="7449" ht="15" customHeight="1" x14ac:dyDescent="0.3"/>
    <row r="7450" ht="15" customHeight="1" x14ac:dyDescent="0.3"/>
    <row r="7451" ht="15" customHeight="1" x14ac:dyDescent="0.3"/>
    <row r="7452" ht="15" customHeight="1" x14ac:dyDescent="0.3"/>
    <row r="7453" ht="15" customHeight="1" x14ac:dyDescent="0.3"/>
    <row r="7454" ht="15" customHeight="1" x14ac:dyDescent="0.3"/>
    <row r="7455" ht="15" customHeight="1" x14ac:dyDescent="0.3"/>
    <row r="7456" ht="15" customHeight="1" x14ac:dyDescent="0.3"/>
    <row r="7457" ht="15" customHeight="1" x14ac:dyDescent="0.3"/>
    <row r="7458" ht="15" customHeight="1" x14ac:dyDescent="0.3"/>
    <row r="7459" ht="15" customHeight="1" x14ac:dyDescent="0.3"/>
    <row r="7460" ht="15" customHeight="1" x14ac:dyDescent="0.3"/>
    <row r="7461" ht="15" customHeight="1" x14ac:dyDescent="0.3"/>
    <row r="7462" ht="15" customHeight="1" x14ac:dyDescent="0.3"/>
    <row r="7463" ht="15" customHeight="1" x14ac:dyDescent="0.3"/>
    <row r="7464" ht="15" customHeight="1" x14ac:dyDescent="0.3"/>
    <row r="7465" ht="15" customHeight="1" x14ac:dyDescent="0.3"/>
    <row r="7466" ht="15" customHeight="1" x14ac:dyDescent="0.3"/>
    <row r="7467" ht="15" customHeight="1" x14ac:dyDescent="0.3"/>
    <row r="7468" ht="15" customHeight="1" x14ac:dyDescent="0.3"/>
    <row r="7469" ht="15" customHeight="1" x14ac:dyDescent="0.3"/>
    <row r="7470" ht="15" customHeight="1" x14ac:dyDescent="0.3"/>
    <row r="7471" ht="15" customHeight="1" x14ac:dyDescent="0.3"/>
    <row r="7472" ht="15" customHeight="1" x14ac:dyDescent="0.3"/>
    <row r="7473" ht="15" customHeight="1" x14ac:dyDescent="0.3"/>
    <row r="7474" ht="15" customHeight="1" x14ac:dyDescent="0.3"/>
    <row r="7475" ht="15" customHeight="1" x14ac:dyDescent="0.3"/>
    <row r="7476" ht="15" customHeight="1" x14ac:dyDescent="0.3"/>
    <row r="7477" ht="15" customHeight="1" x14ac:dyDescent="0.3"/>
    <row r="7478" ht="15" customHeight="1" x14ac:dyDescent="0.3"/>
    <row r="7479" ht="15" customHeight="1" x14ac:dyDescent="0.3"/>
    <row r="7480" ht="15" customHeight="1" x14ac:dyDescent="0.3"/>
    <row r="7481" ht="15" customHeight="1" x14ac:dyDescent="0.3"/>
    <row r="7482" ht="15" customHeight="1" x14ac:dyDescent="0.3"/>
    <row r="7483" ht="15" customHeight="1" x14ac:dyDescent="0.3"/>
    <row r="7484" ht="15" customHeight="1" x14ac:dyDescent="0.3"/>
    <row r="7485" ht="15" customHeight="1" x14ac:dyDescent="0.3"/>
    <row r="7486" ht="15" customHeight="1" x14ac:dyDescent="0.3"/>
    <row r="7487" ht="15" customHeight="1" x14ac:dyDescent="0.3"/>
    <row r="7488" ht="15" customHeight="1" x14ac:dyDescent="0.3"/>
    <row r="7489" ht="15" customHeight="1" x14ac:dyDescent="0.3"/>
    <row r="7490" ht="15" customHeight="1" x14ac:dyDescent="0.3"/>
    <row r="7491" ht="15" customHeight="1" x14ac:dyDescent="0.3"/>
    <row r="7492" ht="15" customHeight="1" x14ac:dyDescent="0.3"/>
    <row r="7493" ht="15" customHeight="1" x14ac:dyDescent="0.3"/>
    <row r="7494" ht="15" customHeight="1" x14ac:dyDescent="0.3"/>
    <row r="7495" ht="15" customHeight="1" x14ac:dyDescent="0.3"/>
    <row r="7496" ht="15" customHeight="1" x14ac:dyDescent="0.3"/>
    <row r="7497" ht="15" customHeight="1" x14ac:dyDescent="0.3"/>
    <row r="7498" ht="15" customHeight="1" x14ac:dyDescent="0.3"/>
    <row r="7499" ht="15" customHeight="1" x14ac:dyDescent="0.3"/>
    <row r="7500" ht="15" customHeight="1" x14ac:dyDescent="0.3"/>
    <row r="7501" ht="15" customHeight="1" x14ac:dyDescent="0.3"/>
    <row r="7502" ht="15" customHeight="1" x14ac:dyDescent="0.3"/>
    <row r="7503" ht="15" customHeight="1" x14ac:dyDescent="0.3"/>
    <row r="7504" ht="15" customHeight="1" x14ac:dyDescent="0.3"/>
    <row r="7505" ht="15" customHeight="1" x14ac:dyDescent="0.3"/>
    <row r="7506" ht="15" customHeight="1" x14ac:dyDescent="0.3"/>
    <row r="7507" ht="15" customHeight="1" x14ac:dyDescent="0.3"/>
    <row r="7508" ht="15" customHeight="1" x14ac:dyDescent="0.3"/>
    <row r="7509" ht="15" customHeight="1" x14ac:dyDescent="0.3"/>
    <row r="7510" ht="15" customHeight="1" x14ac:dyDescent="0.3"/>
    <row r="7511" ht="15" customHeight="1" x14ac:dyDescent="0.3"/>
    <row r="7512" ht="15" customHeight="1" x14ac:dyDescent="0.3"/>
    <row r="7513" ht="15" customHeight="1" x14ac:dyDescent="0.3"/>
    <row r="7514" ht="15" customHeight="1" x14ac:dyDescent="0.3"/>
    <row r="7515" ht="15" customHeight="1" x14ac:dyDescent="0.3"/>
    <row r="7516" ht="15" customHeight="1" x14ac:dyDescent="0.3"/>
    <row r="7517" ht="15" customHeight="1" x14ac:dyDescent="0.3"/>
    <row r="7518" ht="15" customHeight="1" x14ac:dyDescent="0.3"/>
    <row r="7519" ht="15" customHeight="1" x14ac:dyDescent="0.3"/>
    <row r="7520" ht="15" customHeight="1" x14ac:dyDescent="0.3"/>
    <row r="7521" ht="15" customHeight="1" x14ac:dyDescent="0.3"/>
    <row r="7522" ht="15" customHeight="1" x14ac:dyDescent="0.3"/>
    <row r="7523" ht="15" customHeight="1" x14ac:dyDescent="0.3"/>
    <row r="7524" ht="15" customHeight="1" x14ac:dyDescent="0.3"/>
    <row r="7525" ht="15" customHeight="1" x14ac:dyDescent="0.3"/>
    <row r="7526" ht="15" customHeight="1" x14ac:dyDescent="0.3"/>
    <row r="7527" ht="15" customHeight="1" x14ac:dyDescent="0.3"/>
    <row r="7528" ht="15" customHeight="1" x14ac:dyDescent="0.3"/>
    <row r="7529" ht="15" customHeight="1" x14ac:dyDescent="0.3"/>
    <row r="7530" ht="15" customHeight="1" x14ac:dyDescent="0.3"/>
    <row r="7531" ht="15" customHeight="1" x14ac:dyDescent="0.3"/>
    <row r="7532" ht="15" customHeight="1" x14ac:dyDescent="0.3"/>
    <row r="7533" ht="15" customHeight="1" x14ac:dyDescent="0.3"/>
    <row r="7534" ht="15" customHeight="1" x14ac:dyDescent="0.3"/>
    <row r="7535" ht="15" customHeight="1" x14ac:dyDescent="0.3"/>
    <row r="7536" ht="15" customHeight="1" x14ac:dyDescent="0.3"/>
    <row r="7537" ht="15" customHeight="1" x14ac:dyDescent="0.3"/>
    <row r="7538" ht="15" customHeight="1" x14ac:dyDescent="0.3"/>
    <row r="7539" ht="15" customHeight="1" x14ac:dyDescent="0.3"/>
    <row r="7540" ht="15" customHeight="1" x14ac:dyDescent="0.3"/>
    <row r="7541" ht="15" customHeight="1" x14ac:dyDescent="0.3"/>
    <row r="7542" ht="15" customHeight="1" x14ac:dyDescent="0.3"/>
    <row r="7543" ht="15" customHeight="1" x14ac:dyDescent="0.3"/>
    <row r="7544" ht="15" customHeight="1" x14ac:dyDescent="0.3"/>
    <row r="7545" ht="15" customHeight="1" x14ac:dyDescent="0.3"/>
    <row r="7546" ht="15" customHeight="1" x14ac:dyDescent="0.3"/>
    <row r="7547" ht="15" customHeight="1" x14ac:dyDescent="0.3"/>
    <row r="7548" ht="15" customHeight="1" x14ac:dyDescent="0.3"/>
    <row r="7549" ht="15" customHeight="1" x14ac:dyDescent="0.3"/>
    <row r="7550" ht="15" customHeight="1" x14ac:dyDescent="0.3"/>
    <row r="7551" ht="15" customHeight="1" x14ac:dyDescent="0.3"/>
    <row r="7552" ht="15" customHeight="1" x14ac:dyDescent="0.3"/>
    <row r="7553" ht="15" customHeight="1" x14ac:dyDescent="0.3"/>
    <row r="7554" ht="15" customHeight="1" x14ac:dyDescent="0.3"/>
    <row r="7555" ht="15" customHeight="1" x14ac:dyDescent="0.3"/>
    <row r="7556" ht="15" customHeight="1" x14ac:dyDescent="0.3"/>
    <row r="7557" ht="15" customHeight="1" x14ac:dyDescent="0.3"/>
    <row r="7558" ht="15" customHeight="1" x14ac:dyDescent="0.3"/>
    <row r="7559" ht="15" customHeight="1" x14ac:dyDescent="0.3"/>
    <row r="7560" ht="15" customHeight="1" x14ac:dyDescent="0.3"/>
    <row r="7561" ht="15" customHeight="1" x14ac:dyDescent="0.3"/>
    <row r="7562" ht="15" customHeight="1" x14ac:dyDescent="0.3"/>
    <row r="7563" ht="15" customHeight="1" x14ac:dyDescent="0.3"/>
    <row r="7564" ht="15" customHeight="1" x14ac:dyDescent="0.3"/>
    <row r="7565" ht="15" customHeight="1" x14ac:dyDescent="0.3"/>
    <row r="7566" ht="15" customHeight="1" x14ac:dyDescent="0.3"/>
    <row r="7567" ht="15" customHeight="1" x14ac:dyDescent="0.3"/>
    <row r="7568" ht="15" customHeight="1" x14ac:dyDescent="0.3"/>
    <row r="7569" ht="15" customHeight="1" x14ac:dyDescent="0.3"/>
    <row r="7570" ht="15" customHeight="1" x14ac:dyDescent="0.3"/>
    <row r="7571" ht="15" customHeight="1" x14ac:dyDescent="0.3"/>
    <row r="7572" ht="15" customHeight="1" x14ac:dyDescent="0.3"/>
    <row r="7573" ht="15" customHeight="1" x14ac:dyDescent="0.3"/>
    <row r="7574" ht="15" customHeight="1" x14ac:dyDescent="0.3"/>
    <row r="7575" ht="15" customHeight="1" x14ac:dyDescent="0.3"/>
    <row r="7576" ht="15" customHeight="1" x14ac:dyDescent="0.3"/>
    <row r="7577" ht="15" customHeight="1" x14ac:dyDescent="0.3"/>
    <row r="7578" ht="15" customHeight="1" x14ac:dyDescent="0.3"/>
    <row r="7579" ht="15" customHeight="1" x14ac:dyDescent="0.3"/>
    <row r="7580" ht="15" customHeight="1" x14ac:dyDescent="0.3"/>
    <row r="7581" ht="15" customHeight="1" x14ac:dyDescent="0.3"/>
    <row r="7582" ht="15" customHeight="1" x14ac:dyDescent="0.3"/>
    <row r="7583" ht="15" customHeight="1" x14ac:dyDescent="0.3"/>
    <row r="7584" ht="15" customHeight="1" x14ac:dyDescent="0.3"/>
    <row r="7585" ht="15" customHeight="1" x14ac:dyDescent="0.3"/>
    <row r="7586" ht="15" customHeight="1" x14ac:dyDescent="0.3"/>
    <row r="7587" ht="15" customHeight="1" x14ac:dyDescent="0.3"/>
    <row r="7588" ht="15" customHeight="1" x14ac:dyDescent="0.3"/>
    <row r="7589" ht="15" customHeight="1" x14ac:dyDescent="0.3"/>
    <row r="7590" ht="15" customHeight="1" x14ac:dyDescent="0.3"/>
    <row r="7591" ht="15" customHeight="1" x14ac:dyDescent="0.3"/>
    <row r="7592" ht="15" customHeight="1" x14ac:dyDescent="0.3"/>
    <row r="7593" ht="15" customHeight="1" x14ac:dyDescent="0.3"/>
    <row r="7594" ht="15" customHeight="1" x14ac:dyDescent="0.3"/>
    <row r="7595" ht="15" customHeight="1" x14ac:dyDescent="0.3"/>
    <row r="7596" ht="15" customHeight="1" x14ac:dyDescent="0.3"/>
    <row r="7597" ht="15" customHeight="1" x14ac:dyDescent="0.3"/>
    <row r="7598" ht="15" customHeight="1" x14ac:dyDescent="0.3"/>
    <row r="7599" ht="15" customHeight="1" x14ac:dyDescent="0.3"/>
    <row r="7600" ht="15" customHeight="1" x14ac:dyDescent="0.3"/>
    <row r="7601" ht="15" customHeight="1" x14ac:dyDescent="0.3"/>
    <row r="7602" ht="15" customHeight="1" x14ac:dyDescent="0.3"/>
    <row r="7603" ht="15" customHeight="1" x14ac:dyDescent="0.3"/>
    <row r="7604" ht="15" customHeight="1" x14ac:dyDescent="0.3"/>
    <row r="7605" ht="15" customHeight="1" x14ac:dyDescent="0.3"/>
    <row r="7606" ht="15" customHeight="1" x14ac:dyDescent="0.3"/>
    <row r="7607" ht="15" customHeight="1" x14ac:dyDescent="0.3"/>
    <row r="7608" ht="15" customHeight="1" x14ac:dyDescent="0.3"/>
    <row r="7609" ht="15" customHeight="1" x14ac:dyDescent="0.3"/>
    <row r="7610" ht="15" customHeight="1" x14ac:dyDescent="0.3"/>
    <row r="7611" ht="15" customHeight="1" x14ac:dyDescent="0.3"/>
    <row r="7612" ht="15" customHeight="1" x14ac:dyDescent="0.3"/>
    <row r="7613" ht="15" customHeight="1" x14ac:dyDescent="0.3"/>
    <row r="7614" ht="15" customHeight="1" x14ac:dyDescent="0.3"/>
    <row r="7615" ht="15" customHeight="1" x14ac:dyDescent="0.3"/>
    <row r="7616" ht="15" customHeight="1" x14ac:dyDescent="0.3"/>
    <row r="7617" ht="15" customHeight="1" x14ac:dyDescent="0.3"/>
    <row r="7618" ht="15" customHeight="1" x14ac:dyDescent="0.3"/>
    <row r="7619" ht="15" customHeight="1" x14ac:dyDescent="0.3"/>
    <row r="7620" ht="15" customHeight="1" x14ac:dyDescent="0.3"/>
    <row r="7621" ht="15" customHeight="1" x14ac:dyDescent="0.3"/>
    <row r="7622" ht="15" customHeight="1" x14ac:dyDescent="0.3"/>
    <row r="7623" ht="15" customHeight="1" x14ac:dyDescent="0.3"/>
    <row r="7624" ht="15" customHeight="1" x14ac:dyDescent="0.3"/>
    <row r="7625" ht="15" customHeight="1" x14ac:dyDescent="0.3"/>
    <row r="7626" ht="15" customHeight="1" x14ac:dyDescent="0.3"/>
    <row r="7627" ht="15" customHeight="1" x14ac:dyDescent="0.3"/>
    <row r="7628" ht="15" customHeight="1" x14ac:dyDescent="0.3"/>
    <row r="7629" ht="15" customHeight="1" x14ac:dyDescent="0.3"/>
    <row r="7630" ht="15" customHeight="1" x14ac:dyDescent="0.3"/>
    <row r="7631" ht="15" customHeight="1" x14ac:dyDescent="0.3"/>
    <row r="7632" ht="15" customHeight="1" x14ac:dyDescent="0.3"/>
    <row r="7633" ht="15" customHeight="1" x14ac:dyDescent="0.3"/>
    <row r="7634" ht="15" customHeight="1" x14ac:dyDescent="0.3"/>
    <row r="7635" ht="15" customHeight="1" x14ac:dyDescent="0.3"/>
    <row r="7636" ht="15" customHeight="1" x14ac:dyDescent="0.3"/>
    <row r="7637" ht="15" customHeight="1" x14ac:dyDescent="0.3"/>
    <row r="7638" ht="15" customHeight="1" x14ac:dyDescent="0.3"/>
    <row r="7639" ht="15" customHeight="1" x14ac:dyDescent="0.3"/>
    <row r="7640" ht="15" customHeight="1" x14ac:dyDescent="0.3"/>
    <row r="7641" ht="15" customHeight="1" x14ac:dyDescent="0.3"/>
    <row r="7642" ht="15" customHeight="1" x14ac:dyDescent="0.3"/>
    <row r="7643" ht="15" customHeight="1" x14ac:dyDescent="0.3"/>
    <row r="7644" ht="15" customHeight="1" x14ac:dyDescent="0.3"/>
    <row r="7645" ht="15" customHeight="1" x14ac:dyDescent="0.3"/>
    <row r="7646" ht="15" customHeight="1" x14ac:dyDescent="0.3"/>
    <row r="7647" ht="15" customHeight="1" x14ac:dyDescent="0.3"/>
    <row r="7648" ht="15" customHeight="1" x14ac:dyDescent="0.3"/>
    <row r="7649" ht="15" customHeight="1" x14ac:dyDescent="0.3"/>
    <row r="7650" ht="15" customHeight="1" x14ac:dyDescent="0.3"/>
    <row r="7651" ht="15" customHeight="1" x14ac:dyDescent="0.3"/>
    <row r="7652" ht="15" customHeight="1" x14ac:dyDescent="0.3"/>
    <row r="7653" ht="15" customHeight="1" x14ac:dyDescent="0.3"/>
    <row r="7654" ht="15" customHeight="1" x14ac:dyDescent="0.3"/>
    <row r="7655" ht="15" customHeight="1" x14ac:dyDescent="0.3"/>
    <row r="7656" ht="15" customHeight="1" x14ac:dyDescent="0.3"/>
    <row r="7657" ht="15" customHeight="1" x14ac:dyDescent="0.3"/>
    <row r="7658" ht="15" customHeight="1" x14ac:dyDescent="0.3"/>
    <row r="7659" ht="15" customHeight="1" x14ac:dyDescent="0.3"/>
    <row r="7660" ht="15" customHeight="1" x14ac:dyDescent="0.3"/>
    <row r="7661" ht="15" customHeight="1" x14ac:dyDescent="0.3"/>
    <row r="7662" ht="15" customHeight="1" x14ac:dyDescent="0.3"/>
    <row r="7663" ht="15" customHeight="1" x14ac:dyDescent="0.3"/>
    <row r="7664" ht="15" customHeight="1" x14ac:dyDescent="0.3"/>
    <row r="7665" ht="15" customHeight="1" x14ac:dyDescent="0.3"/>
    <row r="7666" ht="15" customHeight="1" x14ac:dyDescent="0.3"/>
    <row r="7667" ht="15" customHeight="1" x14ac:dyDescent="0.3"/>
    <row r="7668" ht="15" customHeight="1" x14ac:dyDescent="0.3"/>
    <row r="7669" ht="15" customHeight="1" x14ac:dyDescent="0.3"/>
    <row r="7670" ht="15" customHeight="1" x14ac:dyDescent="0.3"/>
    <row r="7671" ht="15" customHeight="1" x14ac:dyDescent="0.3"/>
    <row r="7672" ht="15" customHeight="1" x14ac:dyDescent="0.3"/>
    <row r="7673" ht="15" customHeight="1" x14ac:dyDescent="0.3"/>
    <row r="7674" ht="15" customHeight="1" x14ac:dyDescent="0.3"/>
    <row r="7675" ht="15" customHeight="1" x14ac:dyDescent="0.3"/>
    <row r="7676" ht="15" customHeight="1" x14ac:dyDescent="0.3"/>
    <row r="7677" ht="15" customHeight="1" x14ac:dyDescent="0.3"/>
    <row r="7678" ht="15" customHeight="1" x14ac:dyDescent="0.3"/>
    <row r="7679" ht="15" customHeight="1" x14ac:dyDescent="0.3"/>
    <row r="7680" ht="15" customHeight="1" x14ac:dyDescent="0.3"/>
    <row r="7681" ht="15" customHeight="1" x14ac:dyDescent="0.3"/>
    <row r="7682" ht="15" customHeight="1" x14ac:dyDescent="0.3"/>
    <row r="7683" ht="15" customHeight="1" x14ac:dyDescent="0.3"/>
    <row r="7684" ht="15" customHeight="1" x14ac:dyDescent="0.3"/>
    <row r="7685" ht="15" customHeight="1" x14ac:dyDescent="0.3"/>
    <row r="7686" ht="15" customHeight="1" x14ac:dyDescent="0.3"/>
    <row r="7687" ht="15" customHeight="1" x14ac:dyDescent="0.3"/>
    <row r="7688" ht="15" customHeight="1" x14ac:dyDescent="0.3"/>
    <row r="7689" ht="15" customHeight="1" x14ac:dyDescent="0.3"/>
    <row r="7690" ht="15" customHeight="1" x14ac:dyDescent="0.3"/>
    <row r="7691" ht="15" customHeight="1" x14ac:dyDescent="0.3"/>
    <row r="7692" ht="15" customHeight="1" x14ac:dyDescent="0.3"/>
    <row r="7693" ht="15" customHeight="1" x14ac:dyDescent="0.3"/>
    <row r="7694" ht="15" customHeight="1" x14ac:dyDescent="0.3"/>
    <row r="7695" ht="15" customHeight="1" x14ac:dyDescent="0.3"/>
    <row r="7696" ht="15" customHeight="1" x14ac:dyDescent="0.3"/>
    <row r="7697" ht="15" customHeight="1" x14ac:dyDescent="0.3"/>
    <row r="7698" ht="15" customHeight="1" x14ac:dyDescent="0.3"/>
    <row r="7699" ht="15" customHeight="1" x14ac:dyDescent="0.3"/>
    <row r="7700" ht="15" customHeight="1" x14ac:dyDescent="0.3"/>
    <row r="7701" ht="15" customHeight="1" x14ac:dyDescent="0.3"/>
    <row r="7702" ht="15" customHeight="1" x14ac:dyDescent="0.3"/>
    <row r="7703" ht="15" customHeight="1" x14ac:dyDescent="0.3"/>
    <row r="7704" ht="15" customHeight="1" x14ac:dyDescent="0.3"/>
    <row r="7705" ht="15" customHeight="1" x14ac:dyDescent="0.3"/>
    <row r="7706" ht="15" customHeight="1" x14ac:dyDescent="0.3"/>
    <row r="7707" ht="15" customHeight="1" x14ac:dyDescent="0.3"/>
    <row r="7708" ht="15" customHeight="1" x14ac:dyDescent="0.3"/>
    <row r="7709" ht="15" customHeight="1" x14ac:dyDescent="0.3"/>
    <row r="7710" ht="15" customHeight="1" x14ac:dyDescent="0.3"/>
    <row r="7711" ht="15" customHeight="1" x14ac:dyDescent="0.3"/>
    <row r="7712" ht="15" customHeight="1" x14ac:dyDescent="0.3"/>
    <row r="7713" ht="15" customHeight="1" x14ac:dyDescent="0.3"/>
    <row r="7714" ht="15" customHeight="1" x14ac:dyDescent="0.3"/>
    <row r="7715" ht="15" customHeight="1" x14ac:dyDescent="0.3"/>
    <row r="7716" ht="15" customHeight="1" x14ac:dyDescent="0.3"/>
    <row r="7717" ht="15" customHeight="1" x14ac:dyDescent="0.3"/>
    <row r="7718" ht="15" customHeight="1" x14ac:dyDescent="0.3"/>
    <row r="7719" ht="15" customHeight="1" x14ac:dyDescent="0.3"/>
    <row r="7720" ht="15" customHeight="1" x14ac:dyDescent="0.3"/>
    <row r="7721" ht="15" customHeight="1" x14ac:dyDescent="0.3"/>
    <row r="7722" ht="15" customHeight="1" x14ac:dyDescent="0.3"/>
    <row r="7723" ht="15" customHeight="1" x14ac:dyDescent="0.3"/>
    <row r="7724" ht="15" customHeight="1" x14ac:dyDescent="0.3"/>
    <row r="7725" ht="15" customHeight="1" x14ac:dyDescent="0.3"/>
    <row r="7726" ht="15" customHeight="1" x14ac:dyDescent="0.3"/>
    <row r="7727" ht="15" customHeight="1" x14ac:dyDescent="0.3"/>
    <row r="7728" ht="15" customHeight="1" x14ac:dyDescent="0.3"/>
    <row r="7729" ht="15" customHeight="1" x14ac:dyDescent="0.3"/>
    <row r="7730" ht="15" customHeight="1" x14ac:dyDescent="0.3"/>
    <row r="7731" ht="15" customHeight="1" x14ac:dyDescent="0.3"/>
    <row r="7732" ht="15" customHeight="1" x14ac:dyDescent="0.3"/>
    <row r="7733" ht="15" customHeight="1" x14ac:dyDescent="0.3"/>
    <row r="7734" ht="15" customHeight="1" x14ac:dyDescent="0.3"/>
    <row r="7735" ht="15" customHeight="1" x14ac:dyDescent="0.3"/>
    <row r="7736" ht="15" customHeight="1" x14ac:dyDescent="0.3"/>
    <row r="7737" ht="15" customHeight="1" x14ac:dyDescent="0.3"/>
    <row r="7738" ht="15" customHeight="1" x14ac:dyDescent="0.3"/>
    <row r="7739" ht="15" customHeight="1" x14ac:dyDescent="0.3"/>
    <row r="7740" ht="15" customHeight="1" x14ac:dyDescent="0.3"/>
    <row r="7741" ht="15" customHeight="1" x14ac:dyDescent="0.3"/>
    <row r="7742" ht="15" customHeight="1" x14ac:dyDescent="0.3"/>
    <row r="7743" ht="15" customHeight="1" x14ac:dyDescent="0.3"/>
    <row r="7744" ht="15" customHeight="1" x14ac:dyDescent="0.3"/>
    <row r="7745" ht="15" customHeight="1" x14ac:dyDescent="0.3"/>
    <row r="7746" ht="15" customHeight="1" x14ac:dyDescent="0.3"/>
    <row r="7747" ht="15" customHeight="1" x14ac:dyDescent="0.3"/>
    <row r="7748" ht="15" customHeight="1" x14ac:dyDescent="0.3"/>
    <row r="7749" ht="15" customHeight="1" x14ac:dyDescent="0.3"/>
    <row r="7750" ht="15" customHeight="1" x14ac:dyDescent="0.3"/>
    <row r="7751" ht="15" customHeight="1" x14ac:dyDescent="0.3"/>
    <row r="7752" ht="15" customHeight="1" x14ac:dyDescent="0.3"/>
    <row r="7753" ht="15" customHeight="1" x14ac:dyDescent="0.3"/>
    <row r="7754" ht="15" customHeight="1" x14ac:dyDescent="0.3"/>
    <row r="7755" ht="15" customHeight="1" x14ac:dyDescent="0.3"/>
    <row r="7756" ht="15" customHeight="1" x14ac:dyDescent="0.3"/>
    <row r="7757" ht="15" customHeight="1" x14ac:dyDescent="0.3"/>
    <row r="7758" ht="15" customHeight="1" x14ac:dyDescent="0.3"/>
    <row r="7759" ht="15" customHeight="1" x14ac:dyDescent="0.3"/>
    <row r="7760" ht="15" customHeight="1" x14ac:dyDescent="0.3"/>
    <row r="7761" ht="15" customHeight="1" x14ac:dyDescent="0.3"/>
    <row r="7762" ht="15" customHeight="1" x14ac:dyDescent="0.3"/>
    <row r="7763" ht="15" customHeight="1" x14ac:dyDescent="0.3"/>
    <row r="7764" ht="15" customHeight="1" x14ac:dyDescent="0.3"/>
    <row r="7765" ht="15" customHeight="1" x14ac:dyDescent="0.3"/>
    <row r="7766" ht="15" customHeight="1" x14ac:dyDescent="0.3"/>
    <row r="7767" ht="15" customHeight="1" x14ac:dyDescent="0.3"/>
    <row r="7768" ht="15" customHeight="1" x14ac:dyDescent="0.3"/>
    <row r="7769" ht="15" customHeight="1" x14ac:dyDescent="0.3"/>
    <row r="7770" ht="15" customHeight="1" x14ac:dyDescent="0.3"/>
    <row r="7771" ht="15" customHeight="1" x14ac:dyDescent="0.3"/>
    <row r="7772" ht="15" customHeight="1" x14ac:dyDescent="0.3"/>
    <row r="7773" ht="15" customHeight="1" x14ac:dyDescent="0.3"/>
    <row r="7774" ht="15" customHeight="1" x14ac:dyDescent="0.3"/>
    <row r="7775" ht="15" customHeight="1" x14ac:dyDescent="0.3"/>
    <row r="7776" ht="15" customHeight="1" x14ac:dyDescent="0.3"/>
    <row r="7777" ht="15" customHeight="1" x14ac:dyDescent="0.3"/>
    <row r="7778" ht="15" customHeight="1" x14ac:dyDescent="0.3"/>
    <row r="7779" ht="15" customHeight="1" x14ac:dyDescent="0.3"/>
    <row r="7780" ht="15" customHeight="1" x14ac:dyDescent="0.3"/>
    <row r="7781" ht="15" customHeight="1" x14ac:dyDescent="0.3"/>
    <row r="7782" ht="15" customHeight="1" x14ac:dyDescent="0.3"/>
    <row r="7783" ht="15" customHeight="1" x14ac:dyDescent="0.3"/>
    <row r="7784" ht="15" customHeight="1" x14ac:dyDescent="0.3"/>
    <row r="7785" ht="15" customHeight="1" x14ac:dyDescent="0.3"/>
    <row r="7786" ht="15" customHeight="1" x14ac:dyDescent="0.3"/>
    <row r="7787" ht="15" customHeight="1" x14ac:dyDescent="0.3"/>
    <row r="7788" ht="15" customHeight="1" x14ac:dyDescent="0.3"/>
    <row r="7789" ht="15" customHeight="1" x14ac:dyDescent="0.3"/>
    <row r="7790" ht="15" customHeight="1" x14ac:dyDescent="0.3"/>
    <row r="7791" ht="15" customHeight="1" x14ac:dyDescent="0.3"/>
    <row r="7792" ht="15" customHeight="1" x14ac:dyDescent="0.3"/>
    <row r="7793" ht="15" customHeight="1" x14ac:dyDescent="0.3"/>
    <row r="7794" ht="15" customHeight="1" x14ac:dyDescent="0.3"/>
    <row r="7795" ht="15" customHeight="1" x14ac:dyDescent="0.3"/>
    <row r="7796" ht="15" customHeight="1" x14ac:dyDescent="0.3"/>
    <row r="7797" ht="15" customHeight="1" x14ac:dyDescent="0.3"/>
    <row r="7798" ht="15" customHeight="1" x14ac:dyDescent="0.3"/>
    <row r="7799" ht="15" customHeight="1" x14ac:dyDescent="0.3"/>
    <row r="7800" ht="15" customHeight="1" x14ac:dyDescent="0.3"/>
    <row r="7801" ht="15" customHeight="1" x14ac:dyDescent="0.3"/>
    <row r="7802" ht="15" customHeight="1" x14ac:dyDescent="0.3"/>
    <row r="7803" ht="15" customHeight="1" x14ac:dyDescent="0.3"/>
    <row r="7804" ht="15" customHeight="1" x14ac:dyDescent="0.3"/>
    <row r="7805" ht="15" customHeight="1" x14ac:dyDescent="0.3"/>
    <row r="7806" ht="15" customHeight="1" x14ac:dyDescent="0.3"/>
    <row r="7807" ht="15" customHeight="1" x14ac:dyDescent="0.3"/>
    <row r="7808" ht="15" customHeight="1" x14ac:dyDescent="0.3"/>
    <row r="7809" ht="15" customHeight="1" x14ac:dyDescent="0.3"/>
    <row r="7810" ht="15" customHeight="1" x14ac:dyDescent="0.3"/>
    <row r="7811" ht="15" customHeight="1" x14ac:dyDescent="0.3"/>
    <row r="7812" ht="15" customHeight="1" x14ac:dyDescent="0.3"/>
    <row r="7813" ht="15" customHeight="1" x14ac:dyDescent="0.3"/>
    <row r="7814" ht="15" customHeight="1" x14ac:dyDescent="0.3"/>
    <row r="7815" ht="15" customHeight="1" x14ac:dyDescent="0.3"/>
    <row r="7816" ht="15" customHeight="1" x14ac:dyDescent="0.3"/>
    <row r="7817" ht="15" customHeight="1" x14ac:dyDescent="0.3"/>
    <row r="7818" ht="15" customHeight="1" x14ac:dyDescent="0.3"/>
    <row r="7819" ht="15" customHeight="1" x14ac:dyDescent="0.3"/>
    <row r="7820" ht="15" customHeight="1" x14ac:dyDescent="0.3"/>
    <row r="7821" ht="15" customHeight="1" x14ac:dyDescent="0.3"/>
    <row r="7822" ht="15" customHeight="1" x14ac:dyDescent="0.3"/>
    <row r="7823" ht="15" customHeight="1" x14ac:dyDescent="0.3"/>
    <row r="7824" ht="15" customHeight="1" x14ac:dyDescent="0.3"/>
    <row r="7825" ht="15" customHeight="1" x14ac:dyDescent="0.3"/>
    <row r="7826" ht="15" customHeight="1" x14ac:dyDescent="0.3"/>
    <row r="7827" ht="15" customHeight="1" x14ac:dyDescent="0.3"/>
    <row r="7828" ht="15" customHeight="1" x14ac:dyDescent="0.3"/>
    <row r="7829" ht="15" customHeight="1" x14ac:dyDescent="0.3"/>
    <row r="7830" ht="15" customHeight="1" x14ac:dyDescent="0.3"/>
    <row r="7831" ht="15" customHeight="1" x14ac:dyDescent="0.3"/>
    <row r="7832" ht="15" customHeight="1" x14ac:dyDescent="0.3"/>
    <row r="7833" ht="15" customHeight="1" x14ac:dyDescent="0.3"/>
    <row r="7834" ht="15" customHeight="1" x14ac:dyDescent="0.3"/>
    <row r="7835" ht="15" customHeight="1" x14ac:dyDescent="0.3"/>
    <row r="7836" ht="15" customHeight="1" x14ac:dyDescent="0.3"/>
    <row r="7837" ht="15" customHeight="1" x14ac:dyDescent="0.3"/>
    <row r="7838" ht="15" customHeight="1" x14ac:dyDescent="0.3"/>
    <row r="7839" ht="15" customHeight="1" x14ac:dyDescent="0.3"/>
    <row r="7840" ht="15" customHeight="1" x14ac:dyDescent="0.3"/>
    <row r="7841" ht="15" customHeight="1" x14ac:dyDescent="0.3"/>
    <row r="7842" ht="15" customHeight="1" x14ac:dyDescent="0.3"/>
    <row r="7843" ht="15" customHeight="1" x14ac:dyDescent="0.3"/>
    <row r="7844" ht="15" customHeight="1" x14ac:dyDescent="0.3"/>
    <row r="7845" ht="15" customHeight="1" x14ac:dyDescent="0.3"/>
    <row r="7846" ht="15" customHeight="1" x14ac:dyDescent="0.3"/>
    <row r="7847" ht="15" customHeight="1" x14ac:dyDescent="0.3"/>
    <row r="7848" ht="15" customHeight="1" x14ac:dyDescent="0.3"/>
    <row r="7849" ht="15" customHeight="1" x14ac:dyDescent="0.3"/>
    <row r="7850" ht="15" customHeight="1" x14ac:dyDescent="0.3"/>
    <row r="7851" ht="15" customHeight="1" x14ac:dyDescent="0.3"/>
    <row r="7852" ht="15" customHeight="1" x14ac:dyDescent="0.3"/>
    <row r="7853" ht="15" customHeight="1" x14ac:dyDescent="0.3"/>
    <row r="7854" ht="15" customHeight="1" x14ac:dyDescent="0.3"/>
    <row r="7855" ht="15" customHeight="1" x14ac:dyDescent="0.3"/>
    <row r="7856" ht="15" customHeight="1" x14ac:dyDescent="0.3"/>
    <row r="7857" ht="15" customHeight="1" x14ac:dyDescent="0.3"/>
    <row r="7858" ht="15" customHeight="1" x14ac:dyDescent="0.3"/>
    <row r="7859" ht="15" customHeight="1" x14ac:dyDescent="0.3"/>
    <row r="7860" ht="15" customHeight="1" x14ac:dyDescent="0.3"/>
    <row r="7861" ht="15" customHeight="1" x14ac:dyDescent="0.3"/>
    <row r="7862" ht="15" customHeight="1" x14ac:dyDescent="0.3"/>
    <row r="7863" ht="15" customHeight="1" x14ac:dyDescent="0.3"/>
    <row r="7864" ht="15" customHeight="1" x14ac:dyDescent="0.3"/>
    <row r="7865" ht="15" customHeight="1" x14ac:dyDescent="0.3"/>
    <row r="7866" ht="15" customHeight="1" x14ac:dyDescent="0.3"/>
    <row r="7867" ht="15" customHeight="1" x14ac:dyDescent="0.3"/>
    <row r="7868" ht="15" customHeight="1" x14ac:dyDescent="0.3"/>
    <row r="7869" ht="15" customHeight="1" x14ac:dyDescent="0.3"/>
    <row r="7870" ht="15" customHeight="1" x14ac:dyDescent="0.3"/>
    <row r="7871" ht="15" customHeight="1" x14ac:dyDescent="0.3"/>
    <row r="7872" ht="15" customHeight="1" x14ac:dyDescent="0.3"/>
    <row r="7873" ht="15" customHeight="1" x14ac:dyDescent="0.3"/>
    <row r="7874" ht="15" customHeight="1" x14ac:dyDescent="0.3"/>
    <row r="7875" ht="15" customHeight="1" x14ac:dyDescent="0.3"/>
    <row r="7876" ht="15" customHeight="1" x14ac:dyDescent="0.3"/>
    <row r="7877" ht="15" customHeight="1" x14ac:dyDescent="0.3"/>
    <row r="7878" ht="15" customHeight="1" x14ac:dyDescent="0.3"/>
    <row r="7879" ht="15" customHeight="1" x14ac:dyDescent="0.3"/>
    <row r="7880" ht="15" customHeight="1" x14ac:dyDescent="0.3"/>
    <row r="7881" ht="15" customHeight="1" x14ac:dyDescent="0.3"/>
    <row r="7882" ht="15" customHeight="1" x14ac:dyDescent="0.3"/>
    <row r="7883" ht="15" customHeight="1" x14ac:dyDescent="0.3"/>
    <row r="7884" ht="15" customHeight="1" x14ac:dyDescent="0.3"/>
    <row r="7885" ht="15" customHeight="1" x14ac:dyDescent="0.3"/>
    <row r="7886" ht="15" customHeight="1" x14ac:dyDescent="0.3"/>
    <row r="7887" ht="15" customHeight="1" x14ac:dyDescent="0.3"/>
    <row r="7888" ht="15" customHeight="1" x14ac:dyDescent="0.3"/>
    <row r="7889" ht="15" customHeight="1" x14ac:dyDescent="0.3"/>
    <row r="7890" ht="15" customHeight="1" x14ac:dyDescent="0.3"/>
    <row r="7891" ht="15" customHeight="1" x14ac:dyDescent="0.3"/>
    <row r="7892" ht="15" customHeight="1" x14ac:dyDescent="0.3"/>
    <row r="7893" ht="15" customHeight="1" x14ac:dyDescent="0.3"/>
    <row r="7894" ht="15" customHeight="1" x14ac:dyDescent="0.3"/>
    <row r="7895" ht="15" customHeight="1" x14ac:dyDescent="0.3"/>
    <row r="7896" ht="15" customHeight="1" x14ac:dyDescent="0.3"/>
    <row r="7897" ht="15" customHeight="1" x14ac:dyDescent="0.3"/>
    <row r="7898" ht="15" customHeight="1" x14ac:dyDescent="0.3"/>
    <row r="7899" ht="15" customHeight="1" x14ac:dyDescent="0.3"/>
    <row r="7900" ht="15" customHeight="1" x14ac:dyDescent="0.3"/>
    <row r="7901" ht="15" customHeight="1" x14ac:dyDescent="0.3"/>
    <row r="7902" ht="15" customHeight="1" x14ac:dyDescent="0.3"/>
    <row r="7903" ht="15" customHeight="1" x14ac:dyDescent="0.3"/>
    <row r="7904" ht="15" customHeight="1" x14ac:dyDescent="0.3"/>
    <row r="7905" ht="15" customHeight="1" x14ac:dyDescent="0.3"/>
    <row r="7906" ht="15" customHeight="1" x14ac:dyDescent="0.3"/>
    <row r="7907" ht="15" customHeight="1" x14ac:dyDescent="0.3"/>
    <row r="7908" ht="15" customHeight="1" x14ac:dyDescent="0.3"/>
    <row r="7909" ht="15" customHeight="1" x14ac:dyDescent="0.3"/>
    <row r="7910" ht="15" customHeight="1" x14ac:dyDescent="0.3"/>
    <row r="7911" ht="15" customHeight="1" x14ac:dyDescent="0.3"/>
    <row r="7912" ht="15" customHeight="1" x14ac:dyDescent="0.3"/>
    <row r="7913" ht="15" customHeight="1" x14ac:dyDescent="0.3"/>
    <row r="7914" ht="15" customHeight="1" x14ac:dyDescent="0.3"/>
    <row r="7915" ht="15" customHeight="1" x14ac:dyDescent="0.3"/>
    <row r="7916" ht="15" customHeight="1" x14ac:dyDescent="0.3"/>
    <row r="7917" ht="15" customHeight="1" x14ac:dyDescent="0.3"/>
    <row r="7918" ht="15" customHeight="1" x14ac:dyDescent="0.3"/>
    <row r="7919" ht="15" customHeight="1" x14ac:dyDescent="0.3"/>
    <row r="7920" ht="15" customHeight="1" x14ac:dyDescent="0.3"/>
    <row r="7921" ht="15" customHeight="1" x14ac:dyDescent="0.3"/>
    <row r="7922" ht="15" customHeight="1" x14ac:dyDescent="0.3"/>
    <row r="7923" ht="15" customHeight="1" x14ac:dyDescent="0.3"/>
    <row r="7924" ht="15" customHeight="1" x14ac:dyDescent="0.3"/>
    <row r="7925" ht="15" customHeight="1" x14ac:dyDescent="0.3"/>
    <row r="7926" ht="15" customHeight="1" x14ac:dyDescent="0.3"/>
    <row r="7927" ht="15" customHeight="1" x14ac:dyDescent="0.3"/>
    <row r="7928" ht="15" customHeight="1" x14ac:dyDescent="0.3"/>
    <row r="7929" ht="15" customHeight="1" x14ac:dyDescent="0.3"/>
    <row r="7930" ht="15" customHeight="1" x14ac:dyDescent="0.3"/>
    <row r="7931" ht="15" customHeight="1" x14ac:dyDescent="0.3"/>
    <row r="7932" ht="15" customHeight="1" x14ac:dyDescent="0.3"/>
    <row r="7933" ht="15" customHeight="1" x14ac:dyDescent="0.3"/>
    <row r="7934" ht="15" customHeight="1" x14ac:dyDescent="0.3"/>
    <row r="7935" ht="15" customHeight="1" x14ac:dyDescent="0.3"/>
    <row r="7936" ht="15" customHeight="1" x14ac:dyDescent="0.3"/>
    <row r="7937" ht="15" customHeight="1" x14ac:dyDescent="0.3"/>
    <row r="7938" ht="15" customHeight="1" x14ac:dyDescent="0.3"/>
    <row r="7939" ht="15" customHeight="1" x14ac:dyDescent="0.3"/>
    <row r="7940" ht="15" customHeight="1" x14ac:dyDescent="0.3"/>
    <row r="7941" ht="15" customHeight="1" x14ac:dyDescent="0.3"/>
    <row r="7942" ht="15" customHeight="1" x14ac:dyDescent="0.3"/>
    <row r="7943" ht="15" customHeight="1" x14ac:dyDescent="0.3"/>
    <row r="7944" ht="15" customHeight="1" x14ac:dyDescent="0.3"/>
    <row r="7945" ht="15" customHeight="1" x14ac:dyDescent="0.3"/>
    <row r="7946" ht="15" customHeight="1" x14ac:dyDescent="0.3"/>
    <row r="7947" ht="15" customHeight="1" x14ac:dyDescent="0.3"/>
    <row r="7948" ht="15" customHeight="1" x14ac:dyDescent="0.3"/>
    <row r="7949" ht="15" customHeight="1" x14ac:dyDescent="0.3"/>
    <row r="7950" ht="15" customHeight="1" x14ac:dyDescent="0.3"/>
    <row r="7951" ht="15" customHeight="1" x14ac:dyDescent="0.3"/>
    <row r="7952" ht="15" customHeight="1" x14ac:dyDescent="0.3"/>
    <row r="7953" ht="15" customHeight="1" x14ac:dyDescent="0.3"/>
    <row r="7954" ht="15" customHeight="1" x14ac:dyDescent="0.3"/>
    <row r="7955" ht="15" customHeight="1" x14ac:dyDescent="0.3"/>
    <row r="7956" ht="15" customHeight="1" x14ac:dyDescent="0.3"/>
    <row r="7957" ht="15" customHeight="1" x14ac:dyDescent="0.3"/>
    <row r="7958" ht="15" customHeight="1" x14ac:dyDescent="0.3"/>
    <row r="7959" ht="15" customHeight="1" x14ac:dyDescent="0.3"/>
    <row r="7960" ht="15" customHeight="1" x14ac:dyDescent="0.3"/>
    <row r="7961" ht="15" customHeight="1" x14ac:dyDescent="0.3"/>
    <row r="7962" ht="15" customHeight="1" x14ac:dyDescent="0.3"/>
    <row r="7963" ht="15" customHeight="1" x14ac:dyDescent="0.3"/>
    <row r="7964" ht="15" customHeight="1" x14ac:dyDescent="0.3"/>
    <row r="7965" ht="15" customHeight="1" x14ac:dyDescent="0.3"/>
    <row r="7966" ht="15" customHeight="1" x14ac:dyDescent="0.3"/>
    <row r="7967" ht="15" customHeight="1" x14ac:dyDescent="0.3"/>
    <row r="7968" ht="15" customHeight="1" x14ac:dyDescent="0.3"/>
    <row r="7969" ht="15" customHeight="1" x14ac:dyDescent="0.3"/>
    <row r="7970" ht="15" customHeight="1" x14ac:dyDescent="0.3"/>
    <row r="7971" ht="15" customHeight="1" x14ac:dyDescent="0.3"/>
    <row r="7972" ht="15" customHeight="1" x14ac:dyDescent="0.3"/>
    <row r="7973" ht="15" customHeight="1" x14ac:dyDescent="0.3"/>
    <row r="7974" ht="15" customHeight="1" x14ac:dyDescent="0.3"/>
    <row r="7975" ht="15" customHeight="1" x14ac:dyDescent="0.3"/>
    <row r="7976" ht="15" customHeight="1" x14ac:dyDescent="0.3"/>
    <row r="7977" ht="15" customHeight="1" x14ac:dyDescent="0.3"/>
    <row r="7978" ht="15" customHeight="1" x14ac:dyDescent="0.3"/>
    <row r="7979" ht="15" customHeight="1" x14ac:dyDescent="0.3"/>
    <row r="7980" ht="15" customHeight="1" x14ac:dyDescent="0.3"/>
    <row r="7981" ht="15" customHeight="1" x14ac:dyDescent="0.3"/>
    <row r="7982" ht="15" customHeight="1" x14ac:dyDescent="0.3"/>
    <row r="7983" ht="15" customHeight="1" x14ac:dyDescent="0.3"/>
    <row r="7984" ht="15" customHeight="1" x14ac:dyDescent="0.3"/>
    <row r="7985" ht="15" customHeight="1" x14ac:dyDescent="0.3"/>
    <row r="7986" ht="15" customHeight="1" x14ac:dyDescent="0.3"/>
    <row r="7987" ht="15" customHeight="1" x14ac:dyDescent="0.3"/>
    <row r="7988" ht="15" customHeight="1" x14ac:dyDescent="0.3"/>
    <row r="7989" ht="15" customHeight="1" x14ac:dyDescent="0.3"/>
    <row r="7990" ht="15" customHeight="1" x14ac:dyDescent="0.3"/>
    <row r="7991" ht="15" customHeight="1" x14ac:dyDescent="0.3"/>
    <row r="7992" ht="15" customHeight="1" x14ac:dyDescent="0.3"/>
    <row r="7993" ht="15" customHeight="1" x14ac:dyDescent="0.3"/>
    <row r="7994" ht="15" customHeight="1" x14ac:dyDescent="0.3"/>
    <row r="7995" ht="15" customHeight="1" x14ac:dyDescent="0.3"/>
    <row r="7996" ht="15" customHeight="1" x14ac:dyDescent="0.3"/>
    <row r="7997" ht="15" customHeight="1" x14ac:dyDescent="0.3"/>
    <row r="7998" ht="15" customHeight="1" x14ac:dyDescent="0.3"/>
    <row r="7999" ht="15" customHeight="1" x14ac:dyDescent="0.3"/>
    <row r="8000" ht="15" customHeight="1" x14ac:dyDescent="0.3"/>
    <row r="8001" ht="15" customHeight="1" x14ac:dyDescent="0.3"/>
    <row r="8002" ht="15" customHeight="1" x14ac:dyDescent="0.3"/>
    <row r="8003" ht="15" customHeight="1" x14ac:dyDescent="0.3"/>
    <row r="8004" ht="15" customHeight="1" x14ac:dyDescent="0.3"/>
    <row r="8005" ht="15" customHeight="1" x14ac:dyDescent="0.3"/>
    <row r="8006" ht="15" customHeight="1" x14ac:dyDescent="0.3"/>
    <row r="8007" ht="15" customHeight="1" x14ac:dyDescent="0.3"/>
    <row r="8008" ht="15" customHeight="1" x14ac:dyDescent="0.3"/>
    <row r="8009" ht="15" customHeight="1" x14ac:dyDescent="0.3"/>
    <row r="8010" ht="15" customHeight="1" x14ac:dyDescent="0.3"/>
    <row r="8011" ht="15" customHeight="1" x14ac:dyDescent="0.3"/>
    <row r="8012" ht="15" customHeight="1" x14ac:dyDescent="0.3"/>
    <row r="8013" ht="15" customHeight="1" x14ac:dyDescent="0.3"/>
    <row r="8014" ht="15" customHeight="1" x14ac:dyDescent="0.3"/>
    <row r="8015" ht="15" customHeight="1" x14ac:dyDescent="0.3"/>
    <row r="8016" ht="15" customHeight="1" x14ac:dyDescent="0.3"/>
    <row r="8017" ht="15" customHeight="1" x14ac:dyDescent="0.3"/>
    <row r="8018" ht="15" customHeight="1" x14ac:dyDescent="0.3"/>
    <row r="8019" ht="15" customHeight="1" x14ac:dyDescent="0.3"/>
    <row r="8020" ht="15" customHeight="1" x14ac:dyDescent="0.3"/>
    <row r="8021" ht="15" customHeight="1" x14ac:dyDescent="0.3"/>
    <row r="8022" ht="15" customHeight="1" x14ac:dyDescent="0.3"/>
    <row r="8023" ht="15" customHeight="1" x14ac:dyDescent="0.3"/>
    <row r="8024" ht="15" customHeight="1" x14ac:dyDescent="0.3"/>
    <row r="8025" ht="15" customHeight="1" x14ac:dyDescent="0.3"/>
    <row r="8026" ht="15" customHeight="1" x14ac:dyDescent="0.3"/>
    <row r="8027" ht="15" customHeight="1" x14ac:dyDescent="0.3"/>
    <row r="8028" ht="15" customHeight="1" x14ac:dyDescent="0.3"/>
    <row r="8029" ht="15" customHeight="1" x14ac:dyDescent="0.3"/>
    <row r="8030" ht="15" customHeight="1" x14ac:dyDescent="0.3"/>
    <row r="8031" ht="15" customHeight="1" x14ac:dyDescent="0.3"/>
    <row r="8032" ht="15" customHeight="1" x14ac:dyDescent="0.3"/>
    <row r="8033" ht="15" customHeight="1" x14ac:dyDescent="0.3"/>
    <row r="8034" ht="15" customHeight="1" x14ac:dyDescent="0.3"/>
    <row r="8035" ht="15" customHeight="1" x14ac:dyDescent="0.3"/>
    <row r="8036" ht="15" customHeight="1" x14ac:dyDescent="0.3"/>
    <row r="8037" ht="15" customHeight="1" x14ac:dyDescent="0.3"/>
    <row r="8038" ht="15" customHeight="1" x14ac:dyDescent="0.3"/>
    <row r="8039" ht="15" customHeight="1" x14ac:dyDescent="0.3"/>
    <row r="8040" ht="15" customHeight="1" x14ac:dyDescent="0.3"/>
    <row r="8041" ht="15" customHeight="1" x14ac:dyDescent="0.3"/>
    <row r="8042" ht="15" customHeight="1" x14ac:dyDescent="0.3"/>
    <row r="8043" ht="15" customHeight="1" x14ac:dyDescent="0.3"/>
    <row r="8044" ht="15" customHeight="1" x14ac:dyDescent="0.3"/>
    <row r="8045" ht="15" customHeight="1" x14ac:dyDescent="0.3"/>
    <row r="8046" ht="15" customHeight="1" x14ac:dyDescent="0.3"/>
    <row r="8047" ht="15" customHeight="1" x14ac:dyDescent="0.3"/>
    <row r="8048" ht="15" customHeight="1" x14ac:dyDescent="0.3"/>
    <row r="8049" ht="15" customHeight="1" x14ac:dyDescent="0.3"/>
    <row r="8050" ht="15" customHeight="1" x14ac:dyDescent="0.3"/>
    <row r="8051" ht="15" customHeight="1" x14ac:dyDescent="0.3"/>
    <row r="8052" ht="15" customHeight="1" x14ac:dyDescent="0.3"/>
    <row r="8053" ht="15" customHeight="1" x14ac:dyDescent="0.3"/>
    <row r="8054" ht="15" customHeight="1" x14ac:dyDescent="0.3"/>
    <row r="8055" ht="15" customHeight="1" x14ac:dyDescent="0.3"/>
    <row r="8056" ht="15" customHeight="1" x14ac:dyDescent="0.3"/>
    <row r="8057" ht="15" customHeight="1" x14ac:dyDescent="0.3"/>
    <row r="8058" ht="15" customHeight="1" x14ac:dyDescent="0.3"/>
    <row r="8059" ht="15" customHeight="1" x14ac:dyDescent="0.3"/>
    <row r="8060" ht="15" customHeight="1" x14ac:dyDescent="0.3"/>
    <row r="8061" ht="15" customHeight="1" x14ac:dyDescent="0.3"/>
    <row r="8062" ht="15" customHeight="1" x14ac:dyDescent="0.3"/>
    <row r="8063" ht="15" customHeight="1" x14ac:dyDescent="0.3"/>
    <row r="8064" ht="15" customHeight="1" x14ac:dyDescent="0.3"/>
    <row r="8065" ht="15" customHeight="1" x14ac:dyDescent="0.3"/>
    <row r="8066" ht="15" customHeight="1" x14ac:dyDescent="0.3"/>
    <row r="8067" ht="15" customHeight="1" x14ac:dyDescent="0.3"/>
    <row r="8068" ht="15" customHeight="1" x14ac:dyDescent="0.3"/>
    <row r="8069" ht="15" customHeight="1" x14ac:dyDescent="0.3"/>
    <row r="8070" ht="15" customHeight="1" x14ac:dyDescent="0.3"/>
    <row r="8071" ht="15" customHeight="1" x14ac:dyDescent="0.3"/>
    <row r="8072" ht="15" customHeight="1" x14ac:dyDescent="0.3"/>
    <row r="8073" ht="15" customHeight="1" x14ac:dyDescent="0.3"/>
    <row r="8074" ht="15" customHeight="1" x14ac:dyDescent="0.3"/>
    <row r="8075" ht="15" customHeight="1" x14ac:dyDescent="0.3"/>
    <row r="8076" ht="15" customHeight="1" x14ac:dyDescent="0.3"/>
    <row r="8077" ht="15" customHeight="1" x14ac:dyDescent="0.3"/>
    <row r="8078" ht="15" customHeight="1" x14ac:dyDescent="0.3"/>
    <row r="8079" ht="15" customHeight="1" x14ac:dyDescent="0.3"/>
    <row r="8080" ht="15" customHeight="1" x14ac:dyDescent="0.3"/>
    <row r="8081" ht="15" customHeight="1" x14ac:dyDescent="0.3"/>
    <row r="8082" ht="15" customHeight="1" x14ac:dyDescent="0.3"/>
    <row r="8083" ht="15" customHeight="1" x14ac:dyDescent="0.3"/>
    <row r="8084" ht="15" customHeight="1" x14ac:dyDescent="0.3"/>
    <row r="8085" ht="15" customHeight="1" x14ac:dyDescent="0.3"/>
    <row r="8086" ht="15" customHeight="1" x14ac:dyDescent="0.3"/>
    <row r="8087" ht="15" customHeight="1" x14ac:dyDescent="0.3"/>
    <row r="8088" ht="15" customHeight="1" x14ac:dyDescent="0.3"/>
    <row r="8089" ht="15" customHeight="1" x14ac:dyDescent="0.3"/>
    <row r="8090" ht="15" customHeight="1" x14ac:dyDescent="0.3"/>
    <row r="8091" ht="15" customHeight="1" x14ac:dyDescent="0.3"/>
    <row r="8092" ht="15" customHeight="1" x14ac:dyDescent="0.3"/>
    <row r="8093" ht="15" customHeight="1" x14ac:dyDescent="0.3"/>
    <row r="8094" ht="15" customHeight="1" x14ac:dyDescent="0.3"/>
    <row r="8095" ht="15" customHeight="1" x14ac:dyDescent="0.3"/>
    <row r="8096" ht="15" customHeight="1" x14ac:dyDescent="0.3"/>
    <row r="8097" ht="15" customHeight="1" x14ac:dyDescent="0.3"/>
    <row r="8098" ht="15" customHeight="1" x14ac:dyDescent="0.3"/>
    <row r="8099" ht="15" customHeight="1" x14ac:dyDescent="0.3"/>
    <row r="8100" ht="15" customHeight="1" x14ac:dyDescent="0.3"/>
    <row r="8101" ht="15" customHeight="1" x14ac:dyDescent="0.3"/>
    <row r="8102" ht="15" customHeight="1" x14ac:dyDescent="0.3"/>
    <row r="8103" ht="15" customHeight="1" x14ac:dyDescent="0.3"/>
    <row r="8104" ht="15" customHeight="1" x14ac:dyDescent="0.3"/>
    <row r="8105" ht="15" customHeight="1" x14ac:dyDescent="0.3"/>
    <row r="8106" ht="15" customHeight="1" x14ac:dyDescent="0.3"/>
    <row r="8107" ht="15" customHeight="1" x14ac:dyDescent="0.3"/>
    <row r="8108" ht="15" customHeight="1" x14ac:dyDescent="0.3"/>
    <row r="8109" ht="15" customHeight="1" x14ac:dyDescent="0.3"/>
    <row r="8110" ht="15" customHeight="1" x14ac:dyDescent="0.3"/>
    <row r="8111" ht="15" customHeight="1" x14ac:dyDescent="0.3"/>
    <row r="8112" ht="15" customHeight="1" x14ac:dyDescent="0.3"/>
    <row r="8113" ht="15" customHeight="1" x14ac:dyDescent="0.3"/>
    <row r="8114" ht="15" customHeight="1" x14ac:dyDescent="0.3"/>
    <row r="8115" ht="15" customHeight="1" x14ac:dyDescent="0.3"/>
    <row r="8116" ht="15" customHeight="1" x14ac:dyDescent="0.3"/>
    <row r="8117" ht="15" customHeight="1" x14ac:dyDescent="0.3"/>
    <row r="8118" ht="15" customHeight="1" x14ac:dyDescent="0.3"/>
    <row r="8119" ht="15" customHeight="1" x14ac:dyDescent="0.3"/>
    <row r="8120" ht="15" customHeight="1" x14ac:dyDescent="0.3"/>
    <row r="8121" ht="15" customHeight="1" x14ac:dyDescent="0.3"/>
    <row r="8122" ht="15" customHeight="1" x14ac:dyDescent="0.3"/>
    <row r="8123" ht="15" customHeight="1" x14ac:dyDescent="0.3"/>
    <row r="8124" ht="15" customHeight="1" x14ac:dyDescent="0.3"/>
    <row r="8125" ht="15" customHeight="1" x14ac:dyDescent="0.3"/>
    <row r="8126" ht="15" customHeight="1" x14ac:dyDescent="0.3"/>
    <row r="8127" ht="15" customHeight="1" x14ac:dyDescent="0.3"/>
    <row r="8128" ht="15" customHeight="1" x14ac:dyDescent="0.3"/>
    <row r="8129" ht="15" customHeight="1" x14ac:dyDescent="0.3"/>
    <row r="8130" ht="15" customHeight="1" x14ac:dyDescent="0.3"/>
    <row r="8131" ht="15" customHeight="1" x14ac:dyDescent="0.3"/>
    <row r="8132" ht="15" customHeight="1" x14ac:dyDescent="0.3"/>
    <row r="8133" ht="15" customHeight="1" x14ac:dyDescent="0.3"/>
    <row r="8134" ht="15" customHeight="1" x14ac:dyDescent="0.3"/>
    <row r="8135" ht="15" customHeight="1" x14ac:dyDescent="0.3"/>
    <row r="8136" ht="15" customHeight="1" x14ac:dyDescent="0.3"/>
    <row r="8137" ht="15" customHeight="1" x14ac:dyDescent="0.3"/>
    <row r="8138" ht="15" customHeight="1" x14ac:dyDescent="0.3"/>
    <row r="8139" ht="15" customHeight="1" x14ac:dyDescent="0.3"/>
    <row r="8140" ht="15" customHeight="1" x14ac:dyDescent="0.3"/>
    <row r="8141" ht="15" customHeight="1" x14ac:dyDescent="0.3"/>
    <row r="8142" ht="15" customHeight="1" x14ac:dyDescent="0.3"/>
    <row r="8143" ht="15" customHeight="1" x14ac:dyDescent="0.3"/>
    <row r="8144" ht="15" customHeight="1" x14ac:dyDescent="0.3"/>
    <row r="8145" ht="15" customHeight="1" x14ac:dyDescent="0.3"/>
    <row r="8146" ht="15" customHeight="1" x14ac:dyDescent="0.3"/>
    <row r="8147" ht="15" customHeight="1" x14ac:dyDescent="0.3"/>
    <row r="8148" ht="15" customHeight="1" x14ac:dyDescent="0.3"/>
    <row r="8149" ht="15" customHeight="1" x14ac:dyDescent="0.3"/>
    <row r="8150" ht="15" customHeight="1" x14ac:dyDescent="0.3"/>
    <row r="8151" ht="15" customHeight="1" x14ac:dyDescent="0.3"/>
    <row r="8152" ht="15" customHeight="1" x14ac:dyDescent="0.3"/>
    <row r="8153" ht="15" customHeight="1" x14ac:dyDescent="0.3"/>
    <row r="8154" ht="15" customHeight="1" x14ac:dyDescent="0.3"/>
    <row r="8155" ht="15" customHeight="1" x14ac:dyDescent="0.3"/>
    <row r="8156" ht="15" customHeight="1" x14ac:dyDescent="0.3"/>
    <row r="8157" ht="15" customHeight="1" x14ac:dyDescent="0.3"/>
    <row r="8158" ht="15" customHeight="1" x14ac:dyDescent="0.3"/>
    <row r="8159" ht="15" customHeight="1" x14ac:dyDescent="0.3"/>
    <row r="8160" ht="15" customHeight="1" x14ac:dyDescent="0.3"/>
    <row r="8161" ht="15" customHeight="1" x14ac:dyDescent="0.3"/>
    <row r="8162" ht="15" customHeight="1" x14ac:dyDescent="0.3"/>
    <row r="8163" ht="15" customHeight="1" x14ac:dyDescent="0.3"/>
    <row r="8164" ht="15" customHeight="1" x14ac:dyDescent="0.3"/>
    <row r="8165" ht="15" customHeight="1" x14ac:dyDescent="0.3"/>
    <row r="8166" ht="15" customHeight="1" x14ac:dyDescent="0.3"/>
    <row r="8167" ht="15" customHeight="1" x14ac:dyDescent="0.3"/>
    <row r="8168" ht="15" customHeight="1" x14ac:dyDescent="0.3"/>
    <row r="8169" ht="15" customHeight="1" x14ac:dyDescent="0.3"/>
    <row r="8170" ht="15" customHeight="1" x14ac:dyDescent="0.3"/>
    <row r="8171" ht="15" customHeight="1" x14ac:dyDescent="0.3"/>
    <row r="8172" ht="15" customHeight="1" x14ac:dyDescent="0.3"/>
    <row r="8173" ht="15" customHeight="1" x14ac:dyDescent="0.3"/>
    <row r="8174" ht="15" customHeight="1" x14ac:dyDescent="0.3"/>
    <row r="8175" ht="15" customHeight="1" x14ac:dyDescent="0.3"/>
    <row r="8176" ht="15" customHeight="1" x14ac:dyDescent="0.3"/>
    <row r="8177" ht="15" customHeight="1" x14ac:dyDescent="0.3"/>
    <row r="8178" ht="15" customHeight="1" x14ac:dyDescent="0.3"/>
    <row r="8179" ht="15" customHeight="1" x14ac:dyDescent="0.3"/>
    <row r="8180" ht="15" customHeight="1" x14ac:dyDescent="0.3"/>
    <row r="8181" ht="15" customHeight="1" x14ac:dyDescent="0.3"/>
    <row r="8182" ht="15" customHeight="1" x14ac:dyDescent="0.3"/>
    <row r="8183" ht="15" customHeight="1" x14ac:dyDescent="0.3"/>
    <row r="8184" ht="15" customHeight="1" x14ac:dyDescent="0.3"/>
    <row r="8185" ht="15" customHeight="1" x14ac:dyDescent="0.3"/>
    <row r="8186" ht="15" customHeight="1" x14ac:dyDescent="0.3"/>
    <row r="8187" ht="15" customHeight="1" x14ac:dyDescent="0.3"/>
    <row r="8188" ht="15" customHeight="1" x14ac:dyDescent="0.3"/>
    <row r="8189" ht="15" customHeight="1" x14ac:dyDescent="0.3"/>
    <row r="8190" ht="15" customHeight="1" x14ac:dyDescent="0.3"/>
    <row r="8191" ht="15" customHeight="1" x14ac:dyDescent="0.3"/>
    <row r="8192" ht="15" customHeight="1" x14ac:dyDescent="0.3"/>
    <row r="8193" ht="15" customHeight="1" x14ac:dyDescent="0.3"/>
    <row r="8194" ht="15" customHeight="1" x14ac:dyDescent="0.3"/>
    <row r="8195" ht="15" customHeight="1" x14ac:dyDescent="0.3"/>
    <row r="8196" ht="15" customHeight="1" x14ac:dyDescent="0.3"/>
    <row r="8197" ht="15" customHeight="1" x14ac:dyDescent="0.3"/>
    <row r="8198" ht="15" customHeight="1" x14ac:dyDescent="0.3"/>
    <row r="8199" ht="15" customHeight="1" x14ac:dyDescent="0.3"/>
    <row r="8200" ht="15" customHeight="1" x14ac:dyDescent="0.3"/>
    <row r="8201" ht="15" customHeight="1" x14ac:dyDescent="0.3"/>
    <row r="8202" ht="15" customHeight="1" x14ac:dyDescent="0.3"/>
    <row r="8203" ht="15" customHeight="1" x14ac:dyDescent="0.3"/>
    <row r="8204" ht="15" customHeight="1" x14ac:dyDescent="0.3"/>
    <row r="8205" ht="15" customHeight="1" x14ac:dyDescent="0.3"/>
    <row r="8206" ht="15" customHeight="1" x14ac:dyDescent="0.3"/>
    <row r="8207" ht="15" customHeight="1" x14ac:dyDescent="0.3"/>
    <row r="8208" ht="15" customHeight="1" x14ac:dyDescent="0.3"/>
    <row r="8209" ht="15" customHeight="1" x14ac:dyDescent="0.3"/>
    <row r="8210" ht="15" customHeight="1" x14ac:dyDescent="0.3"/>
    <row r="8211" ht="15" customHeight="1" x14ac:dyDescent="0.3"/>
    <row r="8212" ht="15" customHeight="1" x14ac:dyDescent="0.3"/>
    <row r="8213" ht="15" customHeight="1" x14ac:dyDescent="0.3"/>
    <row r="8214" ht="15" customHeight="1" x14ac:dyDescent="0.3"/>
    <row r="8215" ht="15" customHeight="1" x14ac:dyDescent="0.3"/>
    <row r="8216" ht="15" customHeight="1" x14ac:dyDescent="0.3"/>
    <row r="8217" ht="15" customHeight="1" x14ac:dyDescent="0.3"/>
    <row r="8218" ht="15" customHeight="1" x14ac:dyDescent="0.3"/>
    <row r="8219" ht="15" customHeight="1" x14ac:dyDescent="0.3"/>
    <row r="8220" ht="15" customHeight="1" x14ac:dyDescent="0.3"/>
    <row r="8221" ht="15" customHeight="1" x14ac:dyDescent="0.3"/>
    <row r="8222" ht="15" customHeight="1" x14ac:dyDescent="0.3"/>
    <row r="8223" ht="15" customHeight="1" x14ac:dyDescent="0.3"/>
    <row r="8224" ht="15" customHeight="1" x14ac:dyDescent="0.3"/>
    <row r="8225" ht="15" customHeight="1" x14ac:dyDescent="0.3"/>
    <row r="8226" ht="15" customHeight="1" x14ac:dyDescent="0.3"/>
    <row r="8227" ht="15" customHeight="1" x14ac:dyDescent="0.3"/>
    <row r="8228" ht="15" customHeight="1" x14ac:dyDescent="0.3"/>
    <row r="8229" ht="15" customHeight="1" x14ac:dyDescent="0.3"/>
    <row r="8230" ht="15" customHeight="1" x14ac:dyDescent="0.3"/>
    <row r="8231" ht="15" customHeight="1" x14ac:dyDescent="0.3"/>
    <row r="8232" ht="15" customHeight="1" x14ac:dyDescent="0.3"/>
    <row r="8233" ht="15" customHeight="1" x14ac:dyDescent="0.3"/>
    <row r="8234" ht="15" customHeight="1" x14ac:dyDescent="0.3"/>
    <row r="8235" ht="15" customHeight="1" x14ac:dyDescent="0.3"/>
    <row r="8236" ht="15" customHeight="1" x14ac:dyDescent="0.3"/>
    <row r="8237" ht="15" customHeight="1" x14ac:dyDescent="0.3"/>
    <row r="8238" ht="15" customHeight="1" x14ac:dyDescent="0.3"/>
    <row r="8239" ht="15" customHeight="1" x14ac:dyDescent="0.3"/>
    <row r="8240" ht="15" customHeight="1" x14ac:dyDescent="0.3"/>
    <row r="8241" ht="15" customHeight="1" x14ac:dyDescent="0.3"/>
    <row r="8242" ht="15" customHeight="1" x14ac:dyDescent="0.3"/>
    <row r="8243" ht="15" customHeight="1" x14ac:dyDescent="0.3"/>
    <row r="8244" ht="15" customHeight="1" x14ac:dyDescent="0.3"/>
    <row r="8245" ht="15" customHeight="1" x14ac:dyDescent="0.3"/>
    <row r="8246" ht="15" customHeight="1" x14ac:dyDescent="0.3"/>
    <row r="8247" ht="15" customHeight="1" x14ac:dyDescent="0.3"/>
    <row r="8248" ht="15" customHeight="1" x14ac:dyDescent="0.3"/>
    <row r="8249" ht="15" customHeight="1" x14ac:dyDescent="0.3"/>
    <row r="8250" ht="15" customHeight="1" x14ac:dyDescent="0.3"/>
    <row r="8251" ht="15" customHeight="1" x14ac:dyDescent="0.3"/>
    <row r="8252" ht="15" customHeight="1" x14ac:dyDescent="0.3"/>
    <row r="8253" ht="15" customHeight="1" x14ac:dyDescent="0.3"/>
    <row r="8254" ht="15" customHeight="1" x14ac:dyDescent="0.3"/>
    <row r="8255" ht="15" customHeight="1" x14ac:dyDescent="0.3"/>
    <row r="8256" ht="15" customHeight="1" x14ac:dyDescent="0.3"/>
    <row r="8257" ht="15" customHeight="1" x14ac:dyDescent="0.3"/>
    <row r="8258" ht="15" customHeight="1" x14ac:dyDescent="0.3"/>
    <row r="8259" ht="15" customHeight="1" x14ac:dyDescent="0.3"/>
    <row r="8260" ht="15" customHeight="1" x14ac:dyDescent="0.3"/>
    <row r="8261" ht="15" customHeight="1" x14ac:dyDescent="0.3"/>
    <row r="8262" ht="15" customHeight="1" x14ac:dyDescent="0.3"/>
    <row r="8263" ht="15" customHeight="1" x14ac:dyDescent="0.3"/>
    <row r="8264" ht="15" customHeight="1" x14ac:dyDescent="0.3"/>
    <row r="8265" ht="15" customHeight="1" x14ac:dyDescent="0.3"/>
    <row r="8266" ht="15" customHeight="1" x14ac:dyDescent="0.3"/>
    <row r="8267" ht="15" customHeight="1" x14ac:dyDescent="0.3"/>
    <row r="8268" ht="15" customHeight="1" x14ac:dyDescent="0.3"/>
    <row r="8269" ht="15" customHeight="1" x14ac:dyDescent="0.3"/>
    <row r="8270" ht="15" customHeight="1" x14ac:dyDescent="0.3"/>
    <row r="8271" ht="15" customHeight="1" x14ac:dyDescent="0.3"/>
    <row r="8272" ht="15" customHeight="1" x14ac:dyDescent="0.3"/>
    <row r="8273" ht="15" customHeight="1" x14ac:dyDescent="0.3"/>
    <row r="8274" ht="15" customHeight="1" x14ac:dyDescent="0.3"/>
    <row r="8275" ht="15" customHeight="1" x14ac:dyDescent="0.3"/>
    <row r="8276" ht="15" customHeight="1" x14ac:dyDescent="0.3"/>
    <row r="8277" ht="15" customHeight="1" x14ac:dyDescent="0.3"/>
    <row r="8278" ht="15" customHeight="1" x14ac:dyDescent="0.3"/>
    <row r="8279" ht="15" customHeight="1" x14ac:dyDescent="0.3"/>
    <row r="8280" ht="15" customHeight="1" x14ac:dyDescent="0.3"/>
    <row r="8281" ht="15" customHeight="1" x14ac:dyDescent="0.3"/>
    <row r="8282" ht="15" customHeight="1" x14ac:dyDescent="0.3"/>
    <row r="8283" ht="15" customHeight="1" x14ac:dyDescent="0.3"/>
    <row r="8284" ht="15" customHeight="1" x14ac:dyDescent="0.3"/>
    <row r="8285" ht="15" customHeight="1" x14ac:dyDescent="0.3"/>
    <row r="8286" ht="15" customHeight="1" x14ac:dyDescent="0.3"/>
    <row r="8287" ht="15" customHeight="1" x14ac:dyDescent="0.3"/>
    <row r="8288" ht="15" customHeight="1" x14ac:dyDescent="0.3"/>
    <row r="8289" ht="15" customHeight="1" x14ac:dyDescent="0.3"/>
    <row r="8290" ht="15" customHeight="1" x14ac:dyDescent="0.3"/>
    <row r="8291" ht="15" customHeight="1" x14ac:dyDescent="0.3"/>
    <row r="8292" ht="15" customHeight="1" x14ac:dyDescent="0.3"/>
    <row r="8293" ht="15" customHeight="1" x14ac:dyDescent="0.3"/>
    <row r="8294" ht="15" customHeight="1" x14ac:dyDescent="0.3"/>
    <row r="8295" ht="15" customHeight="1" x14ac:dyDescent="0.3"/>
    <row r="8296" ht="15" customHeight="1" x14ac:dyDescent="0.3"/>
    <row r="8297" ht="15" customHeight="1" x14ac:dyDescent="0.3"/>
    <row r="8298" ht="15" customHeight="1" x14ac:dyDescent="0.3"/>
    <row r="8299" ht="15" customHeight="1" x14ac:dyDescent="0.3"/>
    <row r="8300" ht="15" customHeight="1" x14ac:dyDescent="0.3"/>
    <row r="8301" ht="15" customHeight="1" x14ac:dyDescent="0.3"/>
    <row r="8302" ht="15" customHeight="1" x14ac:dyDescent="0.3"/>
    <row r="8303" ht="15" customHeight="1" x14ac:dyDescent="0.3"/>
    <row r="8304" ht="15" customHeight="1" x14ac:dyDescent="0.3"/>
    <row r="8305" ht="15" customHeight="1" x14ac:dyDescent="0.3"/>
    <row r="8306" ht="15" customHeight="1" x14ac:dyDescent="0.3"/>
    <row r="8307" ht="15" customHeight="1" x14ac:dyDescent="0.3"/>
    <row r="8308" ht="15" customHeight="1" x14ac:dyDescent="0.3"/>
    <row r="8309" ht="15" customHeight="1" x14ac:dyDescent="0.3"/>
    <row r="8310" ht="15" customHeight="1" x14ac:dyDescent="0.3"/>
    <row r="8311" ht="15" customHeight="1" x14ac:dyDescent="0.3"/>
    <row r="8312" ht="15" customHeight="1" x14ac:dyDescent="0.3"/>
    <row r="8313" ht="15" customHeight="1" x14ac:dyDescent="0.3"/>
    <row r="8314" ht="15" customHeight="1" x14ac:dyDescent="0.3"/>
    <row r="8315" ht="15" customHeight="1" x14ac:dyDescent="0.3"/>
    <row r="8316" ht="15" customHeight="1" x14ac:dyDescent="0.3"/>
    <row r="8317" ht="15" customHeight="1" x14ac:dyDescent="0.3"/>
    <row r="8318" ht="15" customHeight="1" x14ac:dyDescent="0.3"/>
    <row r="8319" ht="15" customHeight="1" x14ac:dyDescent="0.3"/>
    <row r="8320" ht="15" customHeight="1" x14ac:dyDescent="0.3"/>
    <row r="8321" ht="15" customHeight="1" x14ac:dyDescent="0.3"/>
    <row r="8322" ht="15" customHeight="1" x14ac:dyDescent="0.3"/>
    <row r="8323" ht="15" customHeight="1" x14ac:dyDescent="0.3"/>
    <row r="8324" ht="15" customHeight="1" x14ac:dyDescent="0.3"/>
    <row r="8325" ht="15" customHeight="1" x14ac:dyDescent="0.3"/>
    <row r="8326" ht="15" customHeight="1" x14ac:dyDescent="0.3"/>
    <row r="8327" ht="15" customHeight="1" x14ac:dyDescent="0.3"/>
    <row r="8328" ht="15" customHeight="1" x14ac:dyDescent="0.3"/>
    <row r="8329" ht="15" customHeight="1" x14ac:dyDescent="0.3"/>
    <row r="8330" ht="15" customHeight="1" x14ac:dyDescent="0.3"/>
    <row r="8331" ht="15" customHeight="1" x14ac:dyDescent="0.3"/>
    <row r="8332" ht="15" customHeight="1" x14ac:dyDescent="0.3"/>
    <row r="8333" ht="15" customHeight="1" x14ac:dyDescent="0.3"/>
    <row r="8334" ht="15" customHeight="1" x14ac:dyDescent="0.3"/>
    <row r="8335" ht="15" customHeight="1" x14ac:dyDescent="0.3"/>
    <row r="8336" ht="15" customHeight="1" x14ac:dyDescent="0.3"/>
    <row r="8337" ht="15" customHeight="1" x14ac:dyDescent="0.3"/>
    <row r="8338" ht="15" customHeight="1" x14ac:dyDescent="0.3"/>
    <row r="8339" ht="15" customHeight="1" x14ac:dyDescent="0.3"/>
    <row r="8340" ht="15" customHeight="1" x14ac:dyDescent="0.3"/>
    <row r="8341" ht="15" customHeight="1" x14ac:dyDescent="0.3"/>
    <row r="8342" ht="15" customHeight="1" x14ac:dyDescent="0.3"/>
    <row r="8343" ht="15" customHeight="1" x14ac:dyDescent="0.3"/>
    <row r="8344" ht="15" customHeight="1" x14ac:dyDescent="0.3"/>
    <row r="8345" ht="15" customHeight="1" x14ac:dyDescent="0.3"/>
    <row r="8346" ht="15" customHeight="1" x14ac:dyDescent="0.3"/>
    <row r="8347" ht="15" customHeight="1" x14ac:dyDescent="0.3"/>
    <row r="8348" ht="15" customHeight="1" x14ac:dyDescent="0.3"/>
    <row r="8349" ht="15" customHeight="1" x14ac:dyDescent="0.3"/>
    <row r="8350" ht="15" customHeight="1" x14ac:dyDescent="0.3"/>
    <row r="8351" ht="15" customHeight="1" x14ac:dyDescent="0.3"/>
    <row r="8352" ht="15" customHeight="1" x14ac:dyDescent="0.3"/>
    <row r="8353" ht="15" customHeight="1" x14ac:dyDescent="0.3"/>
    <row r="8354" ht="15" customHeight="1" x14ac:dyDescent="0.3"/>
    <row r="8355" ht="15" customHeight="1" x14ac:dyDescent="0.3"/>
    <row r="8356" ht="15" customHeight="1" x14ac:dyDescent="0.3"/>
    <row r="8357" ht="15" customHeight="1" x14ac:dyDescent="0.3"/>
    <row r="8358" ht="15" customHeight="1" x14ac:dyDescent="0.3"/>
    <row r="8359" ht="15" customHeight="1" x14ac:dyDescent="0.3"/>
    <row r="8360" ht="15" customHeight="1" x14ac:dyDescent="0.3"/>
    <row r="8361" ht="15" customHeight="1" x14ac:dyDescent="0.3"/>
    <row r="8362" ht="15" customHeight="1" x14ac:dyDescent="0.3"/>
    <row r="8363" ht="15" customHeight="1" x14ac:dyDescent="0.3"/>
    <row r="8364" ht="15" customHeight="1" x14ac:dyDescent="0.3"/>
    <row r="8365" ht="15" customHeight="1" x14ac:dyDescent="0.3"/>
    <row r="8366" ht="15" customHeight="1" x14ac:dyDescent="0.3"/>
    <row r="8367" ht="15" customHeight="1" x14ac:dyDescent="0.3"/>
    <row r="8368" ht="15" customHeight="1" x14ac:dyDescent="0.3"/>
    <row r="8369" ht="15" customHeight="1" x14ac:dyDescent="0.3"/>
    <row r="8370" ht="15" customHeight="1" x14ac:dyDescent="0.3"/>
    <row r="8371" ht="15" customHeight="1" x14ac:dyDescent="0.3"/>
    <row r="8372" ht="15" customHeight="1" x14ac:dyDescent="0.3"/>
    <row r="8373" ht="15" customHeight="1" x14ac:dyDescent="0.3"/>
    <row r="8374" ht="15" customHeight="1" x14ac:dyDescent="0.3"/>
    <row r="8375" ht="15" customHeight="1" x14ac:dyDescent="0.3"/>
    <row r="8376" ht="15" customHeight="1" x14ac:dyDescent="0.3"/>
    <row r="8377" ht="15" customHeight="1" x14ac:dyDescent="0.3"/>
    <row r="8378" ht="15" customHeight="1" x14ac:dyDescent="0.3"/>
    <row r="8379" ht="15" customHeight="1" x14ac:dyDescent="0.3"/>
    <row r="8380" ht="15" customHeight="1" x14ac:dyDescent="0.3"/>
    <row r="8381" ht="15" customHeight="1" x14ac:dyDescent="0.3"/>
    <row r="8382" ht="15" customHeight="1" x14ac:dyDescent="0.3"/>
    <row r="8383" ht="15" customHeight="1" x14ac:dyDescent="0.3"/>
    <row r="8384" ht="15" customHeight="1" x14ac:dyDescent="0.3"/>
    <row r="8385" ht="15" customHeight="1" x14ac:dyDescent="0.3"/>
    <row r="8386" ht="15" customHeight="1" x14ac:dyDescent="0.3"/>
    <row r="8387" ht="15" customHeight="1" x14ac:dyDescent="0.3"/>
    <row r="8388" ht="15" customHeight="1" x14ac:dyDescent="0.3"/>
    <row r="8389" ht="15" customHeight="1" x14ac:dyDescent="0.3"/>
    <row r="8390" ht="15" customHeight="1" x14ac:dyDescent="0.3"/>
    <row r="8391" ht="15" customHeight="1" x14ac:dyDescent="0.3"/>
    <row r="8392" ht="15" customHeight="1" x14ac:dyDescent="0.3"/>
    <row r="8393" ht="15" customHeight="1" x14ac:dyDescent="0.3"/>
    <row r="8394" ht="15" customHeight="1" x14ac:dyDescent="0.3"/>
    <row r="8395" ht="15" customHeight="1" x14ac:dyDescent="0.3"/>
    <row r="8396" ht="15" customHeight="1" x14ac:dyDescent="0.3"/>
    <row r="8397" ht="15" customHeight="1" x14ac:dyDescent="0.3"/>
    <row r="8398" ht="15" customHeight="1" x14ac:dyDescent="0.3"/>
    <row r="8399" ht="15" customHeight="1" x14ac:dyDescent="0.3"/>
    <row r="8400" ht="15" customHeight="1" x14ac:dyDescent="0.3"/>
    <row r="8401" ht="15" customHeight="1" x14ac:dyDescent="0.3"/>
    <row r="8402" ht="15" customHeight="1" x14ac:dyDescent="0.3"/>
    <row r="8403" ht="15" customHeight="1" x14ac:dyDescent="0.3"/>
    <row r="8404" ht="15" customHeight="1" x14ac:dyDescent="0.3"/>
    <row r="8405" ht="15" customHeight="1" x14ac:dyDescent="0.3"/>
    <row r="8406" ht="15" customHeight="1" x14ac:dyDescent="0.3"/>
    <row r="8407" ht="15" customHeight="1" x14ac:dyDescent="0.3"/>
    <row r="8408" ht="15" customHeight="1" x14ac:dyDescent="0.3"/>
    <row r="8409" ht="15" customHeight="1" x14ac:dyDescent="0.3"/>
    <row r="8410" ht="15" customHeight="1" x14ac:dyDescent="0.3"/>
    <row r="8411" ht="15" customHeight="1" x14ac:dyDescent="0.3"/>
    <row r="8412" ht="15" customHeight="1" x14ac:dyDescent="0.3"/>
    <row r="8413" ht="15" customHeight="1" x14ac:dyDescent="0.3"/>
    <row r="8414" ht="15" customHeight="1" x14ac:dyDescent="0.3"/>
    <row r="8415" ht="15" customHeight="1" x14ac:dyDescent="0.3"/>
    <row r="8416" ht="15" customHeight="1" x14ac:dyDescent="0.3"/>
    <row r="8417" ht="15" customHeight="1" x14ac:dyDescent="0.3"/>
    <row r="8418" ht="15" customHeight="1" x14ac:dyDescent="0.3"/>
    <row r="8419" ht="15" customHeight="1" x14ac:dyDescent="0.3"/>
    <row r="8420" ht="15" customHeight="1" x14ac:dyDescent="0.3"/>
    <row r="8421" ht="15" customHeight="1" x14ac:dyDescent="0.3"/>
    <row r="8422" ht="15" customHeight="1" x14ac:dyDescent="0.3"/>
    <row r="8423" ht="15" customHeight="1" x14ac:dyDescent="0.3"/>
    <row r="8424" ht="15" customHeight="1" x14ac:dyDescent="0.3"/>
    <row r="8425" ht="15" customHeight="1" x14ac:dyDescent="0.3"/>
    <row r="8426" ht="15" customHeight="1" x14ac:dyDescent="0.3"/>
    <row r="8427" ht="15" customHeight="1" x14ac:dyDescent="0.3"/>
    <row r="8428" ht="15" customHeight="1" x14ac:dyDescent="0.3"/>
    <row r="8429" ht="15" customHeight="1" x14ac:dyDescent="0.3"/>
    <row r="8430" ht="15" customHeight="1" x14ac:dyDescent="0.3"/>
    <row r="8431" ht="15" customHeight="1" x14ac:dyDescent="0.3"/>
    <row r="8432" ht="15" customHeight="1" x14ac:dyDescent="0.3"/>
    <row r="8433" ht="15" customHeight="1" x14ac:dyDescent="0.3"/>
    <row r="8434" ht="15" customHeight="1" x14ac:dyDescent="0.3"/>
    <row r="8435" ht="15" customHeight="1" x14ac:dyDescent="0.3"/>
    <row r="8436" ht="15" customHeight="1" x14ac:dyDescent="0.3"/>
    <row r="8437" ht="15" customHeight="1" x14ac:dyDescent="0.3"/>
    <row r="8438" ht="15" customHeight="1" x14ac:dyDescent="0.3"/>
    <row r="8439" ht="15" customHeight="1" x14ac:dyDescent="0.3"/>
    <row r="8440" ht="15" customHeight="1" x14ac:dyDescent="0.3"/>
    <row r="8441" ht="15" customHeight="1" x14ac:dyDescent="0.3"/>
    <row r="8442" ht="15" customHeight="1" x14ac:dyDescent="0.3"/>
    <row r="8443" ht="15" customHeight="1" x14ac:dyDescent="0.3"/>
    <row r="8444" ht="15" customHeight="1" x14ac:dyDescent="0.3"/>
    <row r="8445" ht="15" customHeight="1" x14ac:dyDescent="0.3"/>
    <row r="8446" ht="15" customHeight="1" x14ac:dyDescent="0.3"/>
    <row r="8447" ht="15" customHeight="1" x14ac:dyDescent="0.3"/>
    <row r="8448" ht="15" customHeight="1" x14ac:dyDescent="0.3"/>
    <row r="8449" ht="15" customHeight="1" x14ac:dyDescent="0.3"/>
    <row r="8450" ht="15" customHeight="1" x14ac:dyDescent="0.3"/>
    <row r="8451" ht="15" customHeight="1" x14ac:dyDescent="0.3"/>
    <row r="8452" ht="15" customHeight="1" x14ac:dyDescent="0.3"/>
    <row r="8453" ht="15" customHeight="1" x14ac:dyDescent="0.3"/>
    <row r="8454" ht="15" customHeight="1" x14ac:dyDescent="0.3"/>
    <row r="8455" ht="15" customHeight="1" x14ac:dyDescent="0.3"/>
    <row r="8456" ht="15" customHeight="1" x14ac:dyDescent="0.3"/>
    <row r="8457" ht="15" customHeight="1" x14ac:dyDescent="0.3"/>
    <row r="8458" ht="15" customHeight="1" x14ac:dyDescent="0.3"/>
    <row r="8459" ht="15" customHeight="1" x14ac:dyDescent="0.3"/>
    <row r="8460" ht="15" customHeight="1" x14ac:dyDescent="0.3"/>
    <row r="8461" ht="15" customHeight="1" x14ac:dyDescent="0.3"/>
    <row r="8462" ht="15" customHeight="1" x14ac:dyDescent="0.3"/>
    <row r="8463" ht="15" customHeight="1" x14ac:dyDescent="0.3"/>
    <row r="8464" ht="15" customHeight="1" x14ac:dyDescent="0.3"/>
    <row r="8465" ht="15" customHeight="1" x14ac:dyDescent="0.3"/>
    <row r="8466" ht="15" customHeight="1" x14ac:dyDescent="0.3"/>
    <row r="8467" ht="15" customHeight="1" x14ac:dyDescent="0.3"/>
    <row r="8468" ht="15" customHeight="1" x14ac:dyDescent="0.3"/>
    <row r="8469" ht="15" customHeight="1" x14ac:dyDescent="0.3"/>
    <row r="8470" ht="15" customHeight="1" x14ac:dyDescent="0.3"/>
    <row r="8471" ht="15" customHeight="1" x14ac:dyDescent="0.3"/>
    <row r="8472" ht="15" customHeight="1" x14ac:dyDescent="0.3"/>
    <row r="8473" ht="15" customHeight="1" x14ac:dyDescent="0.3"/>
    <row r="8474" ht="15" customHeight="1" x14ac:dyDescent="0.3"/>
    <row r="8475" ht="15" customHeight="1" x14ac:dyDescent="0.3"/>
    <row r="8476" ht="15" customHeight="1" x14ac:dyDescent="0.3"/>
    <row r="8477" ht="15" customHeight="1" x14ac:dyDescent="0.3"/>
    <row r="8478" ht="15" customHeight="1" x14ac:dyDescent="0.3"/>
    <row r="8479" ht="15" customHeight="1" x14ac:dyDescent="0.3"/>
    <row r="8480" ht="15" customHeight="1" x14ac:dyDescent="0.3"/>
    <row r="8481" ht="15" customHeight="1" x14ac:dyDescent="0.3"/>
    <row r="8482" ht="15" customHeight="1" x14ac:dyDescent="0.3"/>
    <row r="8483" ht="15" customHeight="1" x14ac:dyDescent="0.3"/>
    <row r="8484" ht="15" customHeight="1" x14ac:dyDescent="0.3"/>
    <row r="8485" ht="15" customHeight="1" x14ac:dyDescent="0.3"/>
    <row r="8486" ht="15" customHeight="1" x14ac:dyDescent="0.3"/>
    <row r="8487" ht="15" customHeight="1" x14ac:dyDescent="0.3"/>
    <row r="8488" ht="15" customHeight="1" x14ac:dyDescent="0.3"/>
    <row r="8489" ht="15" customHeight="1" x14ac:dyDescent="0.3"/>
    <row r="8490" ht="15" customHeight="1" x14ac:dyDescent="0.3"/>
    <row r="8491" ht="15" customHeight="1" x14ac:dyDescent="0.3"/>
    <row r="8492" ht="15" customHeight="1" x14ac:dyDescent="0.3"/>
    <row r="8493" ht="15" customHeight="1" x14ac:dyDescent="0.3"/>
    <row r="8494" ht="15" customHeight="1" x14ac:dyDescent="0.3"/>
    <row r="8495" ht="15" customHeight="1" x14ac:dyDescent="0.3"/>
    <row r="8496" ht="15" customHeight="1" x14ac:dyDescent="0.3"/>
    <row r="8497" ht="15" customHeight="1" x14ac:dyDescent="0.3"/>
    <row r="8498" ht="15" customHeight="1" x14ac:dyDescent="0.3"/>
    <row r="8499" ht="15" customHeight="1" x14ac:dyDescent="0.3"/>
    <row r="8500" ht="15" customHeight="1" x14ac:dyDescent="0.3"/>
    <row r="8501" ht="15" customHeight="1" x14ac:dyDescent="0.3"/>
    <row r="8502" ht="15" customHeight="1" x14ac:dyDescent="0.3"/>
    <row r="8503" ht="15" customHeight="1" x14ac:dyDescent="0.3"/>
    <row r="8504" ht="15" customHeight="1" x14ac:dyDescent="0.3"/>
    <row r="8505" ht="15" customHeight="1" x14ac:dyDescent="0.3"/>
    <row r="8506" ht="15" customHeight="1" x14ac:dyDescent="0.3"/>
    <row r="8507" ht="15" customHeight="1" x14ac:dyDescent="0.3"/>
    <row r="8508" ht="15" customHeight="1" x14ac:dyDescent="0.3"/>
    <row r="8509" ht="15" customHeight="1" x14ac:dyDescent="0.3"/>
    <row r="8510" ht="15" customHeight="1" x14ac:dyDescent="0.3"/>
    <row r="8511" ht="15" customHeight="1" x14ac:dyDescent="0.3"/>
    <row r="8512" ht="15" customHeight="1" x14ac:dyDescent="0.3"/>
    <row r="8513" ht="15" customHeight="1" x14ac:dyDescent="0.3"/>
    <row r="8514" ht="15" customHeight="1" x14ac:dyDescent="0.3"/>
    <row r="8515" ht="15" customHeight="1" x14ac:dyDescent="0.3"/>
    <row r="8516" ht="15" customHeight="1" x14ac:dyDescent="0.3"/>
    <row r="8517" ht="15" customHeight="1" x14ac:dyDescent="0.3"/>
    <row r="8518" ht="15" customHeight="1" x14ac:dyDescent="0.3"/>
    <row r="8519" ht="15" customHeight="1" x14ac:dyDescent="0.3"/>
    <row r="8520" ht="15" customHeight="1" x14ac:dyDescent="0.3"/>
    <row r="8521" ht="15" customHeight="1" x14ac:dyDescent="0.3"/>
    <row r="8522" ht="15" customHeight="1" x14ac:dyDescent="0.3"/>
    <row r="8523" ht="15" customHeight="1" x14ac:dyDescent="0.3"/>
    <row r="8524" ht="15" customHeight="1" x14ac:dyDescent="0.3"/>
    <row r="8525" ht="15" customHeight="1" x14ac:dyDescent="0.3"/>
    <row r="8526" ht="15" customHeight="1" x14ac:dyDescent="0.3"/>
    <row r="8527" ht="15" customHeight="1" x14ac:dyDescent="0.3"/>
    <row r="8528" ht="15" customHeight="1" x14ac:dyDescent="0.3"/>
    <row r="8529" ht="15" customHeight="1" x14ac:dyDescent="0.3"/>
    <row r="8530" ht="15" customHeight="1" x14ac:dyDescent="0.3"/>
    <row r="8531" ht="15" customHeight="1" x14ac:dyDescent="0.3"/>
    <row r="8532" ht="15" customHeight="1" x14ac:dyDescent="0.3"/>
    <row r="8533" ht="15" customHeight="1" x14ac:dyDescent="0.3"/>
    <row r="8534" ht="15" customHeight="1" x14ac:dyDescent="0.3"/>
    <row r="8535" ht="15" customHeight="1" x14ac:dyDescent="0.3"/>
    <row r="8536" ht="15" customHeight="1" x14ac:dyDescent="0.3"/>
    <row r="8537" ht="15" customHeight="1" x14ac:dyDescent="0.3"/>
    <row r="8538" ht="15" customHeight="1" x14ac:dyDescent="0.3"/>
    <row r="8539" ht="15" customHeight="1" x14ac:dyDescent="0.3"/>
    <row r="8540" ht="15" customHeight="1" x14ac:dyDescent="0.3"/>
    <row r="8541" ht="15" customHeight="1" x14ac:dyDescent="0.3"/>
    <row r="8542" ht="15" customHeight="1" x14ac:dyDescent="0.3"/>
    <row r="8543" ht="15" customHeight="1" x14ac:dyDescent="0.3"/>
    <row r="8544" ht="15" customHeight="1" x14ac:dyDescent="0.3"/>
    <row r="8545" ht="15" customHeight="1" x14ac:dyDescent="0.3"/>
    <row r="8546" ht="15" customHeight="1" x14ac:dyDescent="0.3"/>
    <row r="8547" ht="15" customHeight="1" x14ac:dyDescent="0.3"/>
    <row r="8548" ht="15" customHeight="1" x14ac:dyDescent="0.3"/>
    <row r="8549" ht="15" customHeight="1" x14ac:dyDescent="0.3"/>
    <row r="8550" ht="15" customHeight="1" x14ac:dyDescent="0.3"/>
    <row r="8551" ht="15" customHeight="1" x14ac:dyDescent="0.3"/>
    <row r="8552" ht="15" customHeight="1" x14ac:dyDescent="0.3"/>
    <row r="8553" ht="15" customHeight="1" x14ac:dyDescent="0.3"/>
    <row r="8554" ht="15" customHeight="1" x14ac:dyDescent="0.3"/>
    <row r="8555" ht="15" customHeight="1" x14ac:dyDescent="0.3"/>
    <row r="8556" ht="15" customHeight="1" x14ac:dyDescent="0.3"/>
    <row r="8557" ht="15" customHeight="1" x14ac:dyDescent="0.3"/>
    <row r="8558" ht="15" customHeight="1" x14ac:dyDescent="0.3"/>
    <row r="8559" ht="15" customHeight="1" x14ac:dyDescent="0.3"/>
    <row r="8560" ht="15" customHeight="1" x14ac:dyDescent="0.3"/>
    <row r="8561" ht="15" customHeight="1" x14ac:dyDescent="0.3"/>
    <row r="8562" ht="15" customHeight="1" x14ac:dyDescent="0.3"/>
    <row r="8563" ht="15" customHeight="1" x14ac:dyDescent="0.3"/>
    <row r="8564" ht="15" customHeight="1" x14ac:dyDescent="0.3"/>
    <row r="8565" ht="15" customHeight="1" x14ac:dyDescent="0.3"/>
    <row r="8566" ht="15" customHeight="1" x14ac:dyDescent="0.3"/>
    <row r="8567" ht="15" customHeight="1" x14ac:dyDescent="0.3"/>
    <row r="8568" ht="15" customHeight="1" x14ac:dyDescent="0.3"/>
    <row r="8569" ht="15" customHeight="1" x14ac:dyDescent="0.3"/>
    <row r="8570" ht="15" customHeight="1" x14ac:dyDescent="0.3"/>
    <row r="8571" ht="15" customHeight="1" x14ac:dyDescent="0.3"/>
    <row r="8572" ht="15" customHeight="1" x14ac:dyDescent="0.3"/>
    <row r="8573" ht="15" customHeight="1" x14ac:dyDescent="0.3"/>
    <row r="8574" ht="15" customHeight="1" x14ac:dyDescent="0.3"/>
    <row r="8575" ht="15" customHeight="1" x14ac:dyDescent="0.3"/>
    <row r="8576" ht="15" customHeight="1" x14ac:dyDescent="0.3"/>
    <row r="8577" ht="15" customHeight="1" x14ac:dyDescent="0.3"/>
    <row r="8578" ht="15" customHeight="1" x14ac:dyDescent="0.3"/>
    <row r="8579" ht="15" customHeight="1" x14ac:dyDescent="0.3"/>
    <row r="8580" ht="15" customHeight="1" x14ac:dyDescent="0.3"/>
    <row r="8581" ht="15" customHeight="1" x14ac:dyDescent="0.3"/>
    <row r="8582" ht="15" customHeight="1" x14ac:dyDescent="0.3"/>
    <row r="8583" ht="15" customHeight="1" x14ac:dyDescent="0.3"/>
    <row r="8584" ht="15" customHeight="1" x14ac:dyDescent="0.3"/>
    <row r="8585" ht="15" customHeight="1" x14ac:dyDescent="0.3"/>
    <row r="8586" ht="15" customHeight="1" x14ac:dyDescent="0.3"/>
    <row r="8587" ht="15" customHeight="1" x14ac:dyDescent="0.3"/>
    <row r="8588" ht="15" customHeight="1" x14ac:dyDescent="0.3"/>
    <row r="8589" ht="15" customHeight="1" x14ac:dyDescent="0.3"/>
    <row r="8590" ht="15" customHeight="1" x14ac:dyDescent="0.3"/>
    <row r="8591" ht="15" customHeight="1" x14ac:dyDescent="0.3"/>
    <row r="8592" ht="15" customHeight="1" x14ac:dyDescent="0.3"/>
    <row r="8593" ht="15" customHeight="1" x14ac:dyDescent="0.3"/>
    <row r="8594" ht="15" customHeight="1" x14ac:dyDescent="0.3"/>
    <row r="8595" ht="15" customHeight="1" x14ac:dyDescent="0.3"/>
    <row r="8596" ht="15" customHeight="1" x14ac:dyDescent="0.3"/>
    <row r="8597" ht="15" customHeight="1" x14ac:dyDescent="0.3"/>
    <row r="8598" ht="15" customHeight="1" x14ac:dyDescent="0.3"/>
    <row r="8599" ht="15" customHeight="1" x14ac:dyDescent="0.3"/>
    <row r="8600" ht="15" customHeight="1" x14ac:dyDescent="0.3"/>
    <row r="8601" ht="15" customHeight="1" x14ac:dyDescent="0.3"/>
    <row r="8602" ht="15" customHeight="1" x14ac:dyDescent="0.3"/>
    <row r="8603" ht="15" customHeight="1" x14ac:dyDescent="0.3"/>
    <row r="8604" ht="15" customHeight="1" x14ac:dyDescent="0.3"/>
    <row r="8605" ht="15" customHeight="1" x14ac:dyDescent="0.3"/>
    <row r="8606" ht="15" customHeight="1" x14ac:dyDescent="0.3"/>
    <row r="8607" ht="15" customHeight="1" x14ac:dyDescent="0.3"/>
    <row r="8608" ht="15" customHeight="1" x14ac:dyDescent="0.3"/>
    <row r="8609" ht="15" customHeight="1" x14ac:dyDescent="0.3"/>
    <row r="8610" ht="15" customHeight="1" x14ac:dyDescent="0.3"/>
    <row r="8611" ht="15" customHeight="1" x14ac:dyDescent="0.3"/>
    <row r="8612" ht="15" customHeight="1" x14ac:dyDescent="0.3"/>
    <row r="8613" ht="15" customHeight="1" x14ac:dyDescent="0.3"/>
    <row r="8614" ht="15" customHeight="1" x14ac:dyDescent="0.3"/>
    <row r="8615" ht="15" customHeight="1" x14ac:dyDescent="0.3"/>
    <row r="8616" ht="15" customHeight="1" x14ac:dyDescent="0.3"/>
    <row r="8617" ht="15" customHeight="1" x14ac:dyDescent="0.3"/>
    <row r="8618" ht="15" customHeight="1" x14ac:dyDescent="0.3"/>
    <row r="8619" ht="15" customHeight="1" x14ac:dyDescent="0.3"/>
    <row r="8620" ht="15" customHeight="1" x14ac:dyDescent="0.3"/>
    <row r="8621" ht="15" customHeight="1" x14ac:dyDescent="0.3"/>
    <row r="8622" ht="15" customHeight="1" x14ac:dyDescent="0.3"/>
    <row r="8623" ht="15" customHeight="1" x14ac:dyDescent="0.3"/>
    <row r="8624" ht="15" customHeight="1" x14ac:dyDescent="0.3"/>
    <row r="8625" ht="15" customHeight="1" x14ac:dyDescent="0.3"/>
    <row r="8626" ht="15" customHeight="1" x14ac:dyDescent="0.3"/>
    <row r="8627" ht="15" customHeight="1" x14ac:dyDescent="0.3"/>
    <row r="8628" ht="15" customHeight="1" x14ac:dyDescent="0.3"/>
    <row r="8629" ht="15" customHeight="1" x14ac:dyDescent="0.3"/>
    <row r="8630" ht="15" customHeight="1" x14ac:dyDescent="0.3"/>
    <row r="8631" ht="15" customHeight="1" x14ac:dyDescent="0.3"/>
    <row r="8632" ht="15" customHeight="1" x14ac:dyDescent="0.3"/>
    <row r="8633" ht="15" customHeight="1" x14ac:dyDescent="0.3"/>
    <row r="8634" ht="15" customHeight="1" x14ac:dyDescent="0.3"/>
    <row r="8635" ht="15" customHeight="1" x14ac:dyDescent="0.3"/>
    <row r="8636" ht="15" customHeight="1" x14ac:dyDescent="0.3"/>
    <row r="8637" ht="15" customHeight="1" x14ac:dyDescent="0.3"/>
    <row r="8638" ht="15" customHeight="1" x14ac:dyDescent="0.3"/>
    <row r="8639" ht="15" customHeight="1" x14ac:dyDescent="0.3"/>
    <row r="8640" ht="15" customHeight="1" x14ac:dyDescent="0.3"/>
    <row r="8641" ht="15" customHeight="1" x14ac:dyDescent="0.3"/>
    <row r="8642" ht="15" customHeight="1" x14ac:dyDescent="0.3"/>
    <row r="8643" ht="15" customHeight="1" x14ac:dyDescent="0.3"/>
    <row r="8644" ht="15" customHeight="1" x14ac:dyDescent="0.3"/>
    <row r="8645" ht="15" customHeight="1" x14ac:dyDescent="0.3"/>
    <row r="8646" ht="15" customHeight="1" x14ac:dyDescent="0.3"/>
    <row r="8647" ht="15" customHeight="1" x14ac:dyDescent="0.3"/>
    <row r="8648" ht="15" customHeight="1" x14ac:dyDescent="0.3"/>
    <row r="8649" ht="15" customHeight="1" x14ac:dyDescent="0.3"/>
    <row r="8650" ht="15" customHeight="1" x14ac:dyDescent="0.3"/>
    <row r="8651" ht="15" customHeight="1" x14ac:dyDescent="0.3"/>
    <row r="8652" ht="15" customHeight="1" x14ac:dyDescent="0.3"/>
    <row r="8653" ht="15" customHeight="1" x14ac:dyDescent="0.3"/>
    <row r="8654" ht="15" customHeight="1" x14ac:dyDescent="0.3"/>
    <row r="8655" ht="15" customHeight="1" x14ac:dyDescent="0.3"/>
    <row r="8656" ht="15" customHeight="1" x14ac:dyDescent="0.3"/>
    <row r="8657" ht="15" customHeight="1" x14ac:dyDescent="0.3"/>
    <row r="8658" ht="15" customHeight="1" x14ac:dyDescent="0.3"/>
    <row r="8659" ht="15" customHeight="1" x14ac:dyDescent="0.3"/>
    <row r="8660" ht="15" customHeight="1" x14ac:dyDescent="0.3"/>
    <row r="8661" ht="15" customHeight="1" x14ac:dyDescent="0.3"/>
    <row r="8662" ht="15" customHeight="1" x14ac:dyDescent="0.3"/>
    <row r="8663" ht="15" customHeight="1" x14ac:dyDescent="0.3"/>
    <row r="8664" ht="15" customHeight="1" x14ac:dyDescent="0.3"/>
    <row r="8665" ht="15" customHeight="1" x14ac:dyDescent="0.3"/>
    <row r="8666" ht="15" customHeight="1" x14ac:dyDescent="0.3"/>
    <row r="8667" ht="15" customHeight="1" x14ac:dyDescent="0.3"/>
    <row r="8668" ht="15" customHeight="1" x14ac:dyDescent="0.3"/>
    <row r="8669" ht="15" customHeight="1" x14ac:dyDescent="0.3"/>
    <row r="8670" ht="15" customHeight="1" x14ac:dyDescent="0.3"/>
    <row r="8671" ht="15" customHeight="1" x14ac:dyDescent="0.3"/>
    <row r="8672" ht="15" customHeight="1" x14ac:dyDescent="0.3"/>
    <row r="8673" ht="15" customHeight="1" x14ac:dyDescent="0.3"/>
    <row r="8674" ht="15" customHeight="1" x14ac:dyDescent="0.3"/>
    <row r="8675" ht="15" customHeight="1" x14ac:dyDescent="0.3"/>
    <row r="8676" ht="15" customHeight="1" x14ac:dyDescent="0.3"/>
    <row r="8677" ht="15" customHeight="1" x14ac:dyDescent="0.3"/>
    <row r="8678" ht="15" customHeight="1" x14ac:dyDescent="0.3"/>
    <row r="8679" ht="15" customHeight="1" x14ac:dyDescent="0.3"/>
    <row r="8680" ht="15" customHeight="1" x14ac:dyDescent="0.3"/>
    <row r="8681" ht="15" customHeight="1" x14ac:dyDescent="0.3"/>
    <row r="8682" ht="15" customHeight="1" x14ac:dyDescent="0.3"/>
    <row r="8683" ht="15" customHeight="1" x14ac:dyDescent="0.3"/>
    <row r="8684" ht="15" customHeight="1" x14ac:dyDescent="0.3"/>
    <row r="8685" ht="15" customHeight="1" x14ac:dyDescent="0.3"/>
    <row r="8686" ht="15" customHeight="1" x14ac:dyDescent="0.3"/>
    <row r="8687" ht="15" customHeight="1" x14ac:dyDescent="0.3"/>
    <row r="8688" ht="15" customHeight="1" x14ac:dyDescent="0.3"/>
    <row r="8689" ht="15" customHeight="1" x14ac:dyDescent="0.3"/>
    <row r="8690" ht="15" customHeight="1" x14ac:dyDescent="0.3"/>
    <row r="8691" ht="15" customHeight="1" x14ac:dyDescent="0.3"/>
    <row r="8692" ht="15" customHeight="1" x14ac:dyDescent="0.3"/>
    <row r="8693" ht="15" customHeight="1" x14ac:dyDescent="0.3"/>
    <row r="8694" ht="15" customHeight="1" x14ac:dyDescent="0.3"/>
    <row r="8695" ht="15" customHeight="1" x14ac:dyDescent="0.3"/>
    <row r="8696" ht="15" customHeight="1" x14ac:dyDescent="0.3"/>
    <row r="8697" ht="15" customHeight="1" x14ac:dyDescent="0.3"/>
    <row r="8698" ht="15" customHeight="1" x14ac:dyDescent="0.3"/>
    <row r="8699" ht="15" customHeight="1" x14ac:dyDescent="0.3"/>
    <row r="8700" ht="15" customHeight="1" x14ac:dyDescent="0.3"/>
    <row r="8701" ht="15" customHeight="1" x14ac:dyDescent="0.3"/>
    <row r="8702" ht="15" customHeight="1" x14ac:dyDescent="0.3"/>
    <row r="8703" ht="15" customHeight="1" x14ac:dyDescent="0.3"/>
    <row r="8704" ht="15" customHeight="1" x14ac:dyDescent="0.3"/>
    <row r="8705" ht="15" customHeight="1" x14ac:dyDescent="0.3"/>
    <row r="8706" ht="15" customHeight="1" x14ac:dyDescent="0.3"/>
    <row r="8707" ht="15" customHeight="1" x14ac:dyDescent="0.3"/>
    <row r="8708" ht="15" customHeight="1" x14ac:dyDescent="0.3"/>
    <row r="8709" ht="15" customHeight="1" x14ac:dyDescent="0.3"/>
    <row r="8710" ht="15" customHeight="1" x14ac:dyDescent="0.3"/>
    <row r="8711" ht="15" customHeight="1" x14ac:dyDescent="0.3"/>
    <row r="8712" ht="15" customHeight="1" x14ac:dyDescent="0.3"/>
    <row r="8713" ht="15" customHeight="1" x14ac:dyDescent="0.3"/>
    <row r="8714" ht="15" customHeight="1" x14ac:dyDescent="0.3"/>
    <row r="8715" ht="15" customHeight="1" x14ac:dyDescent="0.3"/>
    <row r="8716" ht="15" customHeight="1" x14ac:dyDescent="0.3"/>
    <row r="8717" ht="15" customHeight="1" x14ac:dyDescent="0.3"/>
    <row r="8718" ht="15" customHeight="1" x14ac:dyDescent="0.3"/>
    <row r="8719" ht="15" customHeight="1" x14ac:dyDescent="0.3"/>
    <row r="8720" ht="15" customHeight="1" x14ac:dyDescent="0.3"/>
    <row r="8721" ht="15" customHeight="1" x14ac:dyDescent="0.3"/>
    <row r="8722" ht="15" customHeight="1" x14ac:dyDescent="0.3"/>
    <row r="8723" ht="15" customHeight="1" x14ac:dyDescent="0.3"/>
    <row r="8724" ht="15" customHeight="1" x14ac:dyDescent="0.3"/>
    <row r="8725" ht="15" customHeight="1" x14ac:dyDescent="0.3"/>
    <row r="8726" ht="15" customHeight="1" x14ac:dyDescent="0.3"/>
    <row r="8727" ht="15" customHeight="1" x14ac:dyDescent="0.3"/>
    <row r="8728" ht="15" customHeight="1" x14ac:dyDescent="0.3"/>
    <row r="8729" ht="15" customHeight="1" x14ac:dyDescent="0.3"/>
    <row r="8730" ht="15" customHeight="1" x14ac:dyDescent="0.3"/>
    <row r="8731" ht="15" customHeight="1" x14ac:dyDescent="0.3"/>
    <row r="8732" ht="15" customHeight="1" x14ac:dyDescent="0.3"/>
    <row r="8733" ht="15" customHeight="1" x14ac:dyDescent="0.3"/>
    <row r="8734" ht="15" customHeight="1" x14ac:dyDescent="0.3"/>
    <row r="8735" ht="15" customHeight="1" x14ac:dyDescent="0.3"/>
    <row r="8736" ht="15" customHeight="1" x14ac:dyDescent="0.3"/>
    <row r="8737" ht="15" customHeight="1" x14ac:dyDescent="0.3"/>
    <row r="8738" ht="15" customHeight="1" x14ac:dyDescent="0.3"/>
    <row r="8739" ht="15" customHeight="1" x14ac:dyDescent="0.3"/>
    <row r="8740" ht="15" customHeight="1" x14ac:dyDescent="0.3"/>
    <row r="8741" ht="15" customHeight="1" x14ac:dyDescent="0.3"/>
    <row r="8742" ht="15" customHeight="1" x14ac:dyDescent="0.3"/>
    <row r="8743" ht="15" customHeight="1" x14ac:dyDescent="0.3"/>
    <row r="8744" ht="15" customHeight="1" x14ac:dyDescent="0.3"/>
    <row r="8745" ht="15" customHeight="1" x14ac:dyDescent="0.3"/>
    <row r="8746" ht="15" customHeight="1" x14ac:dyDescent="0.3"/>
    <row r="8747" ht="15" customHeight="1" x14ac:dyDescent="0.3"/>
    <row r="8748" ht="15" customHeight="1" x14ac:dyDescent="0.3"/>
    <row r="8749" ht="15" customHeight="1" x14ac:dyDescent="0.3"/>
    <row r="8750" ht="15" customHeight="1" x14ac:dyDescent="0.3"/>
    <row r="8751" ht="15" customHeight="1" x14ac:dyDescent="0.3"/>
    <row r="8752" ht="15" customHeight="1" x14ac:dyDescent="0.3"/>
    <row r="8753" ht="15" customHeight="1" x14ac:dyDescent="0.3"/>
    <row r="8754" ht="15" customHeight="1" x14ac:dyDescent="0.3"/>
    <row r="8755" ht="15" customHeight="1" x14ac:dyDescent="0.3"/>
    <row r="8756" ht="15" customHeight="1" x14ac:dyDescent="0.3"/>
    <row r="8757" ht="15" customHeight="1" x14ac:dyDescent="0.3"/>
    <row r="8758" ht="15" customHeight="1" x14ac:dyDescent="0.3"/>
    <row r="8759" ht="15" customHeight="1" x14ac:dyDescent="0.3"/>
    <row r="8760" ht="15" customHeight="1" x14ac:dyDescent="0.3"/>
    <row r="8761" ht="15" customHeight="1" x14ac:dyDescent="0.3"/>
    <row r="8762" ht="15" customHeight="1" x14ac:dyDescent="0.3"/>
    <row r="8763" ht="15" customHeight="1" x14ac:dyDescent="0.3"/>
    <row r="8764" ht="15" customHeight="1" x14ac:dyDescent="0.3"/>
    <row r="8765" ht="15" customHeight="1" x14ac:dyDescent="0.3"/>
    <row r="8766" ht="15" customHeight="1" x14ac:dyDescent="0.3"/>
    <row r="8767" ht="15" customHeight="1" x14ac:dyDescent="0.3"/>
    <row r="8768" ht="15" customHeight="1" x14ac:dyDescent="0.3"/>
    <row r="8769" ht="15" customHeight="1" x14ac:dyDescent="0.3"/>
    <row r="8770" ht="15" customHeight="1" x14ac:dyDescent="0.3"/>
    <row r="8771" ht="15" customHeight="1" x14ac:dyDescent="0.3"/>
    <row r="8772" ht="15" customHeight="1" x14ac:dyDescent="0.3"/>
    <row r="8773" ht="15" customHeight="1" x14ac:dyDescent="0.3"/>
    <row r="8774" ht="15" customHeight="1" x14ac:dyDescent="0.3"/>
    <row r="8775" ht="15" customHeight="1" x14ac:dyDescent="0.3"/>
    <row r="8776" ht="15" customHeight="1" x14ac:dyDescent="0.3"/>
    <row r="8777" ht="15" customHeight="1" x14ac:dyDescent="0.3"/>
    <row r="8778" ht="15" customHeight="1" x14ac:dyDescent="0.3"/>
    <row r="8779" ht="15" customHeight="1" x14ac:dyDescent="0.3"/>
    <row r="8780" ht="15" customHeight="1" x14ac:dyDescent="0.3"/>
    <row r="8781" ht="15" customHeight="1" x14ac:dyDescent="0.3"/>
    <row r="8782" ht="15" customHeight="1" x14ac:dyDescent="0.3"/>
    <row r="8783" ht="15" customHeight="1" x14ac:dyDescent="0.3"/>
    <row r="8784" ht="15" customHeight="1" x14ac:dyDescent="0.3"/>
    <row r="8785" ht="15" customHeight="1" x14ac:dyDescent="0.3"/>
    <row r="8786" ht="15" customHeight="1" x14ac:dyDescent="0.3"/>
    <row r="8787" ht="15" customHeight="1" x14ac:dyDescent="0.3"/>
    <row r="8788" ht="15" customHeight="1" x14ac:dyDescent="0.3"/>
    <row r="8789" ht="15" customHeight="1" x14ac:dyDescent="0.3"/>
    <row r="8790" ht="15" customHeight="1" x14ac:dyDescent="0.3"/>
    <row r="8791" ht="15" customHeight="1" x14ac:dyDescent="0.3"/>
    <row r="8792" ht="15" customHeight="1" x14ac:dyDescent="0.3"/>
    <row r="8793" ht="15" customHeight="1" x14ac:dyDescent="0.3"/>
    <row r="8794" ht="15" customHeight="1" x14ac:dyDescent="0.3"/>
    <row r="8795" ht="15" customHeight="1" x14ac:dyDescent="0.3"/>
    <row r="8796" ht="15" customHeight="1" x14ac:dyDescent="0.3"/>
    <row r="8797" ht="15" customHeight="1" x14ac:dyDescent="0.3"/>
    <row r="8798" ht="15" customHeight="1" x14ac:dyDescent="0.3"/>
    <row r="8799" ht="15" customHeight="1" x14ac:dyDescent="0.3"/>
    <row r="8800" ht="15" customHeight="1" x14ac:dyDescent="0.3"/>
    <row r="8801" ht="15" customHeight="1" x14ac:dyDescent="0.3"/>
    <row r="8802" ht="15" customHeight="1" x14ac:dyDescent="0.3"/>
    <row r="8803" ht="15" customHeight="1" x14ac:dyDescent="0.3"/>
    <row r="8804" ht="15" customHeight="1" x14ac:dyDescent="0.3"/>
    <row r="8805" ht="15" customHeight="1" x14ac:dyDescent="0.3"/>
    <row r="8806" ht="15" customHeight="1" x14ac:dyDescent="0.3"/>
    <row r="8807" ht="15" customHeight="1" x14ac:dyDescent="0.3"/>
    <row r="8808" ht="15" customHeight="1" x14ac:dyDescent="0.3"/>
    <row r="8809" ht="15" customHeight="1" x14ac:dyDescent="0.3"/>
    <row r="8810" ht="15" customHeight="1" x14ac:dyDescent="0.3"/>
    <row r="8811" ht="15" customHeight="1" x14ac:dyDescent="0.3"/>
    <row r="8812" ht="15" customHeight="1" x14ac:dyDescent="0.3"/>
    <row r="8813" ht="15" customHeight="1" x14ac:dyDescent="0.3"/>
    <row r="8814" ht="15" customHeight="1" x14ac:dyDescent="0.3"/>
    <row r="8815" ht="15" customHeight="1" x14ac:dyDescent="0.3"/>
    <row r="8816" ht="15" customHeight="1" x14ac:dyDescent="0.3"/>
    <row r="8817" ht="15" customHeight="1" x14ac:dyDescent="0.3"/>
    <row r="8818" ht="15" customHeight="1" x14ac:dyDescent="0.3"/>
    <row r="8819" ht="15" customHeight="1" x14ac:dyDescent="0.3"/>
    <row r="8820" ht="15" customHeight="1" x14ac:dyDescent="0.3"/>
    <row r="8821" ht="15" customHeight="1" x14ac:dyDescent="0.3"/>
    <row r="8822" ht="15" customHeight="1" x14ac:dyDescent="0.3"/>
    <row r="8823" ht="15" customHeight="1" x14ac:dyDescent="0.3"/>
    <row r="8824" ht="15" customHeight="1" x14ac:dyDescent="0.3"/>
    <row r="8825" ht="15" customHeight="1" x14ac:dyDescent="0.3"/>
    <row r="8826" ht="15" customHeight="1" x14ac:dyDescent="0.3"/>
    <row r="8827" ht="15" customHeight="1" x14ac:dyDescent="0.3"/>
    <row r="8828" ht="15" customHeight="1" x14ac:dyDescent="0.3"/>
    <row r="8829" ht="15" customHeight="1" x14ac:dyDescent="0.3"/>
    <row r="8830" ht="15" customHeight="1" x14ac:dyDescent="0.3"/>
    <row r="8831" ht="15" customHeight="1" x14ac:dyDescent="0.3"/>
    <row r="8832" ht="15" customHeight="1" x14ac:dyDescent="0.3"/>
    <row r="8833" ht="15" customHeight="1" x14ac:dyDescent="0.3"/>
    <row r="8834" ht="15" customHeight="1" x14ac:dyDescent="0.3"/>
    <row r="8835" ht="15" customHeight="1" x14ac:dyDescent="0.3"/>
    <row r="8836" ht="15" customHeight="1" x14ac:dyDescent="0.3"/>
    <row r="8837" ht="15" customHeight="1" x14ac:dyDescent="0.3"/>
    <row r="8838" ht="15" customHeight="1" x14ac:dyDescent="0.3"/>
    <row r="8839" ht="15" customHeight="1" x14ac:dyDescent="0.3"/>
    <row r="8840" ht="15" customHeight="1" x14ac:dyDescent="0.3"/>
    <row r="8841" ht="15" customHeight="1" x14ac:dyDescent="0.3"/>
    <row r="8842" ht="15" customHeight="1" x14ac:dyDescent="0.3"/>
    <row r="8843" ht="15" customHeight="1" x14ac:dyDescent="0.3"/>
    <row r="8844" ht="15" customHeight="1" x14ac:dyDescent="0.3"/>
    <row r="8845" ht="15" customHeight="1" x14ac:dyDescent="0.3"/>
    <row r="8846" ht="15" customHeight="1" x14ac:dyDescent="0.3"/>
    <row r="8847" ht="15" customHeight="1" x14ac:dyDescent="0.3"/>
    <row r="8848" ht="15" customHeight="1" x14ac:dyDescent="0.3"/>
    <row r="8849" ht="15" customHeight="1" x14ac:dyDescent="0.3"/>
    <row r="8850" ht="15" customHeight="1" x14ac:dyDescent="0.3"/>
    <row r="8851" ht="15" customHeight="1" x14ac:dyDescent="0.3"/>
    <row r="8852" ht="15" customHeight="1" x14ac:dyDescent="0.3"/>
    <row r="8853" ht="15" customHeight="1" x14ac:dyDescent="0.3"/>
    <row r="8854" ht="15" customHeight="1" x14ac:dyDescent="0.3"/>
    <row r="8855" ht="15" customHeight="1" x14ac:dyDescent="0.3"/>
    <row r="8856" ht="15" customHeight="1" x14ac:dyDescent="0.3"/>
    <row r="8857" ht="15" customHeight="1" x14ac:dyDescent="0.3"/>
    <row r="8858" ht="15" customHeight="1" x14ac:dyDescent="0.3"/>
    <row r="8859" ht="15" customHeight="1" x14ac:dyDescent="0.3"/>
    <row r="8860" ht="15" customHeight="1" x14ac:dyDescent="0.3"/>
    <row r="8861" ht="15" customHeight="1" x14ac:dyDescent="0.3"/>
    <row r="8862" ht="15" customHeight="1" x14ac:dyDescent="0.3"/>
    <row r="8863" ht="15" customHeight="1" x14ac:dyDescent="0.3"/>
    <row r="8864" ht="15" customHeight="1" x14ac:dyDescent="0.3"/>
    <row r="8865" ht="15" customHeight="1" x14ac:dyDescent="0.3"/>
    <row r="8866" ht="15" customHeight="1" x14ac:dyDescent="0.3"/>
    <row r="8867" ht="15" customHeight="1" x14ac:dyDescent="0.3"/>
    <row r="8868" ht="15" customHeight="1" x14ac:dyDescent="0.3"/>
    <row r="8869" ht="15" customHeight="1" x14ac:dyDescent="0.3"/>
    <row r="8870" ht="15" customHeight="1" x14ac:dyDescent="0.3"/>
    <row r="8871" ht="15" customHeight="1" x14ac:dyDescent="0.3"/>
    <row r="8872" ht="15" customHeight="1" x14ac:dyDescent="0.3"/>
    <row r="8873" ht="15" customHeight="1" x14ac:dyDescent="0.3"/>
    <row r="8874" ht="15" customHeight="1" x14ac:dyDescent="0.3"/>
    <row r="8875" ht="15" customHeight="1" x14ac:dyDescent="0.3"/>
    <row r="8876" ht="15" customHeight="1" x14ac:dyDescent="0.3"/>
    <row r="8877" ht="15" customHeight="1" x14ac:dyDescent="0.3"/>
    <row r="8878" ht="15" customHeight="1" x14ac:dyDescent="0.3"/>
    <row r="8879" ht="15" customHeight="1" x14ac:dyDescent="0.3"/>
    <row r="8880" ht="15" customHeight="1" x14ac:dyDescent="0.3"/>
    <row r="8881" ht="15" customHeight="1" x14ac:dyDescent="0.3"/>
    <row r="8882" ht="15" customHeight="1" x14ac:dyDescent="0.3"/>
    <row r="8883" ht="15" customHeight="1" x14ac:dyDescent="0.3"/>
    <row r="8884" ht="15" customHeight="1" x14ac:dyDescent="0.3"/>
    <row r="8885" ht="15" customHeight="1" x14ac:dyDescent="0.3"/>
    <row r="8886" ht="15" customHeight="1" x14ac:dyDescent="0.3"/>
    <row r="8887" ht="15" customHeight="1" x14ac:dyDescent="0.3"/>
    <row r="8888" ht="15" customHeight="1" x14ac:dyDescent="0.3"/>
    <row r="8889" ht="15" customHeight="1" x14ac:dyDescent="0.3"/>
    <row r="8890" ht="15" customHeight="1" x14ac:dyDescent="0.3"/>
    <row r="8891" ht="15" customHeight="1" x14ac:dyDescent="0.3"/>
    <row r="8892" ht="15" customHeight="1" x14ac:dyDescent="0.3"/>
    <row r="8893" ht="15" customHeight="1" x14ac:dyDescent="0.3"/>
    <row r="8894" ht="15" customHeight="1" x14ac:dyDescent="0.3"/>
    <row r="8895" ht="15" customHeight="1" x14ac:dyDescent="0.3"/>
    <row r="8896" ht="15" customHeight="1" x14ac:dyDescent="0.3"/>
    <row r="8897" ht="15" customHeight="1" x14ac:dyDescent="0.3"/>
    <row r="8898" ht="15" customHeight="1" x14ac:dyDescent="0.3"/>
    <row r="8899" ht="15" customHeight="1" x14ac:dyDescent="0.3"/>
    <row r="8900" ht="15" customHeight="1" x14ac:dyDescent="0.3"/>
    <row r="8901" ht="15" customHeight="1" x14ac:dyDescent="0.3"/>
    <row r="8902" ht="15" customHeight="1" x14ac:dyDescent="0.3"/>
    <row r="8903" ht="15" customHeight="1" x14ac:dyDescent="0.3"/>
    <row r="8904" ht="15" customHeight="1" x14ac:dyDescent="0.3"/>
    <row r="8905" ht="15" customHeight="1" x14ac:dyDescent="0.3"/>
    <row r="8906" ht="15" customHeight="1" x14ac:dyDescent="0.3"/>
    <row r="8907" ht="15" customHeight="1" x14ac:dyDescent="0.3"/>
    <row r="8908" ht="15" customHeight="1" x14ac:dyDescent="0.3"/>
    <row r="8909" ht="15" customHeight="1" x14ac:dyDescent="0.3"/>
    <row r="8910" ht="15" customHeight="1" x14ac:dyDescent="0.3"/>
    <row r="8911" ht="15" customHeight="1" x14ac:dyDescent="0.3"/>
    <row r="8912" ht="15" customHeight="1" x14ac:dyDescent="0.3"/>
    <row r="8913" ht="15" customHeight="1" x14ac:dyDescent="0.3"/>
    <row r="8914" ht="15" customHeight="1" x14ac:dyDescent="0.3"/>
    <row r="8915" ht="15" customHeight="1" x14ac:dyDescent="0.3"/>
    <row r="8916" ht="15" customHeight="1" x14ac:dyDescent="0.3"/>
    <row r="8917" ht="15" customHeight="1" x14ac:dyDescent="0.3"/>
    <row r="8918" ht="15" customHeight="1" x14ac:dyDescent="0.3"/>
    <row r="8919" ht="15" customHeight="1" x14ac:dyDescent="0.3"/>
    <row r="8920" ht="15" customHeight="1" x14ac:dyDescent="0.3"/>
    <row r="8921" ht="15" customHeight="1" x14ac:dyDescent="0.3"/>
    <row r="8922" ht="15" customHeight="1" x14ac:dyDescent="0.3"/>
    <row r="8923" ht="15" customHeight="1" x14ac:dyDescent="0.3"/>
    <row r="8924" ht="15" customHeight="1" x14ac:dyDescent="0.3"/>
    <row r="8925" ht="15" customHeight="1" x14ac:dyDescent="0.3"/>
    <row r="8926" ht="15" customHeight="1" x14ac:dyDescent="0.3"/>
    <row r="8927" ht="15" customHeight="1" x14ac:dyDescent="0.3"/>
    <row r="8928" ht="15" customHeight="1" x14ac:dyDescent="0.3"/>
    <row r="8929" ht="15" customHeight="1" x14ac:dyDescent="0.3"/>
    <row r="8930" ht="15" customHeight="1" x14ac:dyDescent="0.3"/>
    <row r="8931" ht="15" customHeight="1" x14ac:dyDescent="0.3"/>
    <row r="8932" ht="15" customHeight="1" x14ac:dyDescent="0.3"/>
    <row r="8933" ht="15" customHeight="1" x14ac:dyDescent="0.3"/>
    <row r="8934" ht="15" customHeight="1" x14ac:dyDescent="0.3"/>
    <row r="8935" ht="15" customHeight="1" x14ac:dyDescent="0.3"/>
    <row r="8936" ht="15" customHeight="1" x14ac:dyDescent="0.3"/>
    <row r="8937" ht="15" customHeight="1" x14ac:dyDescent="0.3"/>
    <row r="8938" ht="15" customHeight="1" x14ac:dyDescent="0.3"/>
    <row r="8939" ht="15" customHeight="1" x14ac:dyDescent="0.3"/>
    <row r="8940" ht="15" customHeight="1" x14ac:dyDescent="0.3"/>
    <row r="8941" ht="15" customHeight="1" x14ac:dyDescent="0.3"/>
    <row r="8942" ht="15" customHeight="1" x14ac:dyDescent="0.3"/>
    <row r="8943" ht="15" customHeight="1" x14ac:dyDescent="0.3"/>
    <row r="8944" ht="15" customHeight="1" x14ac:dyDescent="0.3"/>
    <row r="8945" ht="15" customHeight="1" x14ac:dyDescent="0.3"/>
    <row r="8946" ht="15" customHeight="1" x14ac:dyDescent="0.3"/>
    <row r="8947" ht="15" customHeight="1" x14ac:dyDescent="0.3"/>
    <row r="8948" ht="15" customHeight="1" x14ac:dyDescent="0.3"/>
    <row r="8949" ht="15" customHeight="1" x14ac:dyDescent="0.3"/>
    <row r="8950" ht="15" customHeight="1" x14ac:dyDescent="0.3"/>
    <row r="8951" ht="15" customHeight="1" x14ac:dyDescent="0.3"/>
    <row r="8952" ht="15" customHeight="1" x14ac:dyDescent="0.3"/>
    <row r="8953" ht="15" customHeight="1" x14ac:dyDescent="0.3"/>
    <row r="8954" ht="15" customHeight="1" x14ac:dyDescent="0.3"/>
    <row r="8955" ht="15" customHeight="1" x14ac:dyDescent="0.3"/>
    <row r="8956" ht="15" customHeight="1" x14ac:dyDescent="0.3"/>
    <row r="8957" ht="15" customHeight="1" x14ac:dyDescent="0.3"/>
    <row r="8958" ht="15" customHeight="1" x14ac:dyDescent="0.3"/>
    <row r="8959" ht="15" customHeight="1" x14ac:dyDescent="0.3"/>
    <row r="8960" ht="15" customHeight="1" x14ac:dyDescent="0.3"/>
    <row r="8961" ht="15" customHeight="1" x14ac:dyDescent="0.3"/>
    <row r="8962" ht="15" customHeight="1" x14ac:dyDescent="0.3"/>
    <row r="8963" ht="15" customHeight="1" x14ac:dyDescent="0.3"/>
    <row r="8964" ht="15" customHeight="1" x14ac:dyDescent="0.3"/>
    <row r="8965" ht="15" customHeight="1" x14ac:dyDescent="0.3"/>
    <row r="8966" ht="15" customHeight="1" x14ac:dyDescent="0.3"/>
    <row r="8967" ht="15" customHeight="1" x14ac:dyDescent="0.3"/>
    <row r="8968" ht="15" customHeight="1" x14ac:dyDescent="0.3"/>
    <row r="8969" ht="15" customHeight="1" x14ac:dyDescent="0.3"/>
    <row r="8970" ht="15" customHeight="1" x14ac:dyDescent="0.3"/>
    <row r="8971" ht="15" customHeight="1" x14ac:dyDescent="0.3"/>
    <row r="8972" ht="15" customHeight="1" x14ac:dyDescent="0.3"/>
    <row r="8973" ht="15" customHeight="1" x14ac:dyDescent="0.3"/>
    <row r="8974" ht="15" customHeight="1" x14ac:dyDescent="0.3"/>
    <row r="8975" ht="15" customHeight="1" x14ac:dyDescent="0.3"/>
    <row r="8976" ht="15" customHeight="1" x14ac:dyDescent="0.3"/>
    <row r="8977" ht="15" customHeight="1" x14ac:dyDescent="0.3"/>
    <row r="8978" ht="15" customHeight="1" x14ac:dyDescent="0.3"/>
    <row r="8979" ht="15" customHeight="1" x14ac:dyDescent="0.3"/>
    <row r="8980" ht="15" customHeight="1" x14ac:dyDescent="0.3"/>
    <row r="8981" ht="15" customHeight="1" x14ac:dyDescent="0.3"/>
    <row r="8982" ht="15" customHeight="1" x14ac:dyDescent="0.3"/>
    <row r="8983" ht="15" customHeight="1" x14ac:dyDescent="0.3"/>
    <row r="8984" ht="15" customHeight="1" x14ac:dyDescent="0.3"/>
    <row r="8985" ht="15" customHeight="1" x14ac:dyDescent="0.3"/>
    <row r="8986" ht="15" customHeight="1" x14ac:dyDescent="0.3"/>
    <row r="8987" ht="15" customHeight="1" x14ac:dyDescent="0.3"/>
    <row r="8988" ht="15" customHeight="1" x14ac:dyDescent="0.3"/>
    <row r="8989" ht="15" customHeight="1" x14ac:dyDescent="0.3"/>
    <row r="8990" ht="15" customHeight="1" x14ac:dyDescent="0.3"/>
    <row r="8991" ht="15" customHeight="1" x14ac:dyDescent="0.3"/>
    <row r="8992" ht="15" customHeight="1" x14ac:dyDescent="0.3"/>
    <row r="8993" ht="15" customHeight="1" x14ac:dyDescent="0.3"/>
    <row r="8994" ht="15" customHeight="1" x14ac:dyDescent="0.3"/>
    <row r="8995" ht="15" customHeight="1" x14ac:dyDescent="0.3"/>
    <row r="8996" ht="15" customHeight="1" x14ac:dyDescent="0.3"/>
    <row r="8997" ht="15" customHeight="1" x14ac:dyDescent="0.3"/>
    <row r="8998" ht="15" customHeight="1" x14ac:dyDescent="0.3"/>
    <row r="8999" ht="15" customHeight="1" x14ac:dyDescent="0.3"/>
    <row r="9000" ht="15" customHeight="1" x14ac:dyDescent="0.3"/>
    <row r="9001" ht="15" customHeight="1" x14ac:dyDescent="0.3"/>
    <row r="9002" ht="15" customHeight="1" x14ac:dyDescent="0.3"/>
    <row r="9003" ht="15" customHeight="1" x14ac:dyDescent="0.3"/>
    <row r="9004" ht="15" customHeight="1" x14ac:dyDescent="0.3"/>
    <row r="9005" ht="15" customHeight="1" x14ac:dyDescent="0.3"/>
    <row r="9006" ht="15" customHeight="1" x14ac:dyDescent="0.3"/>
    <row r="9007" ht="15" customHeight="1" x14ac:dyDescent="0.3"/>
    <row r="9008" ht="15" customHeight="1" x14ac:dyDescent="0.3"/>
    <row r="9009" ht="15" customHeight="1" x14ac:dyDescent="0.3"/>
    <row r="9010" ht="15" customHeight="1" x14ac:dyDescent="0.3"/>
    <row r="9011" ht="15" customHeight="1" x14ac:dyDescent="0.3"/>
    <row r="9012" ht="15" customHeight="1" x14ac:dyDescent="0.3"/>
    <row r="9013" ht="15" customHeight="1" x14ac:dyDescent="0.3"/>
    <row r="9014" ht="15" customHeight="1" x14ac:dyDescent="0.3"/>
    <row r="9015" ht="15" customHeight="1" x14ac:dyDescent="0.3"/>
    <row r="9016" ht="15" customHeight="1" x14ac:dyDescent="0.3"/>
    <row r="9017" ht="15" customHeight="1" x14ac:dyDescent="0.3"/>
    <row r="9018" ht="15" customHeight="1" x14ac:dyDescent="0.3"/>
    <row r="9019" ht="15" customHeight="1" x14ac:dyDescent="0.3"/>
    <row r="9020" ht="15" customHeight="1" x14ac:dyDescent="0.3"/>
    <row r="9021" ht="15" customHeight="1" x14ac:dyDescent="0.3"/>
    <row r="9022" ht="15" customHeight="1" x14ac:dyDescent="0.3"/>
    <row r="9023" ht="15" customHeight="1" x14ac:dyDescent="0.3"/>
    <row r="9024" ht="15" customHeight="1" x14ac:dyDescent="0.3"/>
    <row r="9025" ht="15" customHeight="1" x14ac:dyDescent="0.3"/>
    <row r="9026" ht="15" customHeight="1" x14ac:dyDescent="0.3"/>
    <row r="9027" ht="15" customHeight="1" x14ac:dyDescent="0.3"/>
    <row r="9028" ht="15" customHeight="1" x14ac:dyDescent="0.3"/>
    <row r="9029" ht="15" customHeight="1" x14ac:dyDescent="0.3"/>
    <row r="9030" ht="15" customHeight="1" x14ac:dyDescent="0.3"/>
    <row r="9031" ht="15" customHeight="1" x14ac:dyDescent="0.3"/>
    <row r="9032" ht="15" customHeight="1" x14ac:dyDescent="0.3"/>
    <row r="9033" ht="15" customHeight="1" x14ac:dyDescent="0.3"/>
    <row r="9034" ht="15" customHeight="1" x14ac:dyDescent="0.3"/>
    <row r="9035" ht="15" customHeight="1" x14ac:dyDescent="0.3"/>
    <row r="9036" ht="15" customHeight="1" x14ac:dyDescent="0.3"/>
    <row r="9037" ht="15" customHeight="1" x14ac:dyDescent="0.3"/>
    <row r="9038" ht="15" customHeight="1" x14ac:dyDescent="0.3"/>
    <row r="9039" ht="15" customHeight="1" x14ac:dyDescent="0.3"/>
    <row r="9040" ht="15" customHeight="1" x14ac:dyDescent="0.3"/>
    <row r="9041" ht="15" customHeight="1" x14ac:dyDescent="0.3"/>
    <row r="9042" ht="15" customHeight="1" x14ac:dyDescent="0.3"/>
    <row r="9043" ht="15" customHeight="1" x14ac:dyDescent="0.3"/>
    <row r="9044" ht="15" customHeight="1" x14ac:dyDescent="0.3"/>
    <row r="9045" ht="15" customHeight="1" x14ac:dyDescent="0.3"/>
    <row r="9046" ht="15" customHeight="1" x14ac:dyDescent="0.3"/>
    <row r="9047" ht="15" customHeight="1" x14ac:dyDescent="0.3"/>
    <row r="9048" ht="15" customHeight="1" x14ac:dyDescent="0.3"/>
    <row r="9049" ht="15" customHeight="1" x14ac:dyDescent="0.3"/>
    <row r="9050" ht="15" customHeight="1" x14ac:dyDescent="0.3"/>
    <row r="9051" ht="15" customHeight="1" x14ac:dyDescent="0.3"/>
    <row r="9052" ht="15" customHeight="1" x14ac:dyDescent="0.3"/>
    <row r="9053" ht="15" customHeight="1" x14ac:dyDescent="0.3"/>
    <row r="9054" ht="15" customHeight="1" x14ac:dyDescent="0.3"/>
    <row r="9055" ht="15" customHeight="1" x14ac:dyDescent="0.3"/>
    <row r="9056" ht="15" customHeight="1" x14ac:dyDescent="0.3"/>
    <row r="9057" ht="15" customHeight="1" x14ac:dyDescent="0.3"/>
    <row r="9058" ht="15" customHeight="1" x14ac:dyDescent="0.3"/>
    <row r="9059" ht="15" customHeight="1" x14ac:dyDescent="0.3"/>
    <row r="9060" ht="15" customHeight="1" x14ac:dyDescent="0.3"/>
    <row r="9061" ht="15" customHeight="1" x14ac:dyDescent="0.3"/>
    <row r="9062" ht="15" customHeight="1" x14ac:dyDescent="0.3"/>
    <row r="9063" ht="15" customHeight="1" x14ac:dyDescent="0.3"/>
    <row r="9064" ht="15" customHeight="1" x14ac:dyDescent="0.3"/>
    <row r="9065" ht="15" customHeight="1" x14ac:dyDescent="0.3"/>
    <row r="9066" ht="15" customHeight="1" x14ac:dyDescent="0.3"/>
    <row r="9067" ht="15" customHeight="1" x14ac:dyDescent="0.3"/>
    <row r="9068" ht="15" customHeight="1" x14ac:dyDescent="0.3"/>
    <row r="9069" ht="15" customHeight="1" x14ac:dyDescent="0.3"/>
    <row r="9070" ht="15" customHeight="1" x14ac:dyDescent="0.3"/>
    <row r="9071" ht="15" customHeight="1" x14ac:dyDescent="0.3"/>
    <row r="9072" ht="15" customHeight="1" x14ac:dyDescent="0.3"/>
    <row r="9073" ht="15" customHeight="1" x14ac:dyDescent="0.3"/>
    <row r="9074" ht="15" customHeight="1" x14ac:dyDescent="0.3"/>
    <row r="9075" ht="15" customHeight="1" x14ac:dyDescent="0.3"/>
    <row r="9076" ht="15" customHeight="1" x14ac:dyDescent="0.3"/>
    <row r="9077" ht="15" customHeight="1" x14ac:dyDescent="0.3"/>
    <row r="9078" ht="15" customHeight="1" x14ac:dyDescent="0.3"/>
    <row r="9079" ht="15" customHeight="1" x14ac:dyDescent="0.3"/>
    <row r="9080" ht="15" customHeight="1" x14ac:dyDescent="0.3"/>
    <row r="9081" ht="15" customHeight="1" x14ac:dyDescent="0.3"/>
    <row r="9082" ht="15" customHeight="1" x14ac:dyDescent="0.3"/>
    <row r="9083" ht="15" customHeight="1" x14ac:dyDescent="0.3"/>
    <row r="9084" ht="15" customHeight="1" x14ac:dyDescent="0.3"/>
    <row r="9085" ht="15" customHeight="1" x14ac:dyDescent="0.3"/>
    <row r="9086" ht="15" customHeight="1" x14ac:dyDescent="0.3"/>
    <row r="9087" ht="15" customHeight="1" x14ac:dyDescent="0.3"/>
    <row r="9088" ht="15" customHeight="1" x14ac:dyDescent="0.3"/>
    <row r="9089" ht="15" customHeight="1" x14ac:dyDescent="0.3"/>
    <row r="9090" ht="15" customHeight="1" x14ac:dyDescent="0.3"/>
    <row r="9091" ht="15" customHeight="1" x14ac:dyDescent="0.3"/>
    <row r="9092" ht="15" customHeight="1" x14ac:dyDescent="0.3"/>
    <row r="9093" ht="15" customHeight="1" x14ac:dyDescent="0.3"/>
    <row r="9094" ht="15" customHeight="1" x14ac:dyDescent="0.3"/>
    <row r="9095" ht="15" customHeight="1" x14ac:dyDescent="0.3"/>
    <row r="9096" ht="15" customHeight="1" x14ac:dyDescent="0.3"/>
    <row r="9097" ht="15" customHeight="1" x14ac:dyDescent="0.3"/>
    <row r="9098" ht="15" customHeight="1" x14ac:dyDescent="0.3"/>
    <row r="9099" ht="15" customHeight="1" x14ac:dyDescent="0.3"/>
    <row r="9100" ht="15" customHeight="1" x14ac:dyDescent="0.3"/>
    <row r="9101" ht="15" customHeight="1" x14ac:dyDescent="0.3"/>
    <row r="9102" ht="15" customHeight="1" x14ac:dyDescent="0.3"/>
    <row r="9103" ht="15" customHeight="1" x14ac:dyDescent="0.3"/>
    <row r="9104" ht="15" customHeight="1" x14ac:dyDescent="0.3"/>
    <row r="9105" ht="15" customHeight="1" x14ac:dyDescent="0.3"/>
    <row r="9106" ht="15" customHeight="1" x14ac:dyDescent="0.3"/>
    <row r="9107" ht="15" customHeight="1" x14ac:dyDescent="0.3"/>
    <row r="9108" ht="15" customHeight="1" x14ac:dyDescent="0.3"/>
    <row r="9109" ht="15" customHeight="1" x14ac:dyDescent="0.3"/>
    <row r="9110" ht="15" customHeight="1" x14ac:dyDescent="0.3"/>
    <row r="9111" ht="15" customHeight="1" x14ac:dyDescent="0.3"/>
    <row r="9112" ht="15" customHeight="1" x14ac:dyDescent="0.3"/>
    <row r="9113" ht="15" customHeight="1" x14ac:dyDescent="0.3"/>
    <row r="9114" ht="15" customHeight="1" x14ac:dyDescent="0.3"/>
    <row r="9115" ht="15" customHeight="1" x14ac:dyDescent="0.3"/>
    <row r="9116" ht="15" customHeight="1" x14ac:dyDescent="0.3"/>
    <row r="9117" ht="15" customHeight="1" x14ac:dyDescent="0.3"/>
    <row r="9118" ht="15" customHeight="1" x14ac:dyDescent="0.3"/>
    <row r="9119" ht="15" customHeight="1" x14ac:dyDescent="0.3"/>
    <row r="9120" ht="15" customHeight="1" x14ac:dyDescent="0.3"/>
    <row r="9121" ht="15" customHeight="1" x14ac:dyDescent="0.3"/>
    <row r="9122" ht="15" customHeight="1" x14ac:dyDescent="0.3"/>
    <row r="9123" ht="15" customHeight="1" x14ac:dyDescent="0.3"/>
    <row r="9124" ht="15" customHeight="1" x14ac:dyDescent="0.3"/>
    <row r="9125" ht="15" customHeight="1" x14ac:dyDescent="0.3"/>
    <row r="9126" ht="15" customHeight="1" x14ac:dyDescent="0.3"/>
    <row r="9127" ht="15" customHeight="1" x14ac:dyDescent="0.3"/>
    <row r="9128" ht="15" customHeight="1" x14ac:dyDescent="0.3"/>
    <row r="9129" ht="15" customHeight="1" x14ac:dyDescent="0.3"/>
    <row r="9130" ht="15" customHeight="1" x14ac:dyDescent="0.3"/>
    <row r="9131" ht="15" customHeight="1" x14ac:dyDescent="0.3"/>
    <row r="9132" ht="15" customHeight="1" x14ac:dyDescent="0.3"/>
    <row r="9133" ht="15" customHeight="1" x14ac:dyDescent="0.3"/>
    <row r="9134" ht="15" customHeight="1" x14ac:dyDescent="0.3"/>
    <row r="9135" ht="15" customHeight="1" x14ac:dyDescent="0.3"/>
    <row r="9136" ht="15" customHeight="1" x14ac:dyDescent="0.3"/>
    <row r="9137" ht="15" customHeight="1" x14ac:dyDescent="0.3"/>
    <row r="9138" ht="15" customHeight="1" x14ac:dyDescent="0.3"/>
    <row r="9139" ht="15" customHeight="1" x14ac:dyDescent="0.3"/>
    <row r="9140" ht="15" customHeight="1" x14ac:dyDescent="0.3"/>
    <row r="9141" ht="15" customHeight="1" x14ac:dyDescent="0.3"/>
    <row r="9142" ht="15" customHeight="1" x14ac:dyDescent="0.3"/>
    <row r="9143" ht="15" customHeight="1" x14ac:dyDescent="0.3"/>
    <row r="9144" ht="15" customHeight="1" x14ac:dyDescent="0.3"/>
    <row r="9145" ht="15" customHeight="1" x14ac:dyDescent="0.3"/>
    <row r="9146" ht="15" customHeight="1" x14ac:dyDescent="0.3"/>
    <row r="9147" ht="15" customHeight="1" x14ac:dyDescent="0.3"/>
    <row r="9148" ht="15" customHeight="1" x14ac:dyDescent="0.3"/>
    <row r="9149" ht="15" customHeight="1" x14ac:dyDescent="0.3"/>
    <row r="9150" ht="15" customHeight="1" x14ac:dyDescent="0.3"/>
    <row r="9151" ht="15" customHeight="1" x14ac:dyDescent="0.3"/>
    <row r="9152" ht="15" customHeight="1" x14ac:dyDescent="0.3"/>
    <row r="9153" ht="15" customHeight="1" x14ac:dyDescent="0.3"/>
    <row r="9154" ht="15" customHeight="1" x14ac:dyDescent="0.3"/>
    <row r="9155" ht="15" customHeight="1" x14ac:dyDescent="0.3"/>
    <row r="9156" ht="15" customHeight="1" x14ac:dyDescent="0.3"/>
    <row r="9157" ht="15" customHeight="1" x14ac:dyDescent="0.3"/>
    <row r="9158" ht="15" customHeight="1" x14ac:dyDescent="0.3"/>
    <row r="9159" ht="15" customHeight="1" x14ac:dyDescent="0.3"/>
    <row r="9160" ht="15" customHeight="1" x14ac:dyDescent="0.3"/>
    <row r="9161" ht="15" customHeight="1" x14ac:dyDescent="0.3"/>
    <row r="9162" ht="15" customHeight="1" x14ac:dyDescent="0.3"/>
    <row r="9163" ht="15" customHeight="1" x14ac:dyDescent="0.3"/>
    <row r="9164" ht="15" customHeight="1" x14ac:dyDescent="0.3"/>
    <row r="9165" ht="15" customHeight="1" x14ac:dyDescent="0.3"/>
    <row r="9166" ht="15" customHeight="1" x14ac:dyDescent="0.3"/>
    <row r="9167" ht="15" customHeight="1" x14ac:dyDescent="0.3"/>
    <row r="9168" ht="15" customHeight="1" x14ac:dyDescent="0.3"/>
    <row r="9169" ht="15" customHeight="1" x14ac:dyDescent="0.3"/>
    <row r="9170" ht="15" customHeight="1" x14ac:dyDescent="0.3"/>
    <row r="9171" ht="15" customHeight="1" x14ac:dyDescent="0.3"/>
    <row r="9172" ht="15" customHeight="1" x14ac:dyDescent="0.3"/>
    <row r="9173" ht="15" customHeight="1" x14ac:dyDescent="0.3"/>
    <row r="9174" ht="15" customHeight="1" x14ac:dyDescent="0.3"/>
    <row r="9175" ht="15" customHeight="1" x14ac:dyDescent="0.3"/>
    <row r="9176" ht="15" customHeight="1" x14ac:dyDescent="0.3"/>
    <row r="9177" ht="15" customHeight="1" x14ac:dyDescent="0.3"/>
    <row r="9178" ht="15" customHeight="1" x14ac:dyDescent="0.3"/>
    <row r="9179" ht="15" customHeight="1" x14ac:dyDescent="0.3"/>
    <row r="9180" ht="15" customHeight="1" x14ac:dyDescent="0.3"/>
    <row r="9181" ht="15" customHeight="1" x14ac:dyDescent="0.3"/>
    <row r="9182" ht="15" customHeight="1" x14ac:dyDescent="0.3"/>
    <row r="9183" ht="15" customHeight="1" x14ac:dyDescent="0.3"/>
    <row r="9184" ht="15" customHeight="1" x14ac:dyDescent="0.3"/>
    <row r="9185" ht="15" customHeight="1" x14ac:dyDescent="0.3"/>
    <row r="9186" ht="15" customHeight="1" x14ac:dyDescent="0.3"/>
    <row r="9187" ht="15" customHeight="1" x14ac:dyDescent="0.3"/>
    <row r="9188" ht="15" customHeight="1" x14ac:dyDescent="0.3"/>
    <row r="9189" ht="15" customHeight="1" x14ac:dyDescent="0.3"/>
    <row r="9190" ht="15" customHeight="1" x14ac:dyDescent="0.3"/>
    <row r="9191" ht="15" customHeight="1" x14ac:dyDescent="0.3"/>
    <row r="9192" ht="15" customHeight="1" x14ac:dyDescent="0.3"/>
    <row r="9193" ht="15" customHeight="1" x14ac:dyDescent="0.3"/>
    <row r="9194" ht="15" customHeight="1" x14ac:dyDescent="0.3"/>
    <row r="9195" ht="15" customHeight="1" x14ac:dyDescent="0.3"/>
    <row r="9196" ht="15" customHeight="1" x14ac:dyDescent="0.3"/>
    <row r="9197" ht="15" customHeight="1" x14ac:dyDescent="0.3"/>
    <row r="9198" ht="15" customHeight="1" x14ac:dyDescent="0.3"/>
    <row r="9199" ht="15" customHeight="1" x14ac:dyDescent="0.3"/>
    <row r="9200" ht="15" customHeight="1" x14ac:dyDescent="0.3"/>
    <row r="9201" ht="15" customHeight="1" x14ac:dyDescent="0.3"/>
    <row r="9202" ht="15" customHeight="1" x14ac:dyDescent="0.3"/>
    <row r="9203" ht="15" customHeight="1" x14ac:dyDescent="0.3"/>
    <row r="9204" ht="15" customHeight="1" x14ac:dyDescent="0.3"/>
    <row r="9205" ht="15" customHeight="1" x14ac:dyDescent="0.3"/>
    <row r="9206" ht="15" customHeight="1" x14ac:dyDescent="0.3"/>
    <row r="9207" ht="15" customHeight="1" x14ac:dyDescent="0.3"/>
    <row r="9208" ht="15" customHeight="1" x14ac:dyDescent="0.3"/>
    <row r="9209" ht="15" customHeight="1" x14ac:dyDescent="0.3"/>
    <row r="9210" ht="15" customHeight="1" x14ac:dyDescent="0.3"/>
    <row r="9211" ht="15" customHeight="1" x14ac:dyDescent="0.3"/>
    <row r="9212" ht="15" customHeight="1" x14ac:dyDescent="0.3"/>
    <row r="9213" ht="15" customHeight="1" x14ac:dyDescent="0.3"/>
    <row r="9214" ht="15" customHeight="1" x14ac:dyDescent="0.3"/>
    <row r="9215" ht="15" customHeight="1" x14ac:dyDescent="0.3"/>
    <row r="9216" ht="15" customHeight="1" x14ac:dyDescent="0.3"/>
    <row r="9217" ht="15" customHeight="1" x14ac:dyDescent="0.3"/>
    <row r="9218" ht="15" customHeight="1" x14ac:dyDescent="0.3"/>
    <row r="9219" ht="15" customHeight="1" x14ac:dyDescent="0.3"/>
    <row r="9220" ht="15" customHeight="1" x14ac:dyDescent="0.3"/>
    <row r="9221" ht="15" customHeight="1" x14ac:dyDescent="0.3"/>
    <row r="9222" ht="15" customHeight="1" x14ac:dyDescent="0.3"/>
    <row r="9223" ht="15" customHeight="1" x14ac:dyDescent="0.3"/>
    <row r="9224" ht="15" customHeight="1" x14ac:dyDescent="0.3"/>
    <row r="9225" ht="15" customHeight="1" x14ac:dyDescent="0.3"/>
    <row r="9226" ht="15" customHeight="1" x14ac:dyDescent="0.3"/>
    <row r="9227" ht="15" customHeight="1" x14ac:dyDescent="0.3"/>
    <row r="9228" ht="15" customHeight="1" x14ac:dyDescent="0.3"/>
    <row r="9229" ht="15" customHeight="1" x14ac:dyDescent="0.3"/>
    <row r="9230" ht="15" customHeight="1" x14ac:dyDescent="0.3"/>
    <row r="9231" ht="15" customHeight="1" x14ac:dyDescent="0.3"/>
    <row r="9232" ht="15" customHeight="1" x14ac:dyDescent="0.3"/>
    <row r="9233" ht="15" customHeight="1" x14ac:dyDescent="0.3"/>
    <row r="9234" ht="15" customHeight="1" x14ac:dyDescent="0.3"/>
    <row r="9235" ht="15" customHeight="1" x14ac:dyDescent="0.3"/>
    <row r="9236" ht="15" customHeight="1" x14ac:dyDescent="0.3"/>
    <row r="9237" ht="15" customHeight="1" x14ac:dyDescent="0.3"/>
    <row r="9238" ht="15" customHeight="1" x14ac:dyDescent="0.3"/>
    <row r="9239" ht="15" customHeight="1" x14ac:dyDescent="0.3"/>
    <row r="9240" ht="15" customHeight="1" x14ac:dyDescent="0.3"/>
    <row r="9241" ht="15" customHeight="1" x14ac:dyDescent="0.3"/>
    <row r="9242" ht="15" customHeight="1" x14ac:dyDescent="0.3"/>
    <row r="9243" ht="15" customHeight="1" x14ac:dyDescent="0.3"/>
    <row r="9244" ht="15" customHeight="1" x14ac:dyDescent="0.3"/>
    <row r="9245" ht="15" customHeight="1" x14ac:dyDescent="0.3"/>
    <row r="9246" ht="15" customHeight="1" x14ac:dyDescent="0.3"/>
    <row r="9247" ht="15" customHeight="1" x14ac:dyDescent="0.3"/>
    <row r="9248" ht="15" customHeight="1" x14ac:dyDescent="0.3"/>
    <row r="9249" ht="15" customHeight="1" x14ac:dyDescent="0.3"/>
    <row r="9250" ht="15" customHeight="1" x14ac:dyDescent="0.3"/>
    <row r="9251" ht="15" customHeight="1" x14ac:dyDescent="0.3"/>
    <row r="9252" ht="15" customHeight="1" x14ac:dyDescent="0.3"/>
    <row r="9253" ht="15" customHeight="1" x14ac:dyDescent="0.3"/>
    <row r="9254" ht="15" customHeight="1" x14ac:dyDescent="0.3"/>
    <row r="9255" ht="15" customHeight="1" x14ac:dyDescent="0.3"/>
    <row r="9256" ht="15" customHeight="1" x14ac:dyDescent="0.3"/>
    <row r="9257" ht="15" customHeight="1" x14ac:dyDescent="0.3"/>
    <row r="9258" ht="15" customHeight="1" x14ac:dyDescent="0.3"/>
    <row r="9259" ht="15" customHeight="1" x14ac:dyDescent="0.3"/>
    <row r="9260" ht="15" customHeight="1" x14ac:dyDescent="0.3"/>
    <row r="9261" ht="15" customHeight="1" x14ac:dyDescent="0.3"/>
    <row r="9262" ht="15" customHeight="1" x14ac:dyDescent="0.3"/>
    <row r="9263" ht="15" customHeight="1" x14ac:dyDescent="0.3"/>
    <row r="9264" ht="15" customHeight="1" x14ac:dyDescent="0.3"/>
    <row r="9265" ht="15" customHeight="1" x14ac:dyDescent="0.3"/>
    <row r="9266" ht="15" customHeight="1" x14ac:dyDescent="0.3"/>
    <row r="9267" ht="15" customHeight="1" x14ac:dyDescent="0.3"/>
    <row r="9268" ht="15" customHeight="1" x14ac:dyDescent="0.3"/>
    <row r="9269" ht="15" customHeight="1" x14ac:dyDescent="0.3"/>
    <row r="9270" ht="15" customHeight="1" x14ac:dyDescent="0.3"/>
    <row r="9271" ht="15" customHeight="1" x14ac:dyDescent="0.3"/>
    <row r="9272" ht="15" customHeight="1" x14ac:dyDescent="0.3"/>
    <row r="9273" ht="15" customHeight="1" x14ac:dyDescent="0.3"/>
    <row r="9274" ht="15" customHeight="1" x14ac:dyDescent="0.3"/>
    <row r="9275" ht="15" customHeight="1" x14ac:dyDescent="0.3"/>
    <row r="9276" ht="15" customHeight="1" x14ac:dyDescent="0.3"/>
    <row r="9277" ht="15" customHeight="1" x14ac:dyDescent="0.3"/>
    <row r="9278" ht="15" customHeight="1" x14ac:dyDescent="0.3"/>
    <row r="9279" ht="15" customHeight="1" x14ac:dyDescent="0.3"/>
    <row r="9280" ht="15" customHeight="1" x14ac:dyDescent="0.3"/>
    <row r="9281" ht="15" customHeight="1" x14ac:dyDescent="0.3"/>
    <row r="9282" ht="15" customHeight="1" x14ac:dyDescent="0.3"/>
    <row r="9283" ht="15" customHeight="1" x14ac:dyDescent="0.3"/>
    <row r="9284" ht="15" customHeight="1" x14ac:dyDescent="0.3"/>
    <row r="9285" ht="15" customHeight="1" x14ac:dyDescent="0.3"/>
    <row r="9286" ht="15" customHeight="1" x14ac:dyDescent="0.3"/>
    <row r="9287" ht="15" customHeight="1" x14ac:dyDescent="0.3"/>
    <row r="9288" ht="15" customHeight="1" x14ac:dyDescent="0.3"/>
    <row r="9289" ht="15" customHeight="1" x14ac:dyDescent="0.3"/>
    <row r="9290" ht="15" customHeight="1" x14ac:dyDescent="0.3"/>
    <row r="9291" ht="15" customHeight="1" x14ac:dyDescent="0.3"/>
    <row r="9292" ht="15" customHeight="1" x14ac:dyDescent="0.3"/>
    <row r="9293" ht="15" customHeight="1" x14ac:dyDescent="0.3"/>
    <row r="9294" ht="15" customHeight="1" x14ac:dyDescent="0.3"/>
    <row r="9295" ht="15" customHeight="1" x14ac:dyDescent="0.3"/>
    <row r="9296" ht="15" customHeight="1" x14ac:dyDescent="0.3"/>
    <row r="9297" ht="15" customHeight="1" x14ac:dyDescent="0.3"/>
    <row r="9298" ht="15" customHeight="1" x14ac:dyDescent="0.3"/>
    <row r="9299" ht="15" customHeight="1" x14ac:dyDescent="0.3"/>
    <row r="9300" ht="15" customHeight="1" x14ac:dyDescent="0.3"/>
    <row r="9301" ht="15" customHeight="1" x14ac:dyDescent="0.3"/>
    <row r="9302" ht="15" customHeight="1" x14ac:dyDescent="0.3"/>
    <row r="9303" ht="15" customHeight="1" x14ac:dyDescent="0.3"/>
    <row r="9304" ht="15" customHeight="1" x14ac:dyDescent="0.3"/>
    <row r="9305" ht="15" customHeight="1" x14ac:dyDescent="0.3"/>
    <row r="9306" ht="15" customHeight="1" x14ac:dyDescent="0.3"/>
    <row r="9307" ht="15" customHeight="1" x14ac:dyDescent="0.3"/>
    <row r="9308" ht="15" customHeight="1" x14ac:dyDescent="0.3"/>
    <row r="9309" ht="15" customHeight="1" x14ac:dyDescent="0.3"/>
    <row r="9310" ht="15" customHeight="1" x14ac:dyDescent="0.3"/>
    <row r="9311" ht="15" customHeight="1" x14ac:dyDescent="0.3"/>
    <row r="9312" ht="15" customHeight="1" x14ac:dyDescent="0.3"/>
    <row r="9313" ht="15" customHeight="1" x14ac:dyDescent="0.3"/>
    <row r="9314" ht="15" customHeight="1" x14ac:dyDescent="0.3"/>
    <row r="9315" ht="15" customHeight="1" x14ac:dyDescent="0.3"/>
    <row r="9316" ht="15" customHeight="1" x14ac:dyDescent="0.3"/>
    <row r="9317" ht="15" customHeight="1" x14ac:dyDescent="0.3"/>
    <row r="9318" ht="15" customHeight="1" x14ac:dyDescent="0.3"/>
    <row r="9319" ht="15" customHeight="1" x14ac:dyDescent="0.3"/>
    <row r="9320" ht="15" customHeight="1" x14ac:dyDescent="0.3"/>
    <row r="9321" ht="15" customHeight="1" x14ac:dyDescent="0.3"/>
    <row r="9322" ht="15" customHeight="1" x14ac:dyDescent="0.3"/>
    <row r="9323" ht="15" customHeight="1" x14ac:dyDescent="0.3"/>
    <row r="9324" ht="15" customHeight="1" x14ac:dyDescent="0.3"/>
    <row r="9325" ht="15" customHeight="1" x14ac:dyDescent="0.3"/>
    <row r="9326" ht="15" customHeight="1" x14ac:dyDescent="0.3"/>
    <row r="9327" ht="15" customHeight="1" x14ac:dyDescent="0.3"/>
    <row r="9328" ht="15" customHeight="1" x14ac:dyDescent="0.3"/>
    <row r="9329" ht="15" customHeight="1" x14ac:dyDescent="0.3"/>
    <row r="9330" ht="15" customHeight="1" x14ac:dyDescent="0.3"/>
    <row r="9331" ht="15" customHeight="1" x14ac:dyDescent="0.3"/>
    <row r="9332" ht="15" customHeight="1" x14ac:dyDescent="0.3"/>
    <row r="9333" ht="15" customHeight="1" x14ac:dyDescent="0.3"/>
    <row r="9334" ht="15" customHeight="1" x14ac:dyDescent="0.3"/>
    <row r="9335" ht="15" customHeight="1" x14ac:dyDescent="0.3"/>
    <row r="9336" ht="15" customHeight="1" x14ac:dyDescent="0.3"/>
    <row r="9337" ht="15" customHeight="1" x14ac:dyDescent="0.3"/>
    <row r="9338" ht="15" customHeight="1" x14ac:dyDescent="0.3"/>
    <row r="9339" ht="15" customHeight="1" x14ac:dyDescent="0.3"/>
    <row r="9340" ht="15" customHeight="1" x14ac:dyDescent="0.3"/>
    <row r="9341" ht="15" customHeight="1" x14ac:dyDescent="0.3"/>
    <row r="9342" ht="15" customHeight="1" x14ac:dyDescent="0.3"/>
    <row r="9343" ht="15" customHeight="1" x14ac:dyDescent="0.3"/>
    <row r="9344" ht="15" customHeight="1" x14ac:dyDescent="0.3"/>
    <row r="9345" ht="15" customHeight="1" x14ac:dyDescent="0.3"/>
    <row r="9346" ht="15" customHeight="1" x14ac:dyDescent="0.3"/>
    <row r="9347" ht="15" customHeight="1" x14ac:dyDescent="0.3"/>
    <row r="9348" ht="15" customHeight="1" x14ac:dyDescent="0.3"/>
    <row r="9349" ht="15" customHeight="1" x14ac:dyDescent="0.3"/>
    <row r="9350" ht="15" customHeight="1" x14ac:dyDescent="0.3"/>
    <row r="9351" ht="15" customHeight="1" x14ac:dyDescent="0.3"/>
    <row r="9352" ht="15" customHeight="1" x14ac:dyDescent="0.3"/>
    <row r="9353" ht="15" customHeight="1" x14ac:dyDescent="0.3"/>
    <row r="9354" ht="15" customHeight="1" x14ac:dyDescent="0.3"/>
    <row r="9355" ht="15" customHeight="1" x14ac:dyDescent="0.3"/>
    <row r="9356" ht="15" customHeight="1" x14ac:dyDescent="0.3"/>
    <row r="9357" ht="15" customHeight="1" x14ac:dyDescent="0.3"/>
    <row r="9358" ht="15" customHeight="1" x14ac:dyDescent="0.3"/>
    <row r="9359" ht="15" customHeight="1" x14ac:dyDescent="0.3"/>
    <row r="9360" ht="15" customHeight="1" x14ac:dyDescent="0.3"/>
    <row r="9361" ht="15" customHeight="1" x14ac:dyDescent="0.3"/>
    <row r="9362" ht="15" customHeight="1" x14ac:dyDescent="0.3"/>
    <row r="9363" ht="15" customHeight="1" x14ac:dyDescent="0.3"/>
    <row r="9364" ht="15" customHeight="1" x14ac:dyDescent="0.3"/>
    <row r="9365" ht="15" customHeight="1" x14ac:dyDescent="0.3"/>
    <row r="9366" ht="15" customHeight="1" x14ac:dyDescent="0.3"/>
    <row r="9367" ht="15" customHeight="1" x14ac:dyDescent="0.3"/>
    <row r="9368" ht="15" customHeight="1" x14ac:dyDescent="0.3"/>
    <row r="9369" ht="15" customHeight="1" x14ac:dyDescent="0.3"/>
    <row r="9370" ht="15" customHeight="1" x14ac:dyDescent="0.3"/>
    <row r="9371" ht="15" customHeight="1" x14ac:dyDescent="0.3"/>
    <row r="9372" ht="15" customHeight="1" x14ac:dyDescent="0.3"/>
    <row r="9373" ht="15" customHeight="1" x14ac:dyDescent="0.3"/>
    <row r="9374" ht="15" customHeight="1" x14ac:dyDescent="0.3"/>
    <row r="9375" ht="15" customHeight="1" x14ac:dyDescent="0.3"/>
    <row r="9376" ht="15" customHeight="1" x14ac:dyDescent="0.3"/>
    <row r="9377" ht="15" customHeight="1" x14ac:dyDescent="0.3"/>
    <row r="9378" ht="15" customHeight="1" x14ac:dyDescent="0.3"/>
    <row r="9379" ht="15" customHeight="1" x14ac:dyDescent="0.3"/>
    <row r="9380" ht="15" customHeight="1" x14ac:dyDescent="0.3"/>
    <row r="9381" ht="15" customHeight="1" x14ac:dyDescent="0.3"/>
    <row r="9382" ht="15" customHeight="1" x14ac:dyDescent="0.3"/>
    <row r="9383" ht="15" customHeight="1" x14ac:dyDescent="0.3"/>
    <row r="9384" ht="15" customHeight="1" x14ac:dyDescent="0.3"/>
    <row r="9385" ht="15" customHeight="1" x14ac:dyDescent="0.3"/>
    <row r="9386" ht="15" customHeight="1" x14ac:dyDescent="0.3"/>
    <row r="9387" ht="15" customHeight="1" x14ac:dyDescent="0.3"/>
    <row r="9388" ht="15" customHeight="1" x14ac:dyDescent="0.3"/>
    <row r="9389" ht="15" customHeight="1" x14ac:dyDescent="0.3"/>
    <row r="9390" ht="15" customHeight="1" x14ac:dyDescent="0.3"/>
    <row r="9391" ht="15" customHeight="1" x14ac:dyDescent="0.3"/>
    <row r="9392" ht="15" customHeight="1" x14ac:dyDescent="0.3"/>
    <row r="9393" ht="15" customHeight="1" x14ac:dyDescent="0.3"/>
    <row r="9394" ht="15" customHeight="1" x14ac:dyDescent="0.3"/>
    <row r="9395" ht="15" customHeight="1" x14ac:dyDescent="0.3"/>
    <row r="9396" ht="15" customHeight="1" x14ac:dyDescent="0.3"/>
    <row r="9397" ht="15" customHeight="1" x14ac:dyDescent="0.3"/>
    <row r="9398" ht="15" customHeight="1" x14ac:dyDescent="0.3"/>
    <row r="9399" ht="15" customHeight="1" x14ac:dyDescent="0.3"/>
    <row r="9400" ht="15" customHeight="1" x14ac:dyDescent="0.3"/>
    <row r="9401" ht="15" customHeight="1" x14ac:dyDescent="0.3"/>
    <row r="9402" ht="15" customHeight="1" x14ac:dyDescent="0.3"/>
    <row r="9403" ht="15" customHeight="1" x14ac:dyDescent="0.3"/>
    <row r="9404" ht="15" customHeight="1" x14ac:dyDescent="0.3"/>
    <row r="9405" ht="15" customHeight="1" x14ac:dyDescent="0.3"/>
    <row r="9406" ht="15" customHeight="1" x14ac:dyDescent="0.3"/>
    <row r="9407" ht="15" customHeight="1" x14ac:dyDescent="0.3"/>
    <row r="9408" ht="15" customHeight="1" x14ac:dyDescent="0.3"/>
    <row r="9409" ht="15" customHeight="1" x14ac:dyDescent="0.3"/>
    <row r="9410" ht="15" customHeight="1" x14ac:dyDescent="0.3"/>
    <row r="9411" ht="15" customHeight="1" x14ac:dyDescent="0.3"/>
    <row r="9412" ht="15" customHeight="1" x14ac:dyDescent="0.3"/>
    <row r="9413" ht="15" customHeight="1" x14ac:dyDescent="0.3"/>
    <row r="9414" ht="15" customHeight="1" x14ac:dyDescent="0.3"/>
    <row r="9415" ht="15" customHeight="1" x14ac:dyDescent="0.3"/>
    <row r="9416" ht="15" customHeight="1" x14ac:dyDescent="0.3"/>
    <row r="9417" ht="15" customHeight="1" x14ac:dyDescent="0.3"/>
    <row r="9418" ht="15" customHeight="1" x14ac:dyDescent="0.3"/>
    <row r="9419" ht="15" customHeight="1" x14ac:dyDescent="0.3"/>
    <row r="9420" ht="15" customHeight="1" x14ac:dyDescent="0.3"/>
    <row r="9421" ht="15" customHeight="1" x14ac:dyDescent="0.3"/>
    <row r="9422" ht="15" customHeight="1" x14ac:dyDescent="0.3"/>
    <row r="9423" ht="15" customHeight="1" x14ac:dyDescent="0.3"/>
    <row r="9424" ht="15" customHeight="1" x14ac:dyDescent="0.3"/>
    <row r="9425" ht="15" customHeight="1" x14ac:dyDescent="0.3"/>
    <row r="9426" ht="15" customHeight="1" x14ac:dyDescent="0.3"/>
    <row r="9427" ht="15" customHeight="1" x14ac:dyDescent="0.3"/>
    <row r="9428" ht="15" customHeight="1" x14ac:dyDescent="0.3"/>
    <row r="9429" ht="15" customHeight="1" x14ac:dyDescent="0.3"/>
    <row r="9430" ht="15" customHeight="1" x14ac:dyDescent="0.3"/>
    <row r="9431" ht="15" customHeight="1" x14ac:dyDescent="0.3"/>
    <row r="9432" ht="15" customHeight="1" x14ac:dyDescent="0.3"/>
    <row r="9433" ht="15" customHeight="1" x14ac:dyDescent="0.3"/>
    <row r="9434" ht="15" customHeight="1" x14ac:dyDescent="0.3"/>
    <row r="9435" ht="15" customHeight="1" x14ac:dyDescent="0.3"/>
    <row r="9436" ht="15" customHeight="1" x14ac:dyDescent="0.3"/>
    <row r="9437" ht="15" customHeight="1" x14ac:dyDescent="0.3"/>
    <row r="9438" ht="15" customHeight="1" x14ac:dyDescent="0.3"/>
    <row r="9439" ht="15" customHeight="1" x14ac:dyDescent="0.3"/>
    <row r="9440" ht="15" customHeight="1" x14ac:dyDescent="0.3"/>
    <row r="9441" ht="15" customHeight="1" x14ac:dyDescent="0.3"/>
    <row r="9442" ht="15" customHeight="1" x14ac:dyDescent="0.3"/>
    <row r="9443" ht="15" customHeight="1" x14ac:dyDescent="0.3"/>
    <row r="9444" ht="15" customHeight="1" x14ac:dyDescent="0.3"/>
    <row r="9445" ht="15" customHeight="1" x14ac:dyDescent="0.3"/>
    <row r="9446" ht="15" customHeight="1" x14ac:dyDescent="0.3"/>
    <row r="9447" ht="15" customHeight="1" x14ac:dyDescent="0.3"/>
    <row r="9448" ht="15" customHeight="1" x14ac:dyDescent="0.3"/>
    <row r="9449" ht="15" customHeight="1" x14ac:dyDescent="0.3"/>
    <row r="9450" ht="15" customHeight="1" x14ac:dyDescent="0.3"/>
    <row r="9451" ht="15" customHeight="1" x14ac:dyDescent="0.3"/>
    <row r="9452" ht="15" customHeight="1" x14ac:dyDescent="0.3"/>
    <row r="9453" ht="15" customHeight="1" x14ac:dyDescent="0.3"/>
    <row r="9454" ht="15" customHeight="1" x14ac:dyDescent="0.3"/>
    <row r="9455" ht="15" customHeight="1" x14ac:dyDescent="0.3"/>
    <row r="9456" ht="15" customHeight="1" x14ac:dyDescent="0.3"/>
    <row r="9457" ht="15" customHeight="1" x14ac:dyDescent="0.3"/>
    <row r="9458" ht="15" customHeight="1" x14ac:dyDescent="0.3"/>
    <row r="9459" ht="15" customHeight="1" x14ac:dyDescent="0.3"/>
    <row r="9460" ht="15" customHeight="1" x14ac:dyDescent="0.3"/>
    <row r="9461" ht="15" customHeight="1" x14ac:dyDescent="0.3"/>
    <row r="9462" ht="15" customHeight="1" x14ac:dyDescent="0.3"/>
    <row r="9463" ht="15" customHeight="1" x14ac:dyDescent="0.3"/>
    <row r="9464" ht="15" customHeight="1" x14ac:dyDescent="0.3"/>
    <row r="9465" ht="15" customHeight="1" x14ac:dyDescent="0.3"/>
    <row r="9466" ht="15" customHeight="1" x14ac:dyDescent="0.3"/>
    <row r="9467" ht="15" customHeight="1" x14ac:dyDescent="0.3"/>
    <row r="9468" ht="15" customHeight="1" x14ac:dyDescent="0.3"/>
    <row r="9469" ht="15" customHeight="1" x14ac:dyDescent="0.3"/>
    <row r="9470" ht="15" customHeight="1" x14ac:dyDescent="0.3"/>
    <row r="9471" ht="15" customHeight="1" x14ac:dyDescent="0.3"/>
    <row r="9472" ht="15" customHeight="1" x14ac:dyDescent="0.3"/>
    <row r="9473" ht="15" customHeight="1" x14ac:dyDescent="0.3"/>
    <row r="9474" ht="15" customHeight="1" x14ac:dyDescent="0.3"/>
    <row r="9475" ht="15" customHeight="1" x14ac:dyDescent="0.3"/>
    <row r="9476" ht="15" customHeight="1" x14ac:dyDescent="0.3"/>
    <row r="9477" ht="15" customHeight="1" x14ac:dyDescent="0.3"/>
    <row r="9478" ht="15" customHeight="1" x14ac:dyDescent="0.3"/>
    <row r="9479" ht="15" customHeight="1" x14ac:dyDescent="0.3"/>
    <row r="9480" ht="15" customHeight="1" x14ac:dyDescent="0.3"/>
    <row r="9481" ht="15" customHeight="1" x14ac:dyDescent="0.3"/>
    <row r="9482" ht="15" customHeight="1" x14ac:dyDescent="0.3"/>
    <row r="9483" ht="15" customHeight="1" x14ac:dyDescent="0.3"/>
    <row r="9484" ht="15" customHeight="1" x14ac:dyDescent="0.3"/>
    <row r="9485" ht="15" customHeight="1" x14ac:dyDescent="0.3"/>
    <row r="9486" ht="15" customHeight="1" x14ac:dyDescent="0.3"/>
    <row r="9487" ht="15" customHeight="1" x14ac:dyDescent="0.3"/>
    <row r="9488" ht="15" customHeight="1" x14ac:dyDescent="0.3"/>
    <row r="9489" ht="15" customHeight="1" x14ac:dyDescent="0.3"/>
    <row r="9490" ht="15" customHeight="1" x14ac:dyDescent="0.3"/>
    <row r="9491" ht="15" customHeight="1" x14ac:dyDescent="0.3"/>
    <row r="9492" ht="15" customHeight="1" x14ac:dyDescent="0.3"/>
    <row r="9493" ht="15" customHeight="1" x14ac:dyDescent="0.3"/>
    <row r="9494" ht="15" customHeight="1" x14ac:dyDescent="0.3"/>
    <row r="9495" ht="15" customHeight="1" x14ac:dyDescent="0.3"/>
    <row r="9496" ht="15" customHeight="1" x14ac:dyDescent="0.3"/>
    <row r="9497" ht="15" customHeight="1" x14ac:dyDescent="0.3"/>
    <row r="9498" ht="15" customHeight="1" x14ac:dyDescent="0.3"/>
    <row r="9499" ht="15" customHeight="1" x14ac:dyDescent="0.3"/>
    <row r="9500" ht="15" customHeight="1" x14ac:dyDescent="0.3"/>
    <row r="9501" ht="15" customHeight="1" x14ac:dyDescent="0.3"/>
    <row r="9502" ht="15" customHeight="1" x14ac:dyDescent="0.3"/>
    <row r="9503" ht="15" customHeight="1" x14ac:dyDescent="0.3"/>
    <row r="9504" ht="15" customHeight="1" x14ac:dyDescent="0.3"/>
    <row r="9505" ht="15" customHeight="1" x14ac:dyDescent="0.3"/>
    <row r="9506" ht="15" customHeight="1" x14ac:dyDescent="0.3"/>
    <row r="9507" ht="15" customHeight="1" x14ac:dyDescent="0.3"/>
    <row r="9508" ht="15" customHeight="1" x14ac:dyDescent="0.3"/>
    <row r="9509" ht="15" customHeight="1" x14ac:dyDescent="0.3"/>
    <row r="9510" ht="15" customHeight="1" x14ac:dyDescent="0.3"/>
    <row r="9511" ht="15" customHeight="1" x14ac:dyDescent="0.3"/>
    <row r="9512" ht="15" customHeight="1" x14ac:dyDescent="0.3"/>
    <row r="9513" ht="15" customHeight="1" x14ac:dyDescent="0.3"/>
    <row r="9514" ht="15" customHeight="1" x14ac:dyDescent="0.3"/>
    <row r="9515" ht="15" customHeight="1" x14ac:dyDescent="0.3"/>
    <row r="9516" ht="15" customHeight="1" x14ac:dyDescent="0.3"/>
    <row r="9517" ht="15" customHeight="1" x14ac:dyDescent="0.3"/>
    <row r="9518" ht="15" customHeight="1" x14ac:dyDescent="0.3"/>
    <row r="9519" ht="15" customHeight="1" x14ac:dyDescent="0.3"/>
    <row r="9520" ht="15" customHeight="1" x14ac:dyDescent="0.3"/>
    <row r="9521" ht="15" customHeight="1" x14ac:dyDescent="0.3"/>
    <row r="9522" ht="15" customHeight="1" x14ac:dyDescent="0.3"/>
    <row r="9523" ht="15" customHeight="1" x14ac:dyDescent="0.3"/>
    <row r="9524" ht="15" customHeight="1" x14ac:dyDescent="0.3"/>
    <row r="9525" ht="15" customHeight="1" x14ac:dyDescent="0.3"/>
    <row r="9526" ht="15" customHeight="1" x14ac:dyDescent="0.3"/>
    <row r="9527" ht="15" customHeight="1" x14ac:dyDescent="0.3"/>
    <row r="9528" ht="15" customHeight="1" x14ac:dyDescent="0.3"/>
    <row r="9529" ht="15" customHeight="1" x14ac:dyDescent="0.3"/>
    <row r="9530" ht="15" customHeight="1" x14ac:dyDescent="0.3"/>
    <row r="9531" ht="15" customHeight="1" x14ac:dyDescent="0.3"/>
    <row r="9532" ht="15" customHeight="1" x14ac:dyDescent="0.3"/>
    <row r="9533" ht="15" customHeight="1" x14ac:dyDescent="0.3"/>
    <row r="9534" ht="15" customHeight="1" x14ac:dyDescent="0.3"/>
    <row r="9535" ht="15" customHeight="1" x14ac:dyDescent="0.3"/>
    <row r="9536" ht="15" customHeight="1" x14ac:dyDescent="0.3"/>
    <row r="9537" ht="15" customHeight="1" x14ac:dyDescent="0.3"/>
    <row r="9538" ht="15" customHeight="1" x14ac:dyDescent="0.3"/>
    <row r="9539" ht="15" customHeight="1" x14ac:dyDescent="0.3"/>
    <row r="9540" ht="15" customHeight="1" x14ac:dyDescent="0.3"/>
    <row r="9541" ht="15" customHeight="1" x14ac:dyDescent="0.3"/>
    <row r="9542" ht="15" customHeight="1" x14ac:dyDescent="0.3"/>
    <row r="9543" ht="15" customHeight="1" x14ac:dyDescent="0.3"/>
    <row r="9544" ht="15" customHeight="1" x14ac:dyDescent="0.3"/>
    <row r="9545" ht="15" customHeight="1" x14ac:dyDescent="0.3"/>
    <row r="9546" ht="15" customHeight="1" x14ac:dyDescent="0.3"/>
    <row r="9547" ht="15" customHeight="1" x14ac:dyDescent="0.3"/>
    <row r="9548" ht="15" customHeight="1" x14ac:dyDescent="0.3"/>
    <row r="9549" ht="15" customHeight="1" x14ac:dyDescent="0.3"/>
    <row r="9550" ht="15" customHeight="1" x14ac:dyDescent="0.3"/>
    <row r="9551" ht="15" customHeight="1" x14ac:dyDescent="0.3"/>
    <row r="9552" ht="15" customHeight="1" x14ac:dyDescent="0.3"/>
    <row r="9553" ht="15" customHeight="1" x14ac:dyDescent="0.3"/>
    <row r="9554" ht="15" customHeight="1" x14ac:dyDescent="0.3"/>
    <row r="9555" ht="15" customHeight="1" x14ac:dyDescent="0.3"/>
    <row r="9556" ht="15" customHeight="1" x14ac:dyDescent="0.3"/>
    <row r="9557" ht="15" customHeight="1" x14ac:dyDescent="0.3"/>
    <row r="9558" ht="15" customHeight="1" x14ac:dyDescent="0.3"/>
    <row r="9559" ht="15" customHeight="1" x14ac:dyDescent="0.3"/>
    <row r="9560" ht="15" customHeight="1" x14ac:dyDescent="0.3"/>
    <row r="9561" ht="15" customHeight="1" x14ac:dyDescent="0.3"/>
    <row r="9562" ht="15" customHeight="1" x14ac:dyDescent="0.3"/>
    <row r="9563" ht="15" customHeight="1" x14ac:dyDescent="0.3"/>
    <row r="9564" ht="15" customHeight="1" x14ac:dyDescent="0.3"/>
    <row r="9565" ht="15" customHeight="1" x14ac:dyDescent="0.3"/>
    <row r="9566" ht="15" customHeight="1" x14ac:dyDescent="0.3"/>
    <row r="9567" ht="15" customHeight="1" x14ac:dyDescent="0.3"/>
    <row r="9568" ht="15" customHeight="1" x14ac:dyDescent="0.3"/>
    <row r="9569" ht="15" customHeight="1" x14ac:dyDescent="0.3"/>
    <row r="9570" ht="15" customHeight="1" x14ac:dyDescent="0.3"/>
    <row r="9571" ht="15" customHeight="1" x14ac:dyDescent="0.3"/>
    <row r="9572" ht="15" customHeight="1" x14ac:dyDescent="0.3"/>
    <row r="9573" ht="15" customHeight="1" x14ac:dyDescent="0.3"/>
    <row r="9574" ht="15" customHeight="1" x14ac:dyDescent="0.3"/>
    <row r="9575" ht="15" customHeight="1" x14ac:dyDescent="0.3"/>
    <row r="9576" ht="15" customHeight="1" x14ac:dyDescent="0.3"/>
    <row r="9577" ht="15" customHeight="1" x14ac:dyDescent="0.3"/>
    <row r="9578" ht="15" customHeight="1" x14ac:dyDescent="0.3"/>
    <row r="9579" ht="15" customHeight="1" x14ac:dyDescent="0.3"/>
    <row r="9580" ht="15" customHeight="1" x14ac:dyDescent="0.3"/>
    <row r="9581" ht="15" customHeight="1" x14ac:dyDescent="0.3"/>
    <row r="9582" ht="15" customHeight="1" x14ac:dyDescent="0.3"/>
    <row r="9583" ht="15" customHeight="1" x14ac:dyDescent="0.3"/>
    <row r="9584" ht="15" customHeight="1" x14ac:dyDescent="0.3"/>
    <row r="9585" ht="15" customHeight="1" x14ac:dyDescent="0.3"/>
    <row r="9586" ht="15" customHeight="1" x14ac:dyDescent="0.3"/>
    <row r="9587" ht="15" customHeight="1" x14ac:dyDescent="0.3"/>
    <row r="9588" ht="15" customHeight="1" x14ac:dyDescent="0.3"/>
    <row r="9589" ht="15" customHeight="1" x14ac:dyDescent="0.3"/>
    <row r="9590" ht="15" customHeight="1" x14ac:dyDescent="0.3"/>
    <row r="9591" ht="15" customHeight="1" x14ac:dyDescent="0.3"/>
    <row r="9592" ht="15" customHeight="1" x14ac:dyDescent="0.3"/>
    <row r="9593" ht="15" customHeight="1" x14ac:dyDescent="0.3"/>
    <row r="9594" ht="15" customHeight="1" x14ac:dyDescent="0.3"/>
    <row r="9595" ht="15" customHeight="1" x14ac:dyDescent="0.3"/>
    <row r="9596" ht="15" customHeight="1" x14ac:dyDescent="0.3"/>
    <row r="9597" ht="15" customHeight="1" x14ac:dyDescent="0.3"/>
    <row r="9598" ht="15" customHeight="1" x14ac:dyDescent="0.3"/>
    <row r="9599" ht="15" customHeight="1" x14ac:dyDescent="0.3"/>
    <row r="9600" ht="15" customHeight="1" x14ac:dyDescent="0.3"/>
    <row r="9601" ht="15" customHeight="1" x14ac:dyDescent="0.3"/>
    <row r="9602" ht="15" customHeight="1" x14ac:dyDescent="0.3"/>
    <row r="9603" ht="15" customHeight="1" x14ac:dyDescent="0.3"/>
    <row r="9604" ht="15" customHeight="1" x14ac:dyDescent="0.3"/>
    <row r="9605" ht="15" customHeight="1" x14ac:dyDescent="0.3"/>
    <row r="9606" ht="15" customHeight="1" x14ac:dyDescent="0.3"/>
    <row r="9607" ht="15" customHeight="1" x14ac:dyDescent="0.3"/>
    <row r="9608" ht="15" customHeight="1" x14ac:dyDescent="0.3"/>
    <row r="9609" ht="15" customHeight="1" x14ac:dyDescent="0.3"/>
    <row r="9610" ht="15" customHeight="1" x14ac:dyDescent="0.3"/>
    <row r="9611" ht="15" customHeight="1" x14ac:dyDescent="0.3"/>
    <row r="9612" ht="15" customHeight="1" x14ac:dyDescent="0.3"/>
    <row r="9613" ht="15" customHeight="1" x14ac:dyDescent="0.3"/>
    <row r="9614" ht="15" customHeight="1" x14ac:dyDescent="0.3"/>
    <row r="9615" ht="15" customHeight="1" x14ac:dyDescent="0.3"/>
    <row r="9616" ht="15" customHeight="1" x14ac:dyDescent="0.3"/>
    <row r="9617" ht="15" customHeight="1" x14ac:dyDescent="0.3"/>
    <row r="9618" ht="15" customHeight="1" x14ac:dyDescent="0.3"/>
    <row r="9619" ht="15" customHeight="1" x14ac:dyDescent="0.3"/>
    <row r="9620" ht="15" customHeight="1" x14ac:dyDescent="0.3"/>
    <row r="9621" ht="15" customHeight="1" x14ac:dyDescent="0.3"/>
    <row r="9622" ht="15" customHeight="1" x14ac:dyDescent="0.3"/>
    <row r="9623" ht="15" customHeight="1" x14ac:dyDescent="0.3"/>
    <row r="9624" ht="15" customHeight="1" x14ac:dyDescent="0.3"/>
    <row r="9625" ht="15" customHeight="1" x14ac:dyDescent="0.3"/>
    <row r="9626" ht="15" customHeight="1" x14ac:dyDescent="0.3"/>
    <row r="9627" ht="15" customHeight="1" x14ac:dyDescent="0.3"/>
    <row r="9628" ht="15" customHeight="1" x14ac:dyDescent="0.3"/>
    <row r="9629" ht="15" customHeight="1" x14ac:dyDescent="0.3"/>
    <row r="9630" ht="15" customHeight="1" x14ac:dyDescent="0.3"/>
    <row r="9631" ht="15" customHeight="1" x14ac:dyDescent="0.3"/>
    <row r="9632" ht="15" customHeight="1" x14ac:dyDescent="0.3"/>
    <row r="9633" ht="15" customHeight="1" x14ac:dyDescent="0.3"/>
    <row r="9634" ht="15" customHeight="1" x14ac:dyDescent="0.3"/>
    <row r="9635" ht="15" customHeight="1" x14ac:dyDescent="0.3"/>
    <row r="9636" ht="15" customHeight="1" x14ac:dyDescent="0.3"/>
    <row r="9637" ht="15" customHeight="1" x14ac:dyDescent="0.3"/>
    <row r="9638" ht="15" customHeight="1" x14ac:dyDescent="0.3"/>
    <row r="9639" ht="15" customHeight="1" x14ac:dyDescent="0.3"/>
    <row r="9640" ht="15" customHeight="1" x14ac:dyDescent="0.3"/>
    <row r="9641" ht="15" customHeight="1" x14ac:dyDescent="0.3"/>
    <row r="9642" ht="15" customHeight="1" x14ac:dyDescent="0.3"/>
    <row r="9643" ht="15" customHeight="1" x14ac:dyDescent="0.3"/>
    <row r="9644" ht="15" customHeight="1" x14ac:dyDescent="0.3"/>
    <row r="9645" ht="15" customHeight="1" x14ac:dyDescent="0.3"/>
    <row r="9646" ht="15" customHeight="1" x14ac:dyDescent="0.3"/>
    <row r="9647" ht="15" customHeight="1" x14ac:dyDescent="0.3"/>
    <row r="9648" ht="15" customHeight="1" x14ac:dyDescent="0.3"/>
    <row r="9649" ht="15" customHeight="1" x14ac:dyDescent="0.3"/>
    <row r="9650" ht="15" customHeight="1" x14ac:dyDescent="0.3"/>
    <row r="9651" ht="15" customHeight="1" x14ac:dyDescent="0.3"/>
    <row r="9652" ht="15" customHeight="1" x14ac:dyDescent="0.3"/>
    <row r="9653" ht="15" customHeight="1" x14ac:dyDescent="0.3"/>
    <row r="9654" ht="15" customHeight="1" x14ac:dyDescent="0.3"/>
    <row r="9655" ht="15" customHeight="1" x14ac:dyDescent="0.3"/>
    <row r="9656" ht="15" customHeight="1" x14ac:dyDescent="0.3"/>
    <row r="9657" ht="15" customHeight="1" x14ac:dyDescent="0.3"/>
    <row r="9658" ht="15" customHeight="1" x14ac:dyDescent="0.3"/>
    <row r="9659" ht="15" customHeight="1" x14ac:dyDescent="0.3"/>
    <row r="9660" ht="15" customHeight="1" x14ac:dyDescent="0.3"/>
    <row r="9661" ht="15" customHeight="1" x14ac:dyDescent="0.3"/>
    <row r="9662" ht="15" customHeight="1" x14ac:dyDescent="0.3"/>
    <row r="9663" ht="15" customHeight="1" x14ac:dyDescent="0.3"/>
    <row r="9664" ht="15" customHeight="1" x14ac:dyDescent="0.3"/>
    <row r="9665" ht="15" customHeight="1" x14ac:dyDescent="0.3"/>
    <row r="9666" ht="15" customHeight="1" x14ac:dyDescent="0.3"/>
    <row r="9667" ht="15" customHeight="1" x14ac:dyDescent="0.3"/>
    <row r="9668" ht="15" customHeight="1" x14ac:dyDescent="0.3"/>
    <row r="9669" ht="15" customHeight="1" x14ac:dyDescent="0.3"/>
    <row r="9670" ht="15" customHeight="1" x14ac:dyDescent="0.3"/>
    <row r="9671" ht="15" customHeight="1" x14ac:dyDescent="0.3"/>
    <row r="9672" ht="15" customHeight="1" x14ac:dyDescent="0.3"/>
    <row r="9673" ht="15" customHeight="1" x14ac:dyDescent="0.3"/>
    <row r="9674" ht="15" customHeight="1" x14ac:dyDescent="0.3"/>
    <row r="9675" ht="15" customHeight="1" x14ac:dyDescent="0.3"/>
    <row r="9676" ht="15" customHeight="1" x14ac:dyDescent="0.3"/>
    <row r="9677" ht="15" customHeight="1" x14ac:dyDescent="0.3"/>
    <row r="9678" ht="15" customHeight="1" x14ac:dyDescent="0.3"/>
    <row r="9679" ht="15" customHeight="1" x14ac:dyDescent="0.3"/>
    <row r="9680" ht="15" customHeight="1" x14ac:dyDescent="0.3"/>
    <row r="9681" ht="15" customHeight="1" x14ac:dyDescent="0.3"/>
    <row r="9682" ht="15" customHeight="1" x14ac:dyDescent="0.3"/>
    <row r="9683" ht="15" customHeight="1" x14ac:dyDescent="0.3"/>
    <row r="9684" ht="15" customHeight="1" x14ac:dyDescent="0.3"/>
    <row r="9685" ht="15" customHeight="1" x14ac:dyDescent="0.3"/>
    <row r="9686" ht="15" customHeight="1" x14ac:dyDescent="0.3"/>
    <row r="9687" ht="15" customHeight="1" x14ac:dyDescent="0.3"/>
    <row r="9688" ht="15" customHeight="1" x14ac:dyDescent="0.3"/>
    <row r="9689" ht="15" customHeight="1" x14ac:dyDescent="0.3"/>
    <row r="9690" ht="15" customHeight="1" x14ac:dyDescent="0.3"/>
    <row r="9691" ht="15" customHeight="1" x14ac:dyDescent="0.3"/>
    <row r="9692" ht="15" customHeight="1" x14ac:dyDescent="0.3"/>
    <row r="9693" ht="15" customHeight="1" x14ac:dyDescent="0.3"/>
    <row r="9694" ht="15" customHeight="1" x14ac:dyDescent="0.3"/>
    <row r="9695" ht="15" customHeight="1" x14ac:dyDescent="0.3"/>
    <row r="9696" ht="15" customHeight="1" x14ac:dyDescent="0.3"/>
    <row r="9697" ht="15" customHeight="1" x14ac:dyDescent="0.3"/>
    <row r="9698" ht="15" customHeight="1" x14ac:dyDescent="0.3"/>
    <row r="9699" ht="15" customHeight="1" x14ac:dyDescent="0.3"/>
    <row r="9700" ht="15" customHeight="1" x14ac:dyDescent="0.3"/>
    <row r="9701" ht="15" customHeight="1" x14ac:dyDescent="0.3"/>
    <row r="9702" ht="15" customHeight="1" x14ac:dyDescent="0.3"/>
    <row r="9703" ht="15" customHeight="1" x14ac:dyDescent="0.3"/>
    <row r="9704" ht="15" customHeight="1" x14ac:dyDescent="0.3"/>
    <row r="9705" ht="15" customHeight="1" x14ac:dyDescent="0.3"/>
    <row r="9706" ht="15" customHeight="1" x14ac:dyDescent="0.3"/>
    <row r="9707" ht="15" customHeight="1" x14ac:dyDescent="0.3"/>
    <row r="9708" ht="15" customHeight="1" x14ac:dyDescent="0.3"/>
    <row r="9709" ht="15" customHeight="1" x14ac:dyDescent="0.3"/>
    <row r="9710" ht="15" customHeight="1" x14ac:dyDescent="0.3"/>
    <row r="9711" ht="15" customHeight="1" x14ac:dyDescent="0.3"/>
    <row r="9712" ht="15" customHeight="1" x14ac:dyDescent="0.3"/>
    <row r="9713" ht="15" customHeight="1" x14ac:dyDescent="0.3"/>
    <row r="9714" ht="15" customHeight="1" x14ac:dyDescent="0.3"/>
    <row r="9715" ht="15" customHeight="1" x14ac:dyDescent="0.3"/>
    <row r="9716" ht="15" customHeight="1" x14ac:dyDescent="0.3"/>
    <row r="9717" ht="15" customHeight="1" x14ac:dyDescent="0.3"/>
    <row r="9718" ht="15" customHeight="1" x14ac:dyDescent="0.3"/>
    <row r="9719" ht="15" customHeight="1" x14ac:dyDescent="0.3"/>
    <row r="9720" ht="15" customHeight="1" x14ac:dyDescent="0.3"/>
    <row r="9721" ht="15" customHeight="1" x14ac:dyDescent="0.3"/>
    <row r="9722" ht="15" customHeight="1" x14ac:dyDescent="0.3"/>
    <row r="9723" ht="15" customHeight="1" x14ac:dyDescent="0.3"/>
    <row r="9724" ht="15" customHeight="1" x14ac:dyDescent="0.3"/>
    <row r="9725" ht="15" customHeight="1" x14ac:dyDescent="0.3"/>
    <row r="9726" ht="15" customHeight="1" x14ac:dyDescent="0.3"/>
    <row r="9727" ht="15" customHeight="1" x14ac:dyDescent="0.3"/>
    <row r="9728" ht="15" customHeight="1" x14ac:dyDescent="0.3"/>
    <row r="9729" ht="15" customHeight="1" x14ac:dyDescent="0.3"/>
    <row r="9730" ht="15" customHeight="1" x14ac:dyDescent="0.3"/>
    <row r="9731" ht="15" customHeight="1" x14ac:dyDescent="0.3"/>
    <row r="9732" ht="15" customHeight="1" x14ac:dyDescent="0.3"/>
    <row r="9733" ht="15" customHeight="1" x14ac:dyDescent="0.3"/>
    <row r="9734" ht="15" customHeight="1" x14ac:dyDescent="0.3"/>
    <row r="9735" ht="15" customHeight="1" x14ac:dyDescent="0.3"/>
    <row r="9736" ht="15" customHeight="1" x14ac:dyDescent="0.3"/>
    <row r="9737" ht="15" customHeight="1" x14ac:dyDescent="0.3"/>
    <row r="9738" ht="15" customHeight="1" x14ac:dyDescent="0.3"/>
    <row r="9739" ht="15" customHeight="1" x14ac:dyDescent="0.3"/>
    <row r="9740" ht="15" customHeight="1" x14ac:dyDescent="0.3"/>
    <row r="9741" ht="15" customHeight="1" x14ac:dyDescent="0.3"/>
    <row r="9742" ht="15" customHeight="1" x14ac:dyDescent="0.3"/>
    <row r="9743" ht="15" customHeight="1" x14ac:dyDescent="0.3"/>
    <row r="9744" ht="15" customHeight="1" x14ac:dyDescent="0.3"/>
    <row r="9745" ht="15" customHeight="1" x14ac:dyDescent="0.3"/>
    <row r="9746" ht="15" customHeight="1" x14ac:dyDescent="0.3"/>
    <row r="9747" ht="15" customHeight="1" x14ac:dyDescent="0.3"/>
    <row r="9748" ht="15" customHeight="1" x14ac:dyDescent="0.3"/>
    <row r="9749" ht="15" customHeight="1" x14ac:dyDescent="0.3"/>
    <row r="9750" ht="15" customHeight="1" x14ac:dyDescent="0.3"/>
    <row r="9751" ht="15" customHeight="1" x14ac:dyDescent="0.3"/>
    <row r="9752" ht="15" customHeight="1" x14ac:dyDescent="0.3"/>
    <row r="9753" ht="15" customHeight="1" x14ac:dyDescent="0.3"/>
    <row r="9754" ht="15" customHeight="1" x14ac:dyDescent="0.3"/>
    <row r="9755" ht="15" customHeight="1" x14ac:dyDescent="0.3"/>
    <row r="9756" ht="15" customHeight="1" x14ac:dyDescent="0.3"/>
    <row r="9757" ht="15" customHeight="1" x14ac:dyDescent="0.3"/>
    <row r="9758" ht="15" customHeight="1" x14ac:dyDescent="0.3"/>
    <row r="9759" ht="15" customHeight="1" x14ac:dyDescent="0.3"/>
    <row r="9760" ht="15" customHeight="1" x14ac:dyDescent="0.3"/>
    <row r="9761" ht="15" customHeight="1" x14ac:dyDescent="0.3"/>
    <row r="9762" ht="15" customHeight="1" x14ac:dyDescent="0.3"/>
    <row r="9763" ht="15" customHeight="1" x14ac:dyDescent="0.3"/>
    <row r="9764" ht="15" customHeight="1" x14ac:dyDescent="0.3"/>
    <row r="9765" ht="15" customHeight="1" x14ac:dyDescent="0.3"/>
    <row r="9766" ht="15" customHeight="1" x14ac:dyDescent="0.3"/>
    <row r="9767" ht="15" customHeight="1" x14ac:dyDescent="0.3"/>
    <row r="9768" ht="15" customHeight="1" x14ac:dyDescent="0.3"/>
    <row r="9769" ht="15" customHeight="1" x14ac:dyDescent="0.3"/>
    <row r="9770" ht="15" customHeight="1" x14ac:dyDescent="0.3"/>
    <row r="9771" ht="15" customHeight="1" x14ac:dyDescent="0.3"/>
    <row r="9772" ht="15" customHeight="1" x14ac:dyDescent="0.3"/>
    <row r="9773" ht="15" customHeight="1" x14ac:dyDescent="0.3"/>
    <row r="9774" ht="15" customHeight="1" x14ac:dyDescent="0.3"/>
    <row r="9775" ht="15" customHeight="1" x14ac:dyDescent="0.3"/>
    <row r="9776" ht="15" customHeight="1" x14ac:dyDescent="0.3"/>
    <row r="9777" ht="15" customHeight="1" x14ac:dyDescent="0.3"/>
    <row r="9778" ht="15" customHeight="1" x14ac:dyDescent="0.3"/>
    <row r="9779" ht="15" customHeight="1" x14ac:dyDescent="0.3"/>
    <row r="9780" ht="15" customHeight="1" x14ac:dyDescent="0.3"/>
    <row r="9781" ht="15" customHeight="1" x14ac:dyDescent="0.3"/>
    <row r="9782" ht="15" customHeight="1" x14ac:dyDescent="0.3"/>
    <row r="9783" ht="15" customHeight="1" x14ac:dyDescent="0.3"/>
    <row r="9784" ht="15" customHeight="1" x14ac:dyDescent="0.3"/>
    <row r="9785" ht="15" customHeight="1" x14ac:dyDescent="0.3"/>
    <row r="9786" ht="15" customHeight="1" x14ac:dyDescent="0.3"/>
    <row r="9787" ht="15" customHeight="1" x14ac:dyDescent="0.3"/>
    <row r="9788" ht="15" customHeight="1" x14ac:dyDescent="0.3"/>
    <row r="9789" ht="15" customHeight="1" x14ac:dyDescent="0.3"/>
    <row r="9790" ht="15" customHeight="1" x14ac:dyDescent="0.3"/>
    <row r="9791" ht="15" customHeight="1" x14ac:dyDescent="0.3"/>
    <row r="9792" ht="15" customHeight="1" x14ac:dyDescent="0.3"/>
    <row r="9793" ht="15" customHeight="1" x14ac:dyDescent="0.3"/>
    <row r="9794" ht="15" customHeight="1" x14ac:dyDescent="0.3"/>
    <row r="9795" ht="15" customHeight="1" x14ac:dyDescent="0.3"/>
    <row r="9796" ht="15" customHeight="1" x14ac:dyDescent="0.3"/>
    <row r="9797" ht="15" customHeight="1" x14ac:dyDescent="0.3"/>
    <row r="9798" ht="15" customHeight="1" x14ac:dyDescent="0.3"/>
    <row r="9799" ht="15" customHeight="1" x14ac:dyDescent="0.3"/>
    <row r="9800" ht="15" customHeight="1" x14ac:dyDescent="0.3"/>
    <row r="9801" ht="15" customHeight="1" x14ac:dyDescent="0.3"/>
    <row r="9802" ht="15" customHeight="1" x14ac:dyDescent="0.3"/>
    <row r="9803" ht="15" customHeight="1" x14ac:dyDescent="0.3"/>
    <row r="9804" ht="15" customHeight="1" x14ac:dyDescent="0.3"/>
    <row r="9805" ht="15" customHeight="1" x14ac:dyDescent="0.3"/>
    <row r="9806" ht="15" customHeight="1" x14ac:dyDescent="0.3"/>
    <row r="9807" ht="15" customHeight="1" x14ac:dyDescent="0.3"/>
    <row r="9808" ht="15" customHeight="1" x14ac:dyDescent="0.3"/>
    <row r="9809" ht="15" customHeight="1" x14ac:dyDescent="0.3"/>
    <row r="9810" ht="15" customHeight="1" x14ac:dyDescent="0.3"/>
    <row r="9811" ht="15" customHeight="1" x14ac:dyDescent="0.3"/>
    <row r="9812" ht="15" customHeight="1" x14ac:dyDescent="0.3"/>
    <row r="9813" ht="15" customHeight="1" x14ac:dyDescent="0.3"/>
    <row r="9814" ht="15" customHeight="1" x14ac:dyDescent="0.3"/>
    <row r="9815" ht="15" customHeight="1" x14ac:dyDescent="0.3"/>
    <row r="9816" ht="15" customHeight="1" x14ac:dyDescent="0.3"/>
    <row r="9817" ht="15" customHeight="1" x14ac:dyDescent="0.3"/>
    <row r="9818" ht="15" customHeight="1" x14ac:dyDescent="0.3"/>
    <row r="9819" ht="15" customHeight="1" x14ac:dyDescent="0.3"/>
    <row r="9820" ht="15" customHeight="1" x14ac:dyDescent="0.3"/>
    <row r="9821" ht="15" customHeight="1" x14ac:dyDescent="0.3"/>
    <row r="9822" ht="15" customHeight="1" x14ac:dyDescent="0.3"/>
    <row r="9823" ht="15" customHeight="1" x14ac:dyDescent="0.3"/>
    <row r="9824" ht="15" customHeight="1" x14ac:dyDescent="0.3"/>
    <row r="9825" ht="15" customHeight="1" x14ac:dyDescent="0.3"/>
    <row r="9826" ht="15" customHeight="1" x14ac:dyDescent="0.3"/>
    <row r="9827" ht="15" customHeight="1" x14ac:dyDescent="0.3"/>
    <row r="9828" ht="15" customHeight="1" x14ac:dyDescent="0.3"/>
    <row r="9829" ht="15" customHeight="1" x14ac:dyDescent="0.3"/>
    <row r="9830" ht="15" customHeight="1" x14ac:dyDescent="0.3"/>
    <row r="9831" ht="15" customHeight="1" x14ac:dyDescent="0.3"/>
    <row r="9832" ht="15" customHeight="1" x14ac:dyDescent="0.3"/>
    <row r="9833" ht="15" customHeight="1" x14ac:dyDescent="0.3"/>
    <row r="9834" ht="15" customHeight="1" x14ac:dyDescent="0.3"/>
    <row r="9835" ht="15" customHeight="1" x14ac:dyDescent="0.3"/>
    <row r="9836" ht="15" customHeight="1" x14ac:dyDescent="0.3"/>
    <row r="9837" ht="15" customHeight="1" x14ac:dyDescent="0.3"/>
    <row r="9838" ht="15" customHeight="1" x14ac:dyDescent="0.3"/>
    <row r="9839" ht="15" customHeight="1" x14ac:dyDescent="0.3"/>
    <row r="9840" ht="15" customHeight="1" x14ac:dyDescent="0.3"/>
    <row r="9841" ht="15" customHeight="1" x14ac:dyDescent="0.3"/>
    <row r="9842" ht="15" customHeight="1" x14ac:dyDescent="0.3"/>
    <row r="9843" ht="15" customHeight="1" x14ac:dyDescent="0.3"/>
    <row r="9844" ht="15" customHeight="1" x14ac:dyDescent="0.3"/>
    <row r="9845" ht="15" customHeight="1" x14ac:dyDescent="0.3"/>
    <row r="9846" ht="15" customHeight="1" x14ac:dyDescent="0.3"/>
    <row r="9847" ht="15" customHeight="1" x14ac:dyDescent="0.3"/>
    <row r="9848" ht="15" customHeight="1" x14ac:dyDescent="0.3"/>
    <row r="9849" ht="15" customHeight="1" x14ac:dyDescent="0.3"/>
    <row r="9850" ht="15" customHeight="1" x14ac:dyDescent="0.3"/>
    <row r="9851" ht="15" customHeight="1" x14ac:dyDescent="0.3"/>
    <row r="9852" ht="15" customHeight="1" x14ac:dyDescent="0.3"/>
    <row r="9853" ht="15" customHeight="1" x14ac:dyDescent="0.3"/>
    <row r="9854" ht="15" customHeight="1" x14ac:dyDescent="0.3"/>
    <row r="9855" ht="15" customHeight="1" x14ac:dyDescent="0.3"/>
    <row r="9856" ht="15" customHeight="1" x14ac:dyDescent="0.3"/>
    <row r="9857" ht="15" customHeight="1" x14ac:dyDescent="0.3"/>
    <row r="9858" ht="15" customHeight="1" x14ac:dyDescent="0.3"/>
    <row r="9859" ht="15" customHeight="1" x14ac:dyDescent="0.3"/>
    <row r="9860" ht="15" customHeight="1" x14ac:dyDescent="0.3"/>
    <row r="9861" ht="15" customHeight="1" x14ac:dyDescent="0.3"/>
    <row r="9862" ht="15" customHeight="1" x14ac:dyDescent="0.3"/>
    <row r="9863" ht="15" customHeight="1" x14ac:dyDescent="0.3"/>
    <row r="9864" ht="15" customHeight="1" x14ac:dyDescent="0.3"/>
    <row r="9865" ht="15" customHeight="1" x14ac:dyDescent="0.3"/>
    <row r="9866" ht="15" customHeight="1" x14ac:dyDescent="0.3"/>
    <row r="9867" ht="15" customHeight="1" x14ac:dyDescent="0.3"/>
    <row r="9868" ht="15" customHeight="1" x14ac:dyDescent="0.3"/>
    <row r="9869" ht="15" customHeight="1" x14ac:dyDescent="0.3"/>
    <row r="9870" ht="15" customHeight="1" x14ac:dyDescent="0.3"/>
    <row r="9871" ht="15" customHeight="1" x14ac:dyDescent="0.3"/>
    <row r="9872" ht="15" customHeight="1" x14ac:dyDescent="0.3"/>
    <row r="9873" ht="15" customHeight="1" x14ac:dyDescent="0.3"/>
    <row r="9874" ht="15" customHeight="1" x14ac:dyDescent="0.3"/>
    <row r="9875" ht="15" customHeight="1" x14ac:dyDescent="0.3"/>
    <row r="9876" ht="15" customHeight="1" x14ac:dyDescent="0.3"/>
    <row r="9877" ht="15" customHeight="1" x14ac:dyDescent="0.3"/>
    <row r="9878" ht="15" customHeight="1" x14ac:dyDescent="0.3"/>
    <row r="9879" ht="15" customHeight="1" x14ac:dyDescent="0.3"/>
    <row r="9880" ht="15" customHeight="1" x14ac:dyDescent="0.3"/>
    <row r="9881" ht="15" customHeight="1" x14ac:dyDescent="0.3"/>
    <row r="9882" ht="15" customHeight="1" x14ac:dyDescent="0.3"/>
    <row r="9883" ht="15" customHeight="1" x14ac:dyDescent="0.3"/>
    <row r="9884" ht="15" customHeight="1" x14ac:dyDescent="0.3"/>
    <row r="9885" ht="15" customHeight="1" x14ac:dyDescent="0.3"/>
    <row r="9886" ht="15" customHeight="1" x14ac:dyDescent="0.3"/>
    <row r="9887" ht="15" customHeight="1" x14ac:dyDescent="0.3"/>
    <row r="9888" ht="15" customHeight="1" x14ac:dyDescent="0.3"/>
    <row r="9889" ht="15" customHeight="1" x14ac:dyDescent="0.3"/>
    <row r="9890" ht="15" customHeight="1" x14ac:dyDescent="0.3"/>
    <row r="9891" ht="15" customHeight="1" x14ac:dyDescent="0.3"/>
    <row r="9892" ht="15" customHeight="1" x14ac:dyDescent="0.3"/>
    <row r="9893" ht="15" customHeight="1" x14ac:dyDescent="0.3"/>
    <row r="9894" ht="15" customHeight="1" x14ac:dyDescent="0.3"/>
    <row r="9895" ht="15" customHeight="1" x14ac:dyDescent="0.3"/>
    <row r="9896" ht="15" customHeight="1" x14ac:dyDescent="0.3"/>
    <row r="9897" ht="15" customHeight="1" x14ac:dyDescent="0.3"/>
    <row r="9898" ht="15" customHeight="1" x14ac:dyDescent="0.3"/>
    <row r="9899" ht="15" customHeight="1" x14ac:dyDescent="0.3"/>
    <row r="9900" ht="15" customHeight="1" x14ac:dyDescent="0.3"/>
    <row r="9901" ht="15" customHeight="1" x14ac:dyDescent="0.3"/>
    <row r="9902" ht="15" customHeight="1" x14ac:dyDescent="0.3"/>
    <row r="9903" ht="15" customHeight="1" x14ac:dyDescent="0.3"/>
    <row r="9904" ht="15" customHeight="1" x14ac:dyDescent="0.3"/>
    <row r="9905" ht="15" customHeight="1" x14ac:dyDescent="0.3"/>
    <row r="9906" ht="15" customHeight="1" x14ac:dyDescent="0.3"/>
    <row r="9907" ht="15" customHeight="1" x14ac:dyDescent="0.3"/>
    <row r="9908" ht="15" customHeight="1" x14ac:dyDescent="0.3"/>
    <row r="9909" ht="15" customHeight="1" x14ac:dyDescent="0.3"/>
    <row r="9910" ht="15" customHeight="1" x14ac:dyDescent="0.3"/>
    <row r="9911" ht="15" customHeight="1" x14ac:dyDescent="0.3"/>
    <row r="9912" ht="15" customHeight="1" x14ac:dyDescent="0.3"/>
    <row r="9913" ht="15" customHeight="1" x14ac:dyDescent="0.3"/>
    <row r="9914" ht="15" customHeight="1" x14ac:dyDescent="0.3"/>
    <row r="9915" ht="15" customHeight="1" x14ac:dyDescent="0.3"/>
    <row r="9916" ht="15" customHeight="1" x14ac:dyDescent="0.3"/>
    <row r="9917" ht="15" customHeight="1" x14ac:dyDescent="0.3"/>
    <row r="9918" ht="15" customHeight="1" x14ac:dyDescent="0.3"/>
    <row r="9919" ht="15" customHeight="1" x14ac:dyDescent="0.3"/>
    <row r="9920" ht="15" customHeight="1" x14ac:dyDescent="0.3"/>
    <row r="9921" ht="15" customHeight="1" x14ac:dyDescent="0.3"/>
    <row r="9922" ht="15" customHeight="1" x14ac:dyDescent="0.3"/>
    <row r="9923" ht="15" customHeight="1" x14ac:dyDescent="0.3"/>
    <row r="9924" ht="15" customHeight="1" x14ac:dyDescent="0.3"/>
    <row r="9925" ht="15" customHeight="1" x14ac:dyDescent="0.3"/>
    <row r="9926" ht="15" customHeight="1" x14ac:dyDescent="0.3"/>
    <row r="9927" ht="15" customHeight="1" x14ac:dyDescent="0.3"/>
    <row r="9928" ht="15" customHeight="1" x14ac:dyDescent="0.3"/>
    <row r="9929" ht="15" customHeight="1" x14ac:dyDescent="0.3"/>
    <row r="9930" ht="15" customHeight="1" x14ac:dyDescent="0.3"/>
    <row r="9931" ht="15" customHeight="1" x14ac:dyDescent="0.3"/>
    <row r="9932" ht="15" customHeight="1" x14ac:dyDescent="0.3"/>
    <row r="9933" ht="15" customHeight="1" x14ac:dyDescent="0.3"/>
    <row r="9934" ht="15" customHeight="1" x14ac:dyDescent="0.3"/>
    <row r="9935" ht="15" customHeight="1" x14ac:dyDescent="0.3"/>
    <row r="9936" ht="15" customHeight="1" x14ac:dyDescent="0.3"/>
    <row r="9937" ht="15" customHeight="1" x14ac:dyDescent="0.3"/>
    <row r="9938" ht="15" customHeight="1" x14ac:dyDescent="0.3"/>
    <row r="9939" ht="15" customHeight="1" x14ac:dyDescent="0.3"/>
    <row r="9940" ht="15" customHeight="1" x14ac:dyDescent="0.3"/>
    <row r="9941" ht="15" customHeight="1" x14ac:dyDescent="0.3"/>
    <row r="9942" ht="15" customHeight="1" x14ac:dyDescent="0.3"/>
    <row r="9943" ht="15" customHeight="1" x14ac:dyDescent="0.3"/>
    <row r="9944" ht="15" customHeight="1" x14ac:dyDescent="0.3"/>
    <row r="9945" ht="15" customHeight="1" x14ac:dyDescent="0.3"/>
    <row r="9946" ht="15" customHeight="1" x14ac:dyDescent="0.3"/>
    <row r="9947" ht="15" customHeight="1" x14ac:dyDescent="0.3"/>
    <row r="9948" ht="15" customHeight="1" x14ac:dyDescent="0.3"/>
    <row r="9949" ht="15" customHeight="1" x14ac:dyDescent="0.3"/>
    <row r="9950" ht="15" customHeight="1" x14ac:dyDescent="0.3"/>
    <row r="9951" ht="15" customHeight="1" x14ac:dyDescent="0.3"/>
    <row r="9952" ht="15" customHeight="1" x14ac:dyDescent="0.3"/>
    <row r="9953" ht="15" customHeight="1" x14ac:dyDescent="0.3"/>
    <row r="9954" ht="15" customHeight="1" x14ac:dyDescent="0.3"/>
    <row r="9955" ht="15" customHeight="1" x14ac:dyDescent="0.3"/>
    <row r="9956" ht="15" customHeight="1" x14ac:dyDescent="0.3"/>
    <row r="9957" ht="15" customHeight="1" x14ac:dyDescent="0.3"/>
    <row r="9958" ht="15" customHeight="1" x14ac:dyDescent="0.3"/>
    <row r="9959" ht="15" customHeight="1" x14ac:dyDescent="0.3"/>
    <row r="9960" ht="15" customHeight="1" x14ac:dyDescent="0.3"/>
    <row r="9961" ht="15" customHeight="1" x14ac:dyDescent="0.3"/>
    <row r="9962" ht="15" customHeight="1" x14ac:dyDescent="0.3"/>
    <row r="9963" ht="15" customHeight="1" x14ac:dyDescent="0.3"/>
    <row r="9964" ht="15" customHeight="1" x14ac:dyDescent="0.3"/>
    <row r="9965" ht="15" customHeight="1" x14ac:dyDescent="0.3"/>
    <row r="9966" ht="15" customHeight="1" x14ac:dyDescent="0.3"/>
    <row r="9967" ht="15" customHeight="1" x14ac:dyDescent="0.3"/>
    <row r="9968" ht="15" customHeight="1" x14ac:dyDescent="0.3"/>
    <row r="9969" ht="15" customHeight="1" x14ac:dyDescent="0.3"/>
    <row r="9970" ht="15" customHeight="1" x14ac:dyDescent="0.3"/>
    <row r="9971" ht="15" customHeight="1" x14ac:dyDescent="0.3"/>
    <row r="9972" ht="15" customHeight="1" x14ac:dyDescent="0.3"/>
    <row r="9973" ht="15" customHeight="1" x14ac:dyDescent="0.3"/>
    <row r="9974" ht="15" customHeight="1" x14ac:dyDescent="0.3"/>
    <row r="9975" ht="15" customHeight="1" x14ac:dyDescent="0.3"/>
    <row r="9976" ht="15" customHeight="1" x14ac:dyDescent="0.3"/>
    <row r="9977" ht="15" customHeight="1" x14ac:dyDescent="0.3"/>
    <row r="9978" ht="15" customHeight="1" x14ac:dyDescent="0.3"/>
    <row r="9979" ht="15" customHeight="1" x14ac:dyDescent="0.3"/>
    <row r="9980" ht="15" customHeight="1" x14ac:dyDescent="0.3"/>
    <row r="9981" ht="15" customHeight="1" x14ac:dyDescent="0.3"/>
    <row r="9982" ht="15" customHeight="1" x14ac:dyDescent="0.3"/>
    <row r="9983" ht="15" customHeight="1" x14ac:dyDescent="0.3"/>
    <row r="9984" ht="15" customHeight="1" x14ac:dyDescent="0.3"/>
    <row r="9985" ht="15" customHeight="1" x14ac:dyDescent="0.3"/>
    <row r="9986" ht="15" customHeight="1" x14ac:dyDescent="0.3"/>
    <row r="9987" ht="15" customHeight="1" x14ac:dyDescent="0.3"/>
    <row r="9988" ht="15" customHeight="1" x14ac:dyDescent="0.3"/>
    <row r="9989" ht="15" customHeight="1" x14ac:dyDescent="0.3"/>
    <row r="9990" ht="15" customHeight="1" x14ac:dyDescent="0.3"/>
    <row r="9991" ht="15" customHeight="1" x14ac:dyDescent="0.3"/>
    <row r="9992" ht="15" customHeight="1" x14ac:dyDescent="0.3"/>
    <row r="9993" ht="15" customHeight="1" x14ac:dyDescent="0.3"/>
    <row r="9994" ht="15" customHeight="1" x14ac:dyDescent="0.3"/>
    <row r="9995" ht="15" customHeight="1" x14ac:dyDescent="0.3"/>
    <row r="9996" ht="15" customHeight="1" x14ac:dyDescent="0.3"/>
    <row r="9997" ht="15" customHeight="1" x14ac:dyDescent="0.3"/>
    <row r="9998" ht="15" customHeight="1" x14ac:dyDescent="0.3"/>
    <row r="9999" ht="15" customHeight="1" x14ac:dyDescent="0.3"/>
    <row r="10000" ht="15" customHeight="1" x14ac:dyDescent="0.3"/>
    <row r="10001" ht="15" customHeight="1" x14ac:dyDescent="0.3"/>
    <row r="10002" ht="15" customHeight="1" x14ac:dyDescent="0.3"/>
    <row r="10003" ht="15" customHeight="1" x14ac:dyDescent="0.3"/>
    <row r="10004" ht="15" customHeight="1" x14ac:dyDescent="0.3"/>
    <row r="10005" ht="15" customHeight="1" x14ac:dyDescent="0.3"/>
    <row r="10006" ht="15" customHeight="1" x14ac:dyDescent="0.3"/>
    <row r="10007" ht="15" customHeight="1" x14ac:dyDescent="0.3"/>
    <row r="10008" ht="15" customHeight="1" x14ac:dyDescent="0.3"/>
    <row r="10009" ht="15" customHeight="1" x14ac:dyDescent="0.3"/>
    <row r="10010" ht="15" customHeight="1" x14ac:dyDescent="0.3"/>
    <row r="10011" ht="15" customHeight="1" x14ac:dyDescent="0.3"/>
    <row r="10012" ht="15" customHeight="1" x14ac:dyDescent="0.3"/>
    <row r="10013" ht="15" customHeight="1" x14ac:dyDescent="0.3"/>
    <row r="10014" ht="15" customHeight="1" x14ac:dyDescent="0.3"/>
    <row r="10015" ht="15" customHeight="1" x14ac:dyDescent="0.3"/>
    <row r="10016" ht="15" customHeight="1" x14ac:dyDescent="0.3"/>
    <row r="10017" ht="15" customHeight="1" x14ac:dyDescent="0.3"/>
    <row r="10018" ht="15" customHeight="1" x14ac:dyDescent="0.3"/>
    <row r="10019" ht="15" customHeight="1" x14ac:dyDescent="0.3"/>
    <row r="10020" ht="15" customHeight="1" x14ac:dyDescent="0.3"/>
    <row r="10021" ht="15" customHeight="1" x14ac:dyDescent="0.3"/>
    <row r="10022" ht="15" customHeight="1" x14ac:dyDescent="0.3"/>
    <row r="10023" ht="15" customHeight="1" x14ac:dyDescent="0.3"/>
    <row r="10024" ht="15" customHeight="1" x14ac:dyDescent="0.3"/>
    <row r="10025" ht="15" customHeight="1" x14ac:dyDescent="0.3"/>
    <row r="10026" ht="15" customHeight="1" x14ac:dyDescent="0.3"/>
    <row r="10027" ht="15" customHeight="1" x14ac:dyDescent="0.3"/>
    <row r="10028" ht="15" customHeight="1" x14ac:dyDescent="0.3"/>
    <row r="10029" ht="15" customHeight="1" x14ac:dyDescent="0.3"/>
    <row r="10030" ht="15" customHeight="1" x14ac:dyDescent="0.3"/>
    <row r="10031" ht="15" customHeight="1" x14ac:dyDescent="0.3"/>
    <row r="10032" ht="15" customHeight="1" x14ac:dyDescent="0.3"/>
    <row r="10033" ht="15" customHeight="1" x14ac:dyDescent="0.3"/>
    <row r="10034" ht="15" customHeight="1" x14ac:dyDescent="0.3"/>
    <row r="10035" ht="15" customHeight="1" x14ac:dyDescent="0.3"/>
    <row r="10036" ht="15" customHeight="1" x14ac:dyDescent="0.3"/>
    <row r="10037" ht="15" customHeight="1" x14ac:dyDescent="0.3"/>
    <row r="10038" ht="15" customHeight="1" x14ac:dyDescent="0.3"/>
    <row r="10039" ht="15" customHeight="1" x14ac:dyDescent="0.3"/>
    <row r="10040" ht="15" customHeight="1" x14ac:dyDescent="0.3"/>
    <row r="10041" ht="15" customHeight="1" x14ac:dyDescent="0.3"/>
    <row r="10042" ht="15" customHeight="1" x14ac:dyDescent="0.3"/>
    <row r="10043" ht="15" customHeight="1" x14ac:dyDescent="0.3"/>
    <row r="10044" ht="15" customHeight="1" x14ac:dyDescent="0.3"/>
    <row r="10045" ht="15" customHeight="1" x14ac:dyDescent="0.3"/>
    <row r="10046" ht="15" customHeight="1" x14ac:dyDescent="0.3"/>
    <row r="10047" ht="15" customHeight="1" x14ac:dyDescent="0.3"/>
    <row r="10048" ht="15" customHeight="1" x14ac:dyDescent="0.3"/>
    <row r="10049" ht="15" customHeight="1" x14ac:dyDescent="0.3"/>
    <row r="10050" ht="15" customHeight="1" x14ac:dyDescent="0.3"/>
    <row r="10051" ht="15" customHeight="1" x14ac:dyDescent="0.3"/>
    <row r="10052" ht="15" customHeight="1" x14ac:dyDescent="0.3"/>
    <row r="10053" ht="15" customHeight="1" x14ac:dyDescent="0.3"/>
    <row r="10054" ht="15" customHeight="1" x14ac:dyDescent="0.3"/>
    <row r="10055" ht="15" customHeight="1" x14ac:dyDescent="0.3"/>
    <row r="10056" ht="15" customHeight="1" x14ac:dyDescent="0.3"/>
    <row r="10057" ht="15" customHeight="1" x14ac:dyDescent="0.3"/>
    <row r="10058" ht="15" customHeight="1" x14ac:dyDescent="0.3"/>
    <row r="10059" ht="15" customHeight="1" x14ac:dyDescent="0.3"/>
    <row r="10060" ht="15" customHeight="1" x14ac:dyDescent="0.3"/>
    <row r="10061" ht="15" customHeight="1" x14ac:dyDescent="0.3"/>
    <row r="10062" ht="15" customHeight="1" x14ac:dyDescent="0.3"/>
    <row r="10063" ht="15" customHeight="1" x14ac:dyDescent="0.3"/>
    <row r="10064" ht="15" customHeight="1" x14ac:dyDescent="0.3"/>
    <row r="10065" ht="15" customHeight="1" x14ac:dyDescent="0.3"/>
    <row r="10066" ht="15" customHeight="1" x14ac:dyDescent="0.3"/>
    <row r="10067" ht="15" customHeight="1" x14ac:dyDescent="0.3"/>
    <row r="10068" ht="15" customHeight="1" x14ac:dyDescent="0.3"/>
    <row r="10069" ht="15" customHeight="1" x14ac:dyDescent="0.3"/>
    <row r="10070" ht="15" customHeight="1" x14ac:dyDescent="0.3"/>
    <row r="10071" ht="15" customHeight="1" x14ac:dyDescent="0.3"/>
    <row r="10072" ht="15" customHeight="1" x14ac:dyDescent="0.3"/>
    <row r="10073" ht="15" customHeight="1" x14ac:dyDescent="0.3"/>
    <row r="10074" ht="15" customHeight="1" x14ac:dyDescent="0.3"/>
    <row r="10075" ht="15" customHeight="1" x14ac:dyDescent="0.3"/>
    <row r="10076" ht="15" customHeight="1" x14ac:dyDescent="0.3"/>
    <row r="10077" ht="15" customHeight="1" x14ac:dyDescent="0.3"/>
    <row r="10078" ht="15" customHeight="1" x14ac:dyDescent="0.3"/>
    <row r="10079" ht="15" customHeight="1" x14ac:dyDescent="0.3"/>
    <row r="10080" ht="15" customHeight="1" x14ac:dyDescent="0.3"/>
    <row r="10081" ht="15" customHeight="1" x14ac:dyDescent="0.3"/>
    <row r="10082" ht="15" customHeight="1" x14ac:dyDescent="0.3"/>
    <row r="10083" ht="15" customHeight="1" x14ac:dyDescent="0.3"/>
    <row r="10084" ht="15" customHeight="1" x14ac:dyDescent="0.3"/>
    <row r="10085" ht="15" customHeight="1" x14ac:dyDescent="0.3"/>
    <row r="10086" ht="15" customHeight="1" x14ac:dyDescent="0.3"/>
    <row r="10087" ht="15" customHeight="1" x14ac:dyDescent="0.3"/>
    <row r="10088" ht="15" customHeight="1" x14ac:dyDescent="0.3"/>
    <row r="10089" ht="15" customHeight="1" x14ac:dyDescent="0.3"/>
    <row r="10090" ht="15" customHeight="1" x14ac:dyDescent="0.3"/>
    <row r="10091" ht="15" customHeight="1" x14ac:dyDescent="0.3"/>
    <row r="10092" ht="15" customHeight="1" x14ac:dyDescent="0.3"/>
    <row r="10093" ht="15" customHeight="1" x14ac:dyDescent="0.3"/>
    <row r="10094" ht="15" customHeight="1" x14ac:dyDescent="0.3"/>
    <row r="10095" ht="15" customHeight="1" x14ac:dyDescent="0.3"/>
    <row r="10096" ht="15" customHeight="1" x14ac:dyDescent="0.3"/>
    <row r="10097" ht="15" customHeight="1" x14ac:dyDescent="0.3"/>
    <row r="10098" ht="15" customHeight="1" x14ac:dyDescent="0.3"/>
    <row r="10099" ht="15" customHeight="1" x14ac:dyDescent="0.3"/>
    <row r="10100" ht="15" customHeight="1" x14ac:dyDescent="0.3"/>
    <row r="10101" ht="15" customHeight="1" x14ac:dyDescent="0.3"/>
    <row r="10102" ht="15" customHeight="1" x14ac:dyDescent="0.3"/>
    <row r="10103" ht="15" customHeight="1" x14ac:dyDescent="0.3"/>
    <row r="10104" ht="15" customHeight="1" x14ac:dyDescent="0.3"/>
    <row r="10105" ht="15" customHeight="1" x14ac:dyDescent="0.3"/>
    <row r="10106" ht="15" customHeight="1" x14ac:dyDescent="0.3"/>
    <row r="10107" ht="15" customHeight="1" x14ac:dyDescent="0.3"/>
    <row r="10108" ht="15" customHeight="1" x14ac:dyDescent="0.3"/>
    <row r="10109" ht="15" customHeight="1" x14ac:dyDescent="0.3"/>
    <row r="10110" ht="15" customHeight="1" x14ac:dyDescent="0.3"/>
    <row r="10111" ht="15" customHeight="1" x14ac:dyDescent="0.3"/>
    <row r="10112" ht="15" customHeight="1" x14ac:dyDescent="0.3"/>
    <row r="10113" ht="15" customHeight="1" x14ac:dyDescent="0.3"/>
    <row r="10114" ht="15" customHeight="1" x14ac:dyDescent="0.3"/>
    <row r="10115" ht="15" customHeight="1" x14ac:dyDescent="0.3"/>
    <row r="10116" ht="15" customHeight="1" x14ac:dyDescent="0.3"/>
    <row r="10117" ht="15" customHeight="1" x14ac:dyDescent="0.3"/>
    <row r="10118" ht="15" customHeight="1" x14ac:dyDescent="0.3"/>
    <row r="10119" ht="15" customHeight="1" x14ac:dyDescent="0.3"/>
    <row r="10120" ht="15" customHeight="1" x14ac:dyDescent="0.3"/>
    <row r="10121" ht="15" customHeight="1" x14ac:dyDescent="0.3"/>
    <row r="10122" ht="15" customHeight="1" x14ac:dyDescent="0.3"/>
    <row r="10123" ht="15" customHeight="1" x14ac:dyDescent="0.3"/>
    <row r="10124" ht="15" customHeight="1" x14ac:dyDescent="0.3"/>
    <row r="10125" ht="15" customHeight="1" x14ac:dyDescent="0.3"/>
    <row r="10126" ht="15" customHeight="1" x14ac:dyDescent="0.3"/>
    <row r="10127" ht="15" customHeight="1" x14ac:dyDescent="0.3"/>
    <row r="10128" ht="15" customHeight="1" x14ac:dyDescent="0.3"/>
    <row r="10129" ht="15" customHeight="1" x14ac:dyDescent="0.3"/>
    <row r="10130" ht="15" customHeight="1" x14ac:dyDescent="0.3"/>
    <row r="10131" ht="15" customHeight="1" x14ac:dyDescent="0.3"/>
    <row r="10132" ht="15" customHeight="1" x14ac:dyDescent="0.3"/>
    <row r="10133" ht="15" customHeight="1" x14ac:dyDescent="0.3"/>
    <row r="10134" ht="15" customHeight="1" x14ac:dyDescent="0.3"/>
    <row r="10135" ht="15" customHeight="1" x14ac:dyDescent="0.3"/>
    <row r="10136" ht="15" customHeight="1" x14ac:dyDescent="0.3"/>
    <row r="10137" ht="15" customHeight="1" x14ac:dyDescent="0.3"/>
    <row r="10138" ht="15" customHeight="1" x14ac:dyDescent="0.3"/>
    <row r="10139" ht="15" customHeight="1" x14ac:dyDescent="0.3"/>
    <row r="10140" ht="15" customHeight="1" x14ac:dyDescent="0.3"/>
    <row r="10141" ht="15" customHeight="1" x14ac:dyDescent="0.3"/>
    <row r="10142" ht="15" customHeight="1" x14ac:dyDescent="0.3"/>
    <row r="10143" ht="15" customHeight="1" x14ac:dyDescent="0.3"/>
    <row r="10144" ht="15" customHeight="1" x14ac:dyDescent="0.3"/>
    <row r="10145" ht="15" customHeight="1" x14ac:dyDescent="0.3"/>
    <row r="10146" ht="15" customHeight="1" x14ac:dyDescent="0.3"/>
    <row r="10147" ht="15" customHeight="1" x14ac:dyDescent="0.3"/>
    <row r="10148" ht="15" customHeight="1" x14ac:dyDescent="0.3"/>
    <row r="10149" ht="15" customHeight="1" x14ac:dyDescent="0.3"/>
    <row r="10150" ht="15" customHeight="1" x14ac:dyDescent="0.3"/>
    <row r="10151" ht="15" customHeight="1" x14ac:dyDescent="0.3"/>
    <row r="10152" ht="15" customHeight="1" x14ac:dyDescent="0.3"/>
    <row r="10153" ht="15" customHeight="1" x14ac:dyDescent="0.3"/>
    <row r="10154" ht="15" customHeight="1" x14ac:dyDescent="0.3"/>
    <row r="10155" ht="15" customHeight="1" x14ac:dyDescent="0.3"/>
    <row r="10156" ht="15" customHeight="1" x14ac:dyDescent="0.3"/>
    <row r="10157" ht="15" customHeight="1" x14ac:dyDescent="0.3"/>
    <row r="10158" ht="15" customHeight="1" x14ac:dyDescent="0.3"/>
    <row r="10159" ht="15" customHeight="1" x14ac:dyDescent="0.3"/>
    <row r="10160" ht="15" customHeight="1" x14ac:dyDescent="0.3"/>
    <row r="10161" ht="15" customHeight="1" x14ac:dyDescent="0.3"/>
    <row r="10162" ht="15" customHeight="1" x14ac:dyDescent="0.3"/>
    <row r="10163" ht="15" customHeight="1" x14ac:dyDescent="0.3"/>
    <row r="10164" ht="15" customHeight="1" x14ac:dyDescent="0.3"/>
    <row r="10165" ht="15" customHeight="1" x14ac:dyDescent="0.3"/>
    <row r="10166" ht="15" customHeight="1" x14ac:dyDescent="0.3"/>
    <row r="10167" ht="15" customHeight="1" x14ac:dyDescent="0.3"/>
    <row r="10168" ht="15" customHeight="1" x14ac:dyDescent="0.3"/>
    <row r="10169" ht="15" customHeight="1" x14ac:dyDescent="0.3"/>
    <row r="10170" ht="15" customHeight="1" x14ac:dyDescent="0.3"/>
    <row r="10171" ht="15" customHeight="1" x14ac:dyDescent="0.3"/>
    <row r="10172" ht="15" customHeight="1" x14ac:dyDescent="0.3"/>
    <row r="10173" ht="15" customHeight="1" x14ac:dyDescent="0.3"/>
    <row r="10174" ht="15" customHeight="1" x14ac:dyDescent="0.3"/>
    <row r="10175" ht="15" customHeight="1" x14ac:dyDescent="0.3"/>
    <row r="10176" ht="15" customHeight="1" x14ac:dyDescent="0.3"/>
    <row r="10177" ht="15" customHeight="1" x14ac:dyDescent="0.3"/>
    <row r="10178" ht="15" customHeight="1" x14ac:dyDescent="0.3"/>
    <row r="10179" ht="15" customHeight="1" x14ac:dyDescent="0.3"/>
    <row r="10180" ht="15" customHeight="1" x14ac:dyDescent="0.3"/>
    <row r="10181" ht="15" customHeight="1" x14ac:dyDescent="0.3"/>
    <row r="10182" ht="15" customHeight="1" x14ac:dyDescent="0.3"/>
    <row r="10183" ht="15" customHeight="1" x14ac:dyDescent="0.3"/>
    <row r="10184" ht="15" customHeight="1" x14ac:dyDescent="0.3"/>
    <row r="10185" ht="15" customHeight="1" x14ac:dyDescent="0.3"/>
    <row r="10186" ht="15" customHeight="1" x14ac:dyDescent="0.3"/>
    <row r="10187" ht="15" customHeight="1" x14ac:dyDescent="0.3"/>
    <row r="10188" ht="15" customHeight="1" x14ac:dyDescent="0.3"/>
    <row r="10189" ht="15" customHeight="1" x14ac:dyDescent="0.3"/>
    <row r="10190" ht="15" customHeight="1" x14ac:dyDescent="0.3"/>
    <row r="10191" ht="15" customHeight="1" x14ac:dyDescent="0.3"/>
    <row r="10192" ht="15" customHeight="1" x14ac:dyDescent="0.3"/>
    <row r="10193" ht="15" customHeight="1" x14ac:dyDescent="0.3"/>
    <row r="10194" ht="15" customHeight="1" x14ac:dyDescent="0.3"/>
    <row r="10195" ht="15" customHeight="1" x14ac:dyDescent="0.3"/>
    <row r="10196" ht="15" customHeight="1" x14ac:dyDescent="0.3"/>
    <row r="10197" ht="15" customHeight="1" x14ac:dyDescent="0.3"/>
    <row r="10198" ht="15" customHeight="1" x14ac:dyDescent="0.3"/>
    <row r="10199" ht="15" customHeight="1" x14ac:dyDescent="0.3"/>
    <row r="10200" ht="15" customHeight="1" x14ac:dyDescent="0.3"/>
    <row r="10201" ht="15" customHeight="1" x14ac:dyDescent="0.3"/>
    <row r="10202" ht="15" customHeight="1" x14ac:dyDescent="0.3"/>
    <row r="10203" ht="15" customHeight="1" x14ac:dyDescent="0.3"/>
    <row r="10204" ht="15" customHeight="1" x14ac:dyDescent="0.3"/>
    <row r="10205" ht="15" customHeight="1" x14ac:dyDescent="0.3"/>
    <row r="10206" ht="15" customHeight="1" x14ac:dyDescent="0.3"/>
    <row r="10207" ht="15" customHeight="1" x14ac:dyDescent="0.3"/>
    <row r="10208" ht="15" customHeight="1" x14ac:dyDescent="0.3"/>
    <row r="10209" ht="15" customHeight="1" x14ac:dyDescent="0.3"/>
    <row r="10210" ht="15" customHeight="1" x14ac:dyDescent="0.3"/>
    <row r="10211" ht="15" customHeight="1" x14ac:dyDescent="0.3"/>
    <row r="10212" ht="15" customHeight="1" x14ac:dyDescent="0.3"/>
    <row r="10213" ht="15" customHeight="1" x14ac:dyDescent="0.3"/>
    <row r="10214" ht="15" customHeight="1" x14ac:dyDescent="0.3"/>
    <row r="10215" ht="15" customHeight="1" x14ac:dyDescent="0.3"/>
    <row r="10216" ht="15" customHeight="1" x14ac:dyDescent="0.3"/>
    <row r="10217" ht="15" customHeight="1" x14ac:dyDescent="0.3"/>
    <row r="10218" ht="15" customHeight="1" x14ac:dyDescent="0.3"/>
    <row r="10219" ht="15" customHeight="1" x14ac:dyDescent="0.3"/>
    <row r="10220" ht="15" customHeight="1" x14ac:dyDescent="0.3"/>
    <row r="10221" ht="15" customHeight="1" x14ac:dyDescent="0.3"/>
    <row r="10222" ht="15" customHeight="1" x14ac:dyDescent="0.3"/>
    <row r="10223" ht="15" customHeight="1" x14ac:dyDescent="0.3"/>
    <row r="10224" ht="15" customHeight="1" x14ac:dyDescent="0.3"/>
    <row r="10225" ht="15" customHeight="1" x14ac:dyDescent="0.3"/>
    <row r="10226" ht="15" customHeight="1" x14ac:dyDescent="0.3"/>
    <row r="10227" ht="15" customHeight="1" x14ac:dyDescent="0.3"/>
    <row r="10228" ht="15" customHeight="1" x14ac:dyDescent="0.3"/>
    <row r="10229" ht="15" customHeight="1" x14ac:dyDescent="0.3"/>
    <row r="10230" ht="15" customHeight="1" x14ac:dyDescent="0.3"/>
    <row r="10231" ht="15" customHeight="1" x14ac:dyDescent="0.3"/>
    <row r="10232" ht="15" customHeight="1" x14ac:dyDescent="0.3"/>
    <row r="10233" ht="15" customHeight="1" x14ac:dyDescent="0.3"/>
    <row r="10234" ht="15" customHeight="1" x14ac:dyDescent="0.3"/>
    <row r="10235" ht="15" customHeight="1" x14ac:dyDescent="0.3"/>
    <row r="10236" ht="15" customHeight="1" x14ac:dyDescent="0.3"/>
    <row r="10237" ht="15" customHeight="1" x14ac:dyDescent="0.3"/>
    <row r="10238" ht="15" customHeight="1" x14ac:dyDescent="0.3"/>
    <row r="10239" ht="15" customHeight="1" x14ac:dyDescent="0.3"/>
    <row r="10240" ht="15" customHeight="1" x14ac:dyDescent="0.3"/>
    <row r="10241" ht="15" customHeight="1" x14ac:dyDescent="0.3"/>
    <row r="10242" ht="15" customHeight="1" x14ac:dyDescent="0.3"/>
    <row r="10243" ht="15" customHeight="1" x14ac:dyDescent="0.3"/>
    <row r="10244" ht="15" customHeight="1" x14ac:dyDescent="0.3"/>
    <row r="10245" ht="15" customHeight="1" x14ac:dyDescent="0.3"/>
    <row r="10246" ht="15" customHeight="1" x14ac:dyDescent="0.3"/>
    <row r="10247" ht="15" customHeight="1" x14ac:dyDescent="0.3"/>
    <row r="10248" ht="15" customHeight="1" x14ac:dyDescent="0.3"/>
    <row r="10249" ht="15" customHeight="1" x14ac:dyDescent="0.3"/>
    <row r="10250" ht="15" customHeight="1" x14ac:dyDescent="0.3"/>
    <row r="10251" ht="15" customHeight="1" x14ac:dyDescent="0.3"/>
    <row r="10252" ht="15" customHeight="1" x14ac:dyDescent="0.3"/>
    <row r="10253" ht="15" customHeight="1" x14ac:dyDescent="0.3"/>
    <row r="10254" ht="15" customHeight="1" x14ac:dyDescent="0.3"/>
    <row r="10255" ht="15" customHeight="1" x14ac:dyDescent="0.3"/>
    <row r="10256" ht="15" customHeight="1" x14ac:dyDescent="0.3"/>
    <row r="10257" ht="15" customHeight="1" x14ac:dyDescent="0.3"/>
    <row r="10258" ht="15" customHeight="1" x14ac:dyDescent="0.3"/>
    <row r="10259" ht="15" customHeight="1" x14ac:dyDescent="0.3"/>
    <row r="10260" ht="15" customHeight="1" x14ac:dyDescent="0.3"/>
    <row r="10261" ht="15" customHeight="1" x14ac:dyDescent="0.3"/>
    <row r="10262" ht="15" customHeight="1" x14ac:dyDescent="0.3"/>
    <row r="10263" ht="15" customHeight="1" x14ac:dyDescent="0.3"/>
    <row r="10264" ht="15" customHeight="1" x14ac:dyDescent="0.3"/>
    <row r="10265" ht="15" customHeight="1" x14ac:dyDescent="0.3"/>
    <row r="10266" ht="15" customHeight="1" x14ac:dyDescent="0.3"/>
    <row r="10267" ht="15" customHeight="1" x14ac:dyDescent="0.3"/>
    <row r="10268" ht="15" customHeight="1" x14ac:dyDescent="0.3"/>
    <row r="10269" ht="15" customHeight="1" x14ac:dyDescent="0.3"/>
    <row r="10270" ht="15" customHeight="1" x14ac:dyDescent="0.3"/>
    <row r="10271" ht="15" customHeight="1" x14ac:dyDescent="0.3"/>
    <row r="10272" ht="15" customHeight="1" x14ac:dyDescent="0.3"/>
    <row r="10273" ht="15" customHeight="1" x14ac:dyDescent="0.3"/>
    <row r="10274" ht="15" customHeight="1" x14ac:dyDescent="0.3"/>
    <row r="10275" ht="15" customHeight="1" x14ac:dyDescent="0.3"/>
    <row r="10276" ht="15" customHeight="1" x14ac:dyDescent="0.3"/>
    <row r="10277" ht="15" customHeight="1" x14ac:dyDescent="0.3"/>
    <row r="10278" ht="15" customHeight="1" x14ac:dyDescent="0.3"/>
    <row r="10279" ht="15" customHeight="1" x14ac:dyDescent="0.3"/>
    <row r="10280" ht="15" customHeight="1" x14ac:dyDescent="0.3"/>
    <row r="10281" ht="15" customHeight="1" x14ac:dyDescent="0.3"/>
    <row r="10282" ht="15" customHeight="1" x14ac:dyDescent="0.3"/>
    <row r="10283" ht="15" customHeight="1" x14ac:dyDescent="0.3"/>
    <row r="10284" ht="15" customHeight="1" x14ac:dyDescent="0.3"/>
    <row r="10285" ht="15" customHeight="1" x14ac:dyDescent="0.3"/>
    <row r="10286" ht="15" customHeight="1" x14ac:dyDescent="0.3"/>
    <row r="10287" ht="15" customHeight="1" x14ac:dyDescent="0.3"/>
    <row r="10288" ht="15" customHeight="1" x14ac:dyDescent="0.3"/>
    <row r="10289" ht="15" customHeight="1" x14ac:dyDescent="0.3"/>
    <row r="10290" ht="15" customHeight="1" x14ac:dyDescent="0.3"/>
    <row r="10291" ht="15" customHeight="1" x14ac:dyDescent="0.3"/>
    <row r="10292" ht="15" customHeight="1" x14ac:dyDescent="0.3"/>
    <row r="10293" ht="15" customHeight="1" x14ac:dyDescent="0.3"/>
    <row r="10294" ht="15" customHeight="1" x14ac:dyDescent="0.3"/>
    <row r="10295" ht="15" customHeight="1" x14ac:dyDescent="0.3"/>
    <row r="10296" ht="15" customHeight="1" x14ac:dyDescent="0.3"/>
    <row r="10297" ht="15" customHeight="1" x14ac:dyDescent="0.3"/>
    <row r="10298" ht="15" customHeight="1" x14ac:dyDescent="0.3"/>
    <row r="10299" ht="15" customHeight="1" x14ac:dyDescent="0.3"/>
    <row r="10300" ht="15" customHeight="1" x14ac:dyDescent="0.3"/>
    <row r="10301" ht="15" customHeight="1" x14ac:dyDescent="0.3"/>
    <row r="10302" ht="15" customHeight="1" x14ac:dyDescent="0.3"/>
    <row r="10303" ht="15" customHeight="1" x14ac:dyDescent="0.3"/>
    <row r="10304" ht="15" customHeight="1" x14ac:dyDescent="0.3"/>
    <row r="10305" ht="15" customHeight="1" x14ac:dyDescent="0.3"/>
    <row r="10306" ht="15" customHeight="1" x14ac:dyDescent="0.3"/>
    <row r="10307" ht="15" customHeight="1" x14ac:dyDescent="0.3"/>
    <row r="10308" ht="15" customHeight="1" x14ac:dyDescent="0.3"/>
    <row r="10309" ht="15" customHeight="1" x14ac:dyDescent="0.3"/>
    <row r="10310" ht="15" customHeight="1" x14ac:dyDescent="0.3"/>
    <row r="10311" ht="15" customHeight="1" x14ac:dyDescent="0.3"/>
    <row r="10312" ht="15" customHeight="1" x14ac:dyDescent="0.3"/>
    <row r="10313" ht="15" customHeight="1" x14ac:dyDescent="0.3"/>
    <row r="10314" ht="15" customHeight="1" x14ac:dyDescent="0.3"/>
    <row r="10315" ht="15" customHeight="1" x14ac:dyDescent="0.3"/>
    <row r="10316" ht="15" customHeight="1" x14ac:dyDescent="0.3"/>
    <row r="10317" ht="15" customHeight="1" x14ac:dyDescent="0.3"/>
    <row r="10318" ht="15" customHeight="1" x14ac:dyDescent="0.3"/>
    <row r="10319" ht="15" customHeight="1" x14ac:dyDescent="0.3"/>
    <row r="10320" ht="15" customHeight="1" x14ac:dyDescent="0.3"/>
    <row r="10321" ht="15" customHeight="1" x14ac:dyDescent="0.3"/>
    <row r="10322" ht="15" customHeight="1" x14ac:dyDescent="0.3"/>
    <row r="10323" ht="15" customHeight="1" x14ac:dyDescent="0.3"/>
    <row r="10324" ht="15" customHeight="1" x14ac:dyDescent="0.3"/>
    <row r="10325" ht="15" customHeight="1" x14ac:dyDescent="0.3"/>
    <row r="10326" ht="15" customHeight="1" x14ac:dyDescent="0.3"/>
    <row r="10327" ht="15" customHeight="1" x14ac:dyDescent="0.3"/>
    <row r="10328" ht="15" customHeight="1" x14ac:dyDescent="0.3"/>
    <row r="10329" ht="15" customHeight="1" x14ac:dyDescent="0.3"/>
    <row r="10330" ht="15" customHeight="1" x14ac:dyDescent="0.3"/>
    <row r="10331" ht="15" customHeight="1" x14ac:dyDescent="0.3"/>
    <row r="10332" ht="15" customHeight="1" x14ac:dyDescent="0.3"/>
    <row r="10333" ht="15" customHeight="1" x14ac:dyDescent="0.3"/>
    <row r="10334" ht="15" customHeight="1" x14ac:dyDescent="0.3"/>
    <row r="10335" ht="15" customHeight="1" x14ac:dyDescent="0.3"/>
    <row r="10336" ht="15" customHeight="1" x14ac:dyDescent="0.3"/>
    <row r="10337" ht="15" customHeight="1" x14ac:dyDescent="0.3"/>
    <row r="10338" ht="15" customHeight="1" x14ac:dyDescent="0.3"/>
    <row r="10339" ht="15" customHeight="1" x14ac:dyDescent="0.3"/>
    <row r="10340" ht="15" customHeight="1" x14ac:dyDescent="0.3"/>
    <row r="10341" ht="15" customHeight="1" x14ac:dyDescent="0.3"/>
    <row r="10342" ht="15" customHeight="1" x14ac:dyDescent="0.3"/>
    <row r="10343" ht="15" customHeight="1" x14ac:dyDescent="0.3"/>
    <row r="10344" ht="15" customHeight="1" x14ac:dyDescent="0.3"/>
    <row r="10345" ht="15" customHeight="1" x14ac:dyDescent="0.3"/>
    <row r="10346" ht="15" customHeight="1" x14ac:dyDescent="0.3"/>
    <row r="10347" ht="15" customHeight="1" x14ac:dyDescent="0.3"/>
    <row r="10348" ht="15" customHeight="1" x14ac:dyDescent="0.3"/>
    <row r="10349" ht="15" customHeight="1" x14ac:dyDescent="0.3"/>
    <row r="10350" ht="15" customHeight="1" x14ac:dyDescent="0.3"/>
    <row r="10351" ht="15" customHeight="1" x14ac:dyDescent="0.3"/>
    <row r="10352" ht="15" customHeight="1" x14ac:dyDescent="0.3"/>
    <row r="10353" ht="15" customHeight="1" x14ac:dyDescent="0.3"/>
    <row r="10354" ht="15" customHeight="1" x14ac:dyDescent="0.3"/>
    <row r="10355" ht="15" customHeight="1" x14ac:dyDescent="0.3"/>
    <row r="10356" ht="15" customHeight="1" x14ac:dyDescent="0.3"/>
    <row r="10357" ht="15" customHeight="1" x14ac:dyDescent="0.3"/>
    <row r="10358" ht="15" customHeight="1" x14ac:dyDescent="0.3"/>
    <row r="10359" ht="15" customHeight="1" x14ac:dyDescent="0.3"/>
    <row r="10360" ht="15" customHeight="1" x14ac:dyDescent="0.3"/>
    <row r="10361" ht="15" customHeight="1" x14ac:dyDescent="0.3"/>
    <row r="10362" ht="15" customHeight="1" x14ac:dyDescent="0.3"/>
    <row r="10363" ht="15" customHeight="1" x14ac:dyDescent="0.3"/>
    <row r="10364" ht="15" customHeight="1" x14ac:dyDescent="0.3"/>
    <row r="10365" ht="15" customHeight="1" x14ac:dyDescent="0.3"/>
    <row r="10366" ht="15" customHeight="1" x14ac:dyDescent="0.3"/>
    <row r="10367" ht="15" customHeight="1" x14ac:dyDescent="0.3"/>
    <row r="10368" ht="15" customHeight="1" x14ac:dyDescent="0.3"/>
    <row r="10369" ht="15" customHeight="1" x14ac:dyDescent="0.3"/>
    <row r="10370" ht="15" customHeight="1" x14ac:dyDescent="0.3"/>
    <row r="10371" ht="15" customHeight="1" x14ac:dyDescent="0.3"/>
    <row r="10372" ht="15" customHeight="1" x14ac:dyDescent="0.3"/>
    <row r="10373" ht="15" customHeight="1" x14ac:dyDescent="0.3"/>
    <row r="10374" ht="15" customHeight="1" x14ac:dyDescent="0.3"/>
    <row r="10375" ht="15" customHeight="1" x14ac:dyDescent="0.3"/>
    <row r="10376" ht="15" customHeight="1" x14ac:dyDescent="0.3"/>
    <row r="10377" ht="15" customHeight="1" x14ac:dyDescent="0.3"/>
    <row r="10378" ht="15" customHeight="1" x14ac:dyDescent="0.3"/>
    <row r="10379" ht="15" customHeight="1" x14ac:dyDescent="0.3"/>
    <row r="10380" ht="15" customHeight="1" x14ac:dyDescent="0.3"/>
    <row r="10381" ht="15" customHeight="1" x14ac:dyDescent="0.3"/>
    <row r="10382" ht="15" customHeight="1" x14ac:dyDescent="0.3"/>
    <row r="10383" ht="15" customHeight="1" x14ac:dyDescent="0.3"/>
    <row r="10384" ht="15" customHeight="1" x14ac:dyDescent="0.3"/>
    <row r="10385" ht="15" customHeight="1" x14ac:dyDescent="0.3"/>
    <row r="10386" ht="15" customHeight="1" x14ac:dyDescent="0.3"/>
    <row r="10387" ht="15" customHeight="1" x14ac:dyDescent="0.3"/>
    <row r="10388" ht="15" customHeight="1" x14ac:dyDescent="0.3"/>
    <row r="10389" ht="15" customHeight="1" x14ac:dyDescent="0.3"/>
    <row r="10390" ht="15" customHeight="1" x14ac:dyDescent="0.3"/>
    <row r="10391" ht="15" customHeight="1" x14ac:dyDescent="0.3"/>
    <row r="10392" ht="15" customHeight="1" x14ac:dyDescent="0.3"/>
    <row r="10393" ht="15" customHeight="1" x14ac:dyDescent="0.3"/>
    <row r="10394" ht="15" customHeight="1" x14ac:dyDescent="0.3"/>
    <row r="10395" ht="15" customHeight="1" x14ac:dyDescent="0.3"/>
    <row r="10396" ht="15" customHeight="1" x14ac:dyDescent="0.3"/>
    <row r="10397" ht="15" customHeight="1" x14ac:dyDescent="0.3"/>
    <row r="10398" ht="15" customHeight="1" x14ac:dyDescent="0.3"/>
    <row r="10399" ht="15" customHeight="1" x14ac:dyDescent="0.3"/>
    <row r="10400" ht="15" customHeight="1" x14ac:dyDescent="0.3"/>
    <row r="10401" ht="15" customHeight="1" x14ac:dyDescent="0.3"/>
    <row r="10402" ht="15" customHeight="1" x14ac:dyDescent="0.3"/>
    <row r="10403" ht="15" customHeight="1" x14ac:dyDescent="0.3"/>
    <row r="10404" ht="15" customHeight="1" x14ac:dyDescent="0.3"/>
    <row r="10405" ht="15" customHeight="1" x14ac:dyDescent="0.3"/>
    <row r="10406" ht="15" customHeight="1" x14ac:dyDescent="0.3"/>
    <row r="10407" ht="15" customHeight="1" x14ac:dyDescent="0.3"/>
    <row r="10408" ht="15" customHeight="1" x14ac:dyDescent="0.3"/>
    <row r="10409" ht="15" customHeight="1" x14ac:dyDescent="0.3"/>
    <row r="10410" ht="15" customHeight="1" x14ac:dyDescent="0.3"/>
    <row r="10411" ht="15" customHeight="1" x14ac:dyDescent="0.3"/>
    <row r="10412" ht="15" customHeight="1" x14ac:dyDescent="0.3"/>
    <row r="10413" ht="15" customHeight="1" x14ac:dyDescent="0.3"/>
    <row r="10414" ht="15" customHeight="1" x14ac:dyDescent="0.3"/>
    <row r="10415" ht="15" customHeight="1" x14ac:dyDescent="0.3"/>
    <row r="10416" ht="15" customHeight="1" x14ac:dyDescent="0.3"/>
    <row r="10417" ht="15" customHeight="1" x14ac:dyDescent="0.3"/>
    <row r="10418" ht="15" customHeight="1" x14ac:dyDescent="0.3"/>
    <row r="10419" ht="15" customHeight="1" x14ac:dyDescent="0.3"/>
    <row r="10420" ht="15" customHeight="1" x14ac:dyDescent="0.3"/>
    <row r="10421" ht="15" customHeight="1" x14ac:dyDescent="0.3"/>
    <row r="10422" ht="15" customHeight="1" x14ac:dyDescent="0.3"/>
    <row r="10423" ht="15" customHeight="1" x14ac:dyDescent="0.3"/>
    <row r="10424" ht="15" customHeight="1" x14ac:dyDescent="0.3"/>
    <row r="10425" ht="15" customHeight="1" x14ac:dyDescent="0.3"/>
    <row r="10426" ht="15" customHeight="1" x14ac:dyDescent="0.3"/>
    <row r="10427" ht="15" customHeight="1" x14ac:dyDescent="0.3"/>
    <row r="10428" ht="15" customHeight="1" x14ac:dyDescent="0.3"/>
    <row r="10429" ht="15" customHeight="1" x14ac:dyDescent="0.3"/>
    <row r="10430" ht="15" customHeight="1" x14ac:dyDescent="0.3"/>
    <row r="10431" ht="15" customHeight="1" x14ac:dyDescent="0.3"/>
    <row r="10432" ht="15" customHeight="1" x14ac:dyDescent="0.3"/>
    <row r="10433" ht="15" customHeight="1" x14ac:dyDescent="0.3"/>
    <row r="10434" ht="15" customHeight="1" x14ac:dyDescent="0.3"/>
    <row r="10435" ht="15" customHeight="1" x14ac:dyDescent="0.3"/>
    <row r="10436" ht="15" customHeight="1" x14ac:dyDescent="0.3"/>
    <row r="10437" ht="15" customHeight="1" x14ac:dyDescent="0.3"/>
    <row r="10438" ht="15" customHeight="1" x14ac:dyDescent="0.3"/>
    <row r="10439" ht="15" customHeight="1" x14ac:dyDescent="0.3"/>
    <row r="10440" ht="15" customHeight="1" x14ac:dyDescent="0.3"/>
    <row r="10441" ht="15" customHeight="1" x14ac:dyDescent="0.3"/>
    <row r="10442" ht="15" customHeight="1" x14ac:dyDescent="0.3"/>
    <row r="10443" ht="15" customHeight="1" x14ac:dyDescent="0.3"/>
    <row r="10444" ht="15" customHeight="1" x14ac:dyDescent="0.3"/>
    <row r="10445" ht="15" customHeight="1" x14ac:dyDescent="0.3"/>
    <row r="10446" ht="15" customHeight="1" x14ac:dyDescent="0.3"/>
    <row r="10447" ht="15" customHeight="1" x14ac:dyDescent="0.3"/>
    <row r="10448" ht="15" customHeight="1" x14ac:dyDescent="0.3"/>
    <row r="10449" ht="15" customHeight="1" x14ac:dyDescent="0.3"/>
    <row r="10450" ht="15" customHeight="1" x14ac:dyDescent="0.3"/>
    <row r="10451" ht="15" customHeight="1" x14ac:dyDescent="0.3"/>
    <row r="10452" ht="15" customHeight="1" x14ac:dyDescent="0.3"/>
    <row r="10453" ht="15" customHeight="1" x14ac:dyDescent="0.3"/>
    <row r="10454" ht="15" customHeight="1" x14ac:dyDescent="0.3"/>
    <row r="10455" ht="15" customHeight="1" x14ac:dyDescent="0.3"/>
    <row r="10456" ht="15" customHeight="1" x14ac:dyDescent="0.3"/>
    <row r="10457" ht="15" customHeight="1" x14ac:dyDescent="0.3"/>
    <row r="10458" ht="15" customHeight="1" x14ac:dyDescent="0.3"/>
    <row r="10459" ht="15" customHeight="1" x14ac:dyDescent="0.3"/>
    <row r="10460" ht="15" customHeight="1" x14ac:dyDescent="0.3"/>
    <row r="10461" ht="15" customHeight="1" x14ac:dyDescent="0.3"/>
    <row r="10462" ht="15" customHeight="1" x14ac:dyDescent="0.3"/>
    <row r="10463" ht="15" customHeight="1" x14ac:dyDescent="0.3"/>
    <row r="10464" ht="15" customHeight="1" x14ac:dyDescent="0.3"/>
    <row r="10465" ht="15" customHeight="1" x14ac:dyDescent="0.3"/>
    <row r="10466" ht="15" customHeight="1" x14ac:dyDescent="0.3"/>
    <row r="10467" ht="15" customHeight="1" x14ac:dyDescent="0.3"/>
    <row r="10468" ht="15" customHeight="1" x14ac:dyDescent="0.3"/>
    <row r="10469" ht="15" customHeight="1" x14ac:dyDescent="0.3"/>
    <row r="10470" ht="15" customHeight="1" x14ac:dyDescent="0.3"/>
    <row r="10471" ht="15" customHeight="1" x14ac:dyDescent="0.3"/>
    <row r="10472" ht="15" customHeight="1" x14ac:dyDescent="0.3"/>
    <row r="10473" ht="15" customHeight="1" x14ac:dyDescent="0.3"/>
    <row r="10474" ht="15" customHeight="1" x14ac:dyDescent="0.3"/>
    <row r="10475" ht="15" customHeight="1" x14ac:dyDescent="0.3"/>
    <row r="10476" ht="15" customHeight="1" x14ac:dyDescent="0.3"/>
    <row r="10477" ht="15" customHeight="1" x14ac:dyDescent="0.3"/>
    <row r="10478" ht="15" customHeight="1" x14ac:dyDescent="0.3"/>
    <row r="10479" ht="15" customHeight="1" x14ac:dyDescent="0.3"/>
    <row r="10480" ht="15" customHeight="1" x14ac:dyDescent="0.3"/>
    <row r="10481" ht="15" customHeight="1" x14ac:dyDescent="0.3"/>
    <row r="10482" ht="15" customHeight="1" x14ac:dyDescent="0.3"/>
    <row r="10483" ht="15" customHeight="1" x14ac:dyDescent="0.3"/>
    <row r="10484" ht="15" customHeight="1" x14ac:dyDescent="0.3"/>
    <row r="10485" ht="15" customHeight="1" x14ac:dyDescent="0.3"/>
    <row r="10486" ht="15" customHeight="1" x14ac:dyDescent="0.3"/>
    <row r="10487" ht="15" customHeight="1" x14ac:dyDescent="0.3"/>
    <row r="10488" ht="15" customHeight="1" x14ac:dyDescent="0.3"/>
    <row r="10489" ht="15" customHeight="1" x14ac:dyDescent="0.3"/>
    <row r="10490" ht="15" customHeight="1" x14ac:dyDescent="0.3"/>
    <row r="10491" ht="15" customHeight="1" x14ac:dyDescent="0.3"/>
    <row r="10492" ht="15" customHeight="1" x14ac:dyDescent="0.3"/>
    <row r="10493" ht="15" customHeight="1" x14ac:dyDescent="0.3"/>
    <row r="10494" ht="15" customHeight="1" x14ac:dyDescent="0.3"/>
    <row r="10495" ht="15" customHeight="1" x14ac:dyDescent="0.3"/>
    <row r="10496" ht="15" customHeight="1" x14ac:dyDescent="0.3"/>
    <row r="10497" ht="15" customHeight="1" x14ac:dyDescent="0.3"/>
    <row r="10498" ht="15" customHeight="1" x14ac:dyDescent="0.3"/>
    <row r="10499" ht="15" customHeight="1" x14ac:dyDescent="0.3"/>
    <row r="10500" ht="15" customHeight="1" x14ac:dyDescent="0.3"/>
    <row r="10501" ht="15" customHeight="1" x14ac:dyDescent="0.3"/>
    <row r="10502" ht="15" customHeight="1" x14ac:dyDescent="0.3"/>
    <row r="10503" ht="15" customHeight="1" x14ac:dyDescent="0.3"/>
    <row r="10504" ht="15" customHeight="1" x14ac:dyDescent="0.3"/>
    <row r="10505" ht="15" customHeight="1" x14ac:dyDescent="0.3"/>
    <row r="10506" ht="15" customHeight="1" x14ac:dyDescent="0.3"/>
    <row r="10507" ht="15" customHeight="1" x14ac:dyDescent="0.3"/>
    <row r="10508" ht="15" customHeight="1" x14ac:dyDescent="0.3"/>
    <row r="10509" ht="15" customHeight="1" x14ac:dyDescent="0.3"/>
    <row r="10510" ht="15" customHeight="1" x14ac:dyDescent="0.3"/>
    <row r="10511" ht="15" customHeight="1" x14ac:dyDescent="0.3"/>
    <row r="10512" ht="15" customHeight="1" x14ac:dyDescent="0.3"/>
    <row r="10513" ht="15" customHeight="1" x14ac:dyDescent="0.3"/>
    <row r="10514" ht="15" customHeight="1" x14ac:dyDescent="0.3"/>
    <row r="10515" ht="15" customHeight="1" x14ac:dyDescent="0.3"/>
    <row r="10516" ht="15" customHeight="1" x14ac:dyDescent="0.3"/>
    <row r="10517" ht="15" customHeight="1" x14ac:dyDescent="0.3"/>
    <row r="10518" ht="15" customHeight="1" x14ac:dyDescent="0.3"/>
    <row r="10519" ht="15" customHeight="1" x14ac:dyDescent="0.3"/>
    <row r="10520" ht="15" customHeight="1" x14ac:dyDescent="0.3"/>
    <row r="10521" ht="15" customHeight="1" x14ac:dyDescent="0.3"/>
    <row r="10522" ht="15" customHeight="1" x14ac:dyDescent="0.3"/>
    <row r="10523" ht="15" customHeight="1" x14ac:dyDescent="0.3"/>
    <row r="10524" ht="15" customHeight="1" x14ac:dyDescent="0.3"/>
    <row r="10525" ht="15" customHeight="1" x14ac:dyDescent="0.3"/>
    <row r="10526" ht="15" customHeight="1" x14ac:dyDescent="0.3"/>
    <row r="10527" ht="15" customHeight="1" x14ac:dyDescent="0.3"/>
    <row r="10528" ht="15" customHeight="1" x14ac:dyDescent="0.3"/>
    <row r="10529" ht="15" customHeight="1" x14ac:dyDescent="0.3"/>
    <row r="10530" ht="15" customHeight="1" x14ac:dyDescent="0.3"/>
    <row r="10531" ht="15" customHeight="1" x14ac:dyDescent="0.3"/>
    <row r="10532" ht="15" customHeight="1" x14ac:dyDescent="0.3"/>
    <row r="10533" ht="15" customHeight="1" x14ac:dyDescent="0.3"/>
    <row r="10534" ht="15" customHeight="1" x14ac:dyDescent="0.3"/>
    <row r="10535" ht="15" customHeight="1" x14ac:dyDescent="0.3"/>
    <row r="10536" ht="15" customHeight="1" x14ac:dyDescent="0.3"/>
    <row r="10537" ht="15" customHeight="1" x14ac:dyDescent="0.3"/>
    <row r="10538" ht="15" customHeight="1" x14ac:dyDescent="0.3"/>
    <row r="10539" ht="15" customHeight="1" x14ac:dyDescent="0.3"/>
    <row r="10540" ht="15" customHeight="1" x14ac:dyDescent="0.3"/>
    <row r="10541" ht="15" customHeight="1" x14ac:dyDescent="0.3"/>
    <row r="10542" ht="15" customHeight="1" x14ac:dyDescent="0.3"/>
    <row r="10543" ht="15" customHeight="1" x14ac:dyDescent="0.3"/>
    <row r="10544" ht="15" customHeight="1" x14ac:dyDescent="0.3"/>
    <row r="10545" ht="15" customHeight="1" x14ac:dyDescent="0.3"/>
    <row r="10546" ht="15" customHeight="1" x14ac:dyDescent="0.3"/>
    <row r="10547" ht="15" customHeight="1" x14ac:dyDescent="0.3"/>
    <row r="10548" ht="15" customHeight="1" x14ac:dyDescent="0.3"/>
    <row r="10549" ht="15" customHeight="1" x14ac:dyDescent="0.3"/>
    <row r="10550" ht="15" customHeight="1" x14ac:dyDescent="0.3"/>
    <row r="10551" ht="15" customHeight="1" x14ac:dyDescent="0.3"/>
    <row r="10552" ht="15" customHeight="1" x14ac:dyDescent="0.3"/>
    <row r="10553" ht="15" customHeight="1" x14ac:dyDescent="0.3"/>
    <row r="10554" ht="15" customHeight="1" x14ac:dyDescent="0.3"/>
    <row r="10555" ht="15" customHeight="1" x14ac:dyDescent="0.3"/>
    <row r="10556" ht="15" customHeight="1" x14ac:dyDescent="0.3"/>
    <row r="10557" ht="15" customHeight="1" x14ac:dyDescent="0.3"/>
    <row r="10558" ht="15" customHeight="1" x14ac:dyDescent="0.3"/>
    <row r="10559" ht="15" customHeight="1" x14ac:dyDescent="0.3"/>
    <row r="10560" ht="15" customHeight="1" x14ac:dyDescent="0.3"/>
    <row r="10561" ht="15" customHeight="1" x14ac:dyDescent="0.3"/>
    <row r="10562" ht="15" customHeight="1" x14ac:dyDescent="0.3"/>
    <row r="10563" ht="15" customHeight="1" x14ac:dyDescent="0.3"/>
    <row r="10564" ht="15" customHeight="1" x14ac:dyDescent="0.3"/>
    <row r="10565" ht="15" customHeight="1" x14ac:dyDescent="0.3"/>
    <row r="10566" ht="15" customHeight="1" x14ac:dyDescent="0.3"/>
    <row r="10567" ht="15" customHeight="1" x14ac:dyDescent="0.3"/>
    <row r="10568" ht="15" customHeight="1" x14ac:dyDescent="0.3"/>
    <row r="10569" ht="15" customHeight="1" x14ac:dyDescent="0.3"/>
    <row r="10570" ht="15" customHeight="1" x14ac:dyDescent="0.3"/>
    <row r="10571" ht="15" customHeight="1" x14ac:dyDescent="0.3"/>
    <row r="10572" ht="15" customHeight="1" x14ac:dyDescent="0.3"/>
    <row r="10573" ht="15" customHeight="1" x14ac:dyDescent="0.3"/>
    <row r="10574" ht="15" customHeight="1" x14ac:dyDescent="0.3"/>
    <row r="10575" ht="15" customHeight="1" x14ac:dyDescent="0.3"/>
    <row r="10576" ht="15" customHeight="1" x14ac:dyDescent="0.3"/>
    <row r="10577" ht="15" customHeight="1" x14ac:dyDescent="0.3"/>
    <row r="10578" ht="15" customHeight="1" x14ac:dyDescent="0.3"/>
    <row r="10579" ht="15" customHeight="1" x14ac:dyDescent="0.3"/>
    <row r="10580" ht="15" customHeight="1" x14ac:dyDescent="0.3"/>
    <row r="10581" ht="15" customHeight="1" x14ac:dyDescent="0.3"/>
    <row r="10582" ht="15" customHeight="1" x14ac:dyDescent="0.3"/>
    <row r="10583" ht="15" customHeight="1" x14ac:dyDescent="0.3"/>
    <row r="10584" ht="15" customHeight="1" x14ac:dyDescent="0.3"/>
    <row r="10585" ht="15" customHeight="1" x14ac:dyDescent="0.3"/>
    <row r="10586" ht="15" customHeight="1" x14ac:dyDescent="0.3"/>
    <row r="10587" ht="15" customHeight="1" x14ac:dyDescent="0.3"/>
    <row r="10588" ht="15" customHeight="1" x14ac:dyDescent="0.3"/>
    <row r="10589" ht="15" customHeight="1" x14ac:dyDescent="0.3"/>
    <row r="10590" ht="15" customHeight="1" x14ac:dyDescent="0.3"/>
    <row r="10591" ht="15" customHeight="1" x14ac:dyDescent="0.3"/>
    <row r="10592" ht="15" customHeight="1" x14ac:dyDescent="0.3"/>
    <row r="10593" ht="15" customHeight="1" x14ac:dyDescent="0.3"/>
    <row r="10594" ht="15" customHeight="1" x14ac:dyDescent="0.3"/>
    <row r="10595" ht="15" customHeight="1" x14ac:dyDescent="0.3"/>
    <row r="10596" ht="15" customHeight="1" x14ac:dyDescent="0.3"/>
    <row r="10597" ht="15" customHeight="1" x14ac:dyDescent="0.3"/>
    <row r="10598" ht="15" customHeight="1" x14ac:dyDescent="0.3"/>
    <row r="10599" ht="15" customHeight="1" x14ac:dyDescent="0.3"/>
    <row r="10600" ht="15" customHeight="1" x14ac:dyDescent="0.3"/>
    <row r="10601" ht="15" customHeight="1" x14ac:dyDescent="0.3"/>
    <row r="10602" ht="15" customHeight="1" x14ac:dyDescent="0.3"/>
    <row r="10603" ht="15" customHeight="1" x14ac:dyDescent="0.3"/>
    <row r="10604" ht="15" customHeight="1" x14ac:dyDescent="0.3"/>
    <row r="10605" ht="15" customHeight="1" x14ac:dyDescent="0.3"/>
    <row r="10606" ht="15" customHeight="1" x14ac:dyDescent="0.3"/>
    <row r="10607" ht="15" customHeight="1" x14ac:dyDescent="0.3"/>
    <row r="10608" ht="15" customHeight="1" x14ac:dyDescent="0.3"/>
    <row r="10609" ht="15" customHeight="1" x14ac:dyDescent="0.3"/>
    <row r="10610" ht="15" customHeight="1" x14ac:dyDescent="0.3"/>
    <row r="10611" ht="15" customHeight="1" x14ac:dyDescent="0.3"/>
    <row r="10612" ht="15" customHeight="1" x14ac:dyDescent="0.3"/>
    <row r="10613" ht="15" customHeight="1" x14ac:dyDescent="0.3"/>
    <row r="10614" ht="15" customHeight="1" x14ac:dyDescent="0.3"/>
    <row r="10615" ht="15" customHeight="1" x14ac:dyDescent="0.3"/>
    <row r="10616" ht="15" customHeight="1" x14ac:dyDescent="0.3"/>
    <row r="10617" ht="15" customHeight="1" x14ac:dyDescent="0.3"/>
    <row r="10618" ht="15" customHeight="1" x14ac:dyDescent="0.3"/>
    <row r="10619" ht="15" customHeight="1" x14ac:dyDescent="0.3"/>
    <row r="10620" ht="15" customHeight="1" x14ac:dyDescent="0.3"/>
    <row r="10621" ht="15" customHeight="1" x14ac:dyDescent="0.3"/>
    <row r="10622" ht="15" customHeight="1" x14ac:dyDescent="0.3"/>
    <row r="10623" ht="15" customHeight="1" x14ac:dyDescent="0.3"/>
    <row r="10624" ht="15" customHeight="1" x14ac:dyDescent="0.3"/>
    <row r="10625" ht="15" customHeight="1" x14ac:dyDescent="0.3"/>
    <row r="10626" ht="15" customHeight="1" x14ac:dyDescent="0.3"/>
    <row r="10627" ht="15" customHeight="1" x14ac:dyDescent="0.3"/>
    <row r="10628" ht="15" customHeight="1" x14ac:dyDescent="0.3"/>
    <row r="10629" ht="15" customHeight="1" x14ac:dyDescent="0.3"/>
    <row r="10630" ht="15" customHeight="1" x14ac:dyDescent="0.3"/>
    <row r="10631" ht="15" customHeight="1" x14ac:dyDescent="0.3"/>
    <row r="10632" ht="15" customHeight="1" x14ac:dyDescent="0.3"/>
    <row r="10633" ht="15" customHeight="1" x14ac:dyDescent="0.3"/>
    <row r="10634" ht="15" customHeight="1" x14ac:dyDescent="0.3"/>
    <row r="10635" ht="15" customHeight="1" x14ac:dyDescent="0.3"/>
    <row r="10636" ht="15" customHeight="1" x14ac:dyDescent="0.3"/>
    <row r="10637" ht="15" customHeight="1" x14ac:dyDescent="0.3"/>
    <row r="10638" ht="15" customHeight="1" x14ac:dyDescent="0.3"/>
    <row r="10639" ht="15" customHeight="1" x14ac:dyDescent="0.3"/>
    <row r="10640" ht="15" customHeight="1" x14ac:dyDescent="0.3"/>
    <row r="10641" ht="15" customHeight="1" x14ac:dyDescent="0.3"/>
    <row r="10642" ht="15" customHeight="1" x14ac:dyDescent="0.3"/>
    <row r="10643" ht="15" customHeight="1" x14ac:dyDescent="0.3"/>
    <row r="10644" ht="15" customHeight="1" x14ac:dyDescent="0.3"/>
    <row r="10645" ht="15" customHeight="1" x14ac:dyDescent="0.3"/>
    <row r="10646" ht="15" customHeight="1" x14ac:dyDescent="0.3"/>
    <row r="10647" ht="15" customHeight="1" x14ac:dyDescent="0.3"/>
    <row r="10648" ht="15" customHeight="1" x14ac:dyDescent="0.3"/>
    <row r="10649" ht="15" customHeight="1" x14ac:dyDescent="0.3"/>
    <row r="10650" ht="15" customHeight="1" x14ac:dyDescent="0.3"/>
    <row r="10651" ht="15" customHeight="1" x14ac:dyDescent="0.3"/>
    <row r="10652" ht="15" customHeight="1" x14ac:dyDescent="0.3"/>
    <row r="10653" ht="15" customHeight="1" x14ac:dyDescent="0.3"/>
    <row r="10654" ht="15" customHeight="1" x14ac:dyDescent="0.3"/>
    <row r="10655" ht="15" customHeight="1" x14ac:dyDescent="0.3"/>
    <row r="10656" ht="15" customHeight="1" x14ac:dyDescent="0.3"/>
    <row r="10657" ht="15" customHeight="1" x14ac:dyDescent="0.3"/>
    <row r="10658" ht="15" customHeight="1" x14ac:dyDescent="0.3"/>
    <row r="10659" ht="15" customHeight="1" x14ac:dyDescent="0.3"/>
    <row r="10660" ht="15" customHeight="1" x14ac:dyDescent="0.3"/>
    <row r="10661" ht="15" customHeight="1" x14ac:dyDescent="0.3"/>
    <row r="10662" ht="15" customHeight="1" x14ac:dyDescent="0.3"/>
    <row r="10663" ht="15" customHeight="1" x14ac:dyDescent="0.3"/>
    <row r="10664" ht="15" customHeight="1" x14ac:dyDescent="0.3"/>
    <row r="10665" ht="15" customHeight="1" x14ac:dyDescent="0.3"/>
    <row r="10666" ht="15" customHeight="1" x14ac:dyDescent="0.3"/>
    <row r="10667" ht="15" customHeight="1" x14ac:dyDescent="0.3"/>
    <row r="10668" ht="15" customHeight="1" x14ac:dyDescent="0.3"/>
    <row r="10669" ht="15" customHeight="1" x14ac:dyDescent="0.3"/>
    <row r="10670" ht="15" customHeight="1" x14ac:dyDescent="0.3"/>
    <row r="10671" ht="15" customHeight="1" x14ac:dyDescent="0.3"/>
    <row r="10672" ht="15" customHeight="1" x14ac:dyDescent="0.3"/>
    <row r="10673" ht="15" customHeight="1" x14ac:dyDescent="0.3"/>
    <row r="10674" ht="15" customHeight="1" x14ac:dyDescent="0.3"/>
    <row r="10675" ht="15" customHeight="1" x14ac:dyDescent="0.3"/>
    <row r="10676" ht="15" customHeight="1" x14ac:dyDescent="0.3"/>
    <row r="10677" ht="15" customHeight="1" x14ac:dyDescent="0.3"/>
    <row r="10678" ht="15" customHeight="1" x14ac:dyDescent="0.3"/>
    <row r="10679" ht="15" customHeight="1" x14ac:dyDescent="0.3"/>
    <row r="10680" ht="15" customHeight="1" x14ac:dyDescent="0.3"/>
    <row r="10681" ht="15" customHeight="1" x14ac:dyDescent="0.3"/>
    <row r="10682" ht="15" customHeight="1" x14ac:dyDescent="0.3"/>
    <row r="10683" ht="15" customHeight="1" x14ac:dyDescent="0.3"/>
    <row r="10684" ht="15" customHeight="1" x14ac:dyDescent="0.3"/>
    <row r="10685" ht="15" customHeight="1" x14ac:dyDescent="0.3"/>
    <row r="10686" ht="15" customHeight="1" x14ac:dyDescent="0.3"/>
    <row r="10687" ht="15" customHeight="1" x14ac:dyDescent="0.3"/>
    <row r="10688" ht="15" customHeight="1" x14ac:dyDescent="0.3"/>
    <row r="10689" ht="15" customHeight="1" x14ac:dyDescent="0.3"/>
    <row r="10690" ht="15" customHeight="1" x14ac:dyDescent="0.3"/>
    <row r="10691" ht="15" customHeight="1" x14ac:dyDescent="0.3"/>
    <row r="10692" ht="15" customHeight="1" x14ac:dyDescent="0.3"/>
    <row r="10693" ht="15" customHeight="1" x14ac:dyDescent="0.3"/>
    <row r="10694" ht="15" customHeight="1" x14ac:dyDescent="0.3"/>
    <row r="10695" ht="15" customHeight="1" x14ac:dyDescent="0.3"/>
    <row r="10696" ht="15" customHeight="1" x14ac:dyDescent="0.3"/>
    <row r="10697" ht="15" customHeight="1" x14ac:dyDescent="0.3"/>
    <row r="10698" ht="15" customHeight="1" x14ac:dyDescent="0.3"/>
    <row r="10699" ht="15" customHeight="1" x14ac:dyDescent="0.3"/>
    <row r="10700" ht="15" customHeight="1" x14ac:dyDescent="0.3"/>
    <row r="10701" ht="15" customHeight="1" x14ac:dyDescent="0.3"/>
    <row r="10702" ht="15" customHeight="1" x14ac:dyDescent="0.3"/>
    <row r="10703" ht="15" customHeight="1" x14ac:dyDescent="0.3"/>
    <row r="10704" ht="15" customHeight="1" x14ac:dyDescent="0.3"/>
    <row r="10705" ht="15" customHeight="1" x14ac:dyDescent="0.3"/>
    <row r="10706" ht="15" customHeight="1" x14ac:dyDescent="0.3"/>
    <row r="10707" ht="15" customHeight="1" x14ac:dyDescent="0.3"/>
    <row r="10708" ht="15" customHeight="1" x14ac:dyDescent="0.3"/>
    <row r="10709" ht="15" customHeight="1" x14ac:dyDescent="0.3"/>
    <row r="10710" ht="15" customHeight="1" x14ac:dyDescent="0.3"/>
    <row r="10711" ht="15" customHeight="1" x14ac:dyDescent="0.3"/>
    <row r="10712" ht="15" customHeight="1" x14ac:dyDescent="0.3"/>
    <row r="10713" ht="15" customHeight="1" x14ac:dyDescent="0.3"/>
    <row r="10714" ht="15" customHeight="1" x14ac:dyDescent="0.3"/>
    <row r="10715" ht="15" customHeight="1" x14ac:dyDescent="0.3"/>
    <row r="10716" ht="15" customHeight="1" x14ac:dyDescent="0.3"/>
    <row r="10717" ht="15" customHeight="1" x14ac:dyDescent="0.3"/>
    <row r="10718" ht="15" customHeight="1" x14ac:dyDescent="0.3"/>
    <row r="10719" ht="15" customHeight="1" x14ac:dyDescent="0.3"/>
    <row r="10720" ht="15" customHeight="1" x14ac:dyDescent="0.3"/>
    <row r="10721" ht="15" customHeight="1" x14ac:dyDescent="0.3"/>
    <row r="10722" ht="15" customHeight="1" x14ac:dyDescent="0.3"/>
    <row r="10723" ht="15" customHeight="1" x14ac:dyDescent="0.3"/>
    <row r="10724" ht="15" customHeight="1" x14ac:dyDescent="0.3"/>
    <row r="10725" ht="15" customHeight="1" x14ac:dyDescent="0.3"/>
    <row r="10726" ht="15" customHeight="1" x14ac:dyDescent="0.3"/>
    <row r="10727" ht="15" customHeight="1" x14ac:dyDescent="0.3"/>
    <row r="10728" ht="15" customHeight="1" x14ac:dyDescent="0.3"/>
    <row r="10729" ht="15" customHeight="1" x14ac:dyDescent="0.3"/>
    <row r="10730" ht="15" customHeight="1" x14ac:dyDescent="0.3"/>
    <row r="10731" ht="15" customHeight="1" x14ac:dyDescent="0.3"/>
    <row r="10732" ht="15" customHeight="1" x14ac:dyDescent="0.3"/>
    <row r="10733" ht="15" customHeight="1" x14ac:dyDescent="0.3"/>
    <row r="10734" ht="15" customHeight="1" x14ac:dyDescent="0.3"/>
    <row r="10735" ht="15" customHeight="1" x14ac:dyDescent="0.3"/>
    <row r="10736" ht="15" customHeight="1" x14ac:dyDescent="0.3"/>
    <row r="10737" ht="15" customHeight="1" x14ac:dyDescent="0.3"/>
    <row r="10738" ht="15" customHeight="1" x14ac:dyDescent="0.3"/>
    <row r="10739" ht="15" customHeight="1" x14ac:dyDescent="0.3"/>
    <row r="10740" ht="15" customHeight="1" x14ac:dyDescent="0.3"/>
    <row r="10741" ht="15" customHeight="1" x14ac:dyDescent="0.3"/>
    <row r="10742" ht="15" customHeight="1" x14ac:dyDescent="0.3"/>
    <row r="10743" ht="15" customHeight="1" x14ac:dyDescent="0.3"/>
    <row r="10744" ht="15" customHeight="1" x14ac:dyDescent="0.3"/>
    <row r="10745" ht="15" customHeight="1" x14ac:dyDescent="0.3"/>
    <row r="10746" ht="15" customHeight="1" x14ac:dyDescent="0.3"/>
    <row r="10747" ht="15" customHeight="1" x14ac:dyDescent="0.3"/>
    <row r="10748" ht="15" customHeight="1" x14ac:dyDescent="0.3"/>
    <row r="10749" ht="15" customHeight="1" x14ac:dyDescent="0.3"/>
    <row r="10750" ht="15" customHeight="1" x14ac:dyDescent="0.3"/>
    <row r="10751" ht="15" customHeight="1" x14ac:dyDescent="0.3"/>
    <row r="10752" ht="15" customHeight="1" x14ac:dyDescent="0.3"/>
    <row r="10753" ht="15" customHeight="1" x14ac:dyDescent="0.3"/>
    <row r="10754" ht="15" customHeight="1" x14ac:dyDescent="0.3"/>
    <row r="10755" ht="15" customHeight="1" x14ac:dyDescent="0.3"/>
    <row r="10756" ht="15" customHeight="1" x14ac:dyDescent="0.3"/>
    <row r="10757" ht="15" customHeight="1" x14ac:dyDescent="0.3"/>
    <row r="10758" ht="15" customHeight="1" x14ac:dyDescent="0.3"/>
    <row r="10759" ht="15" customHeight="1" x14ac:dyDescent="0.3"/>
    <row r="10760" ht="15" customHeight="1" x14ac:dyDescent="0.3"/>
    <row r="10761" ht="15" customHeight="1" x14ac:dyDescent="0.3"/>
    <row r="10762" ht="15" customHeight="1" x14ac:dyDescent="0.3"/>
    <row r="10763" ht="15" customHeight="1" x14ac:dyDescent="0.3"/>
    <row r="10764" ht="15" customHeight="1" x14ac:dyDescent="0.3"/>
    <row r="10765" ht="15" customHeight="1" x14ac:dyDescent="0.3"/>
    <row r="10766" ht="15" customHeight="1" x14ac:dyDescent="0.3"/>
    <row r="10767" ht="15" customHeight="1" x14ac:dyDescent="0.3"/>
    <row r="10768" ht="15" customHeight="1" x14ac:dyDescent="0.3"/>
    <row r="10769" ht="15" customHeight="1" x14ac:dyDescent="0.3"/>
    <row r="10770" ht="15" customHeight="1" x14ac:dyDescent="0.3"/>
    <row r="10771" ht="15" customHeight="1" x14ac:dyDescent="0.3"/>
    <row r="10772" ht="15" customHeight="1" x14ac:dyDescent="0.3"/>
    <row r="10773" ht="15" customHeight="1" x14ac:dyDescent="0.3"/>
    <row r="10774" ht="15" customHeight="1" x14ac:dyDescent="0.3"/>
    <row r="10775" ht="15" customHeight="1" x14ac:dyDescent="0.3"/>
    <row r="10776" ht="15" customHeight="1" x14ac:dyDescent="0.3"/>
    <row r="10777" ht="15" customHeight="1" x14ac:dyDescent="0.3"/>
    <row r="10778" ht="15" customHeight="1" x14ac:dyDescent="0.3"/>
    <row r="10779" ht="15" customHeight="1" x14ac:dyDescent="0.3"/>
    <row r="10780" ht="15" customHeight="1" x14ac:dyDescent="0.3"/>
    <row r="10781" ht="15" customHeight="1" x14ac:dyDescent="0.3"/>
    <row r="10782" ht="15" customHeight="1" x14ac:dyDescent="0.3"/>
    <row r="10783" ht="15" customHeight="1" x14ac:dyDescent="0.3"/>
    <row r="10784" ht="15" customHeight="1" x14ac:dyDescent="0.3"/>
    <row r="10785" ht="15" customHeight="1" x14ac:dyDescent="0.3"/>
    <row r="10786" ht="15" customHeight="1" x14ac:dyDescent="0.3"/>
    <row r="10787" ht="15" customHeight="1" x14ac:dyDescent="0.3"/>
    <row r="10788" ht="15" customHeight="1" x14ac:dyDescent="0.3"/>
    <row r="10789" ht="15" customHeight="1" x14ac:dyDescent="0.3"/>
    <row r="10790" ht="15" customHeight="1" x14ac:dyDescent="0.3"/>
    <row r="10791" ht="15" customHeight="1" x14ac:dyDescent="0.3"/>
    <row r="10792" ht="15" customHeight="1" x14ac:dyDescent="0.3"/>
    <row r="10793" ht="15" customHeight="1" x14ac:dyDescent="0.3"/>
    <row r="10794" ht="15" customHeight="1" x14ac:dyDescent="0.3"/>
    <row r="10795" ht="15" customHeight="1" x14ac:dyDescent="0.3"/>
    <row r="10796" ht="15" customHeight="1" x14ac:dyDescent="0.3"/>
    <row r="10797" ht="15" customHeight="1" x14ac:dyDescent="0.3"/>
    <row r="10798" ht="15" customHeight="1" x14ac:dyDescent="0.3"/>
    <row r="10799" ht="15" customHeight="1" x14ac:dyDescent="0.3"/>
    <row r="10800" ht="15" customHeight="1" x14ac:dyDescent="0.3"/>
    <row r="10801" ht="15" customHeight="1" x14ac:dyDescent="0.3"/>
    <row r="10802" ht="15" customHeight="1" x14ac:dyDescent="0.3"/>
    <row r="10803" ht="15" customHeight="1" x14ac:dyDescent="0.3"/>
    <row r="10804" ht="15" customHeight="1" x14ac:dyDescent="0.3"/>
    <row r="10805" ht="15" customHeight="1" x14ac:dyDescent="0.3"/>
    <row r="10806" ht="15" customHeight="1" x14ac:dyDescent="0.3"/>
    <row r="10807" ht="15" customHeight="1" x14ac:dyDescent="0.3"/>
    <row r="10808" ht="15" customHeight="1" x14ac:dyDescent="0.3"/>
    <row r="10809" ht="15" customHeight="1" x14ac:dyDescent="0.3"/>
    <row r="10810" ht="15" customHeight="1" x14ac:dyDescent="0.3"/>
    <row r="10811" ht="15" customHeight="1" x14ac:dyDescent="0.3"/>
    <row r="10812" ht="15" customHeight="1" x14ac:dyDescent="0.3"/>
    <row r="10813" ht="15" customHeight="1" x14ac:dyDescent="0.3"/>
    <row r="10814" ht="15" customHeight="1" x14ac:dyDescent="0.3"/>
    <row r="10815" ht="15" customHeight="1" x14ac:dyDescent="0.3"/>
    <row r="10816" ht="15" customHeight="1" x14ac:dyDescent="0.3"/>
    <row r="10817" ht="15" customHeight="1" x14ac:dyDescent="0.3"/>
    <row r="10818" ht="15" customHeight="1" x14ac:dyDescent="0.3"/>
    <row r="10819" ht="15" customHeight="1" x14ac:dyDescent="0.3"/>
    <row r="10820" ht="15" customHeight="1" x14ac:dyDescent="0.3"/>
    <row r="10821" ht="15" customHeight="1" x14ac:dyDescent="0.3"/>
    <row r="10822" ht="15" customHeight="1" x14ac:dyDescent="0.3"/>
    <row r="10823" ht="15" customHeight="1" x14ac:dyDescent="0.3"/>
    <row r="10824" ht="15" customHeight="1" x14ac:dyDescent="0.3"/>
    <row r="10825" ht="15" customHeight="1" x14ac:dyDescent="0.3"/>
    <row r="10826" ht="15" customHeight="1" x14ac:dyDescent="0.3"/>
    <row r="10827" ht="15" customHeight="1" x14ac:dyDescent="0.3"/>
    <row r="10828" ht="15" customHeight="1" x14ac:dyDescent="0.3"/>
    <row r="10829" ht="15" customHeight="1" x14ac:dyDescent="0.3"/>
    <row r="10830" ht="15" customHeight="1" x14ac:dyDescent="0.3"/>
    <row r="10831" ht="15" customHeight="1" x14ac:dyDescent="0.3"/>
    <row r="10832" ht="15" customHeight="1" x14ac:dyDescent="0.3"/>
    <row r="10833" ht="15" customHeight="1" x14ac:dyDescent="0.3"/>
    <row r="10834" ht="15" customHeight="1" x14ac:dyDescent="0.3"/>
    <row r="10835" ht="15" customHeight="1" x14ac:dyDescent="0.3"/>
    <row r="10836" ht="15" customHeight="1" x14ac:dyDescent="0.3"/>
    <row r="10837" ht="15" customHeight="1" x14ac:dyDescent="0.3"/>
    <row r="10838" ht="15" customHeight="1" x14ac:dyDescent="0.3"/>
    <row r="10839" ht="15" customHeight="1" x14ac:dyDescent="0.3"/>
    <row r="10840" ht="15" customHeight="1" x14ac:dyDescent="0.3"/>
    <row r="10841" ht="15" customHeight="1" x14ac:dyDescent="0.3"/>
    <row r="10842" ht="15" customHeight="1" x14ac:dyDescent="0.3"/>
    <row r="10843" ht="15" customHeight="1" x14ac:dyDescent="0.3"/>
    <row r="10844" ht="15" customHeight="1" x14ac:dyDescent="0.3"/>
    <row r="10845" ht="15" customHeight="1" x14ac:dyDescent="0.3"/>
    <row r="10846" ht="15" customHeight="1" x14ac:dyDescent="0.3"/>
    <row r="10847" ht="15" customHeight="1" x14ac:dyDescent="0.3"/>
    <row r="10848" ht="15" customHeight="1" x14ac:dyDescent="0.3"/>
    <row r="10849" ht="15" customHeight="1" x14ac:dyDescent="0.3"/>
    <row r="10850" ht="15" customHeight="1" x14ac:dyDescent="0.3"/>
    <row r="10851" ht="15" customHeight="1" x14ac:dyDescent="0.3"/>
    <row r="10852" ht="15" customHeight="1" x14ac:dyDescent="0.3"/>
    <row r="10853" ht="15" customHeight="1" x14ac:dyDescent="0.3"/>
    <row r="10854" ht="15" customHeight="1" x14ac:dyDescent="0.3"/>
    <row r="10855" ht="15" customHeight="1" x14ac:dyDescent="0.3"/>
    <row r="10856" ht="15" customHeight="1" x14ac:dyDescent="0.3"/>
    <row r="10857" ht="15" customHeight="1" x14ac:dyDescent="0.3"/>
    <row r="10858" ht="15" customHeight="1" x14ac:dyDescent="0.3"/>
    <row r="10859" ht="15" customHeight="1" x14ac:dyDescent="0.3"/>
    <row r="10860" ht="15" customHeight="1" x14ac:dyDescent="0.3"/>
    <row r="10861" ht="15" customHeight="1" x14ac:dyDescent="0.3"/>
    <row r="10862" ht="15" customHeight="1" x14ac:dyDescent="0.3"/>
    <row r="10863" ht="15" customHeight="1" x14ac:dyDescent="0.3"/>
    <row r="10864" ht="15" customHeight="1" x14ac:dyDescent="0.3"/>
    <row r="10865" ht="15" customHeight="1" x14ac:dyDescent="0.3"/>
    <row r="10866" ht="15" customHeight="1" x14ac:dyDescent="0.3"/>
    <row r="10867" ht="15" customHeight="1" x14ac:dyDescent="0.3"/>
    <row r="10868" ht="15" customHeight="1" x14ac:dyDescent="0.3"/>
    <row r="10869" ht="15" customHeight="1" x14ac:dyDescent="0.3"/>
    <row r="10870" ht="15" customHeight="1" x14ac:dyDescent="0.3"/>
    <row r="10871" ht="15" customHeight="1" x14ac:dyDescent="0.3"/>
    <row r="10872" ht="15" customHeight="1" x14ac:dyDescent="0.3"/>
    <row r="10873" ht="15" customHeight="1" x14ac:dyDescent="0.3"/>
    <row r="10874" ht="15" customHeight="1" x14ac:dyDescent="0.3"/>
    <row r="10875" ht="15" customHeight="1" x14ac:dyDescent="0.3"/>
    <row r="10876" ht="15" customHeight="1" x14ac:dyDescent="0.3"/>
    <row r="10877" ht="15" customHeight="1" x14ac:dyDescent="0.3"/>
    <row r="10878" ht="15" customHeight="1" x14ac:dyDescent="0.3"/>
    <row r="10879" ht="15" customHeight="1" x14ac:dyDescent="0.3"/>
    <row r="10880" ht="15" customHeight="1" x14ac:dyDescent="0.3"/>
    <row r="10881" ht="15" customHeight="1" x14ac:dyDescent="0.3"/>
    <row r="10882" ht="15" customHeight="1" x14ac:dyDescent="0.3"/>
    <row r="10883" ht="15" customHeight="1" x14ac:dyDescent="0.3"/>
    <row r="10884" ht="15" customHeight="1" x14ac:dyDescent="0.3"/>
    <row r="10885" ht="15" customHeight="1" x14ac:dyDescent="0.3"/>
    <row r="10886" ht="15" customHeight="1" x14ac:dyDescent="0.3"/>
    <row r="10887" ht="15" customHeight="1" x14ac:dyDescent="0.3"/>
    <row r="10888" ht="15" customHeight="1" x14ac:dyDescent="0.3"/>
    <row r="10889" ht="15" customHeight="1" x14ac:dyDescent="0.3"/>
    <row r="10890" ht="15" customHeight="1" x14ac:dyDescent="0.3"/>
    <row r="10891" ht="15" customHeight="1" x14ac:dyDescent="0.3"/>
    <row r="10892" ht="15" customHeight="1" x14ac:dyDescent="0.3"/>
    <row r="10893" ht="15" customHeight="1" x14ac:dyDescent="0.3"/>
    <row r="10894" ht="15" customHeight="1" x14ac:dyDescent="0.3"/>
    <row r="10895" ht="15" customHeight="1" x14ac:dyDescent="0.3"/>
    <row r="10896" ht="15" customHeight="1" x14ac:dyDescent="0.3"/>
    <row r="10897" ht="15" customHeight="1" x14ac:dyDescent="0.3"/>
    <row r="10898" ht="15" customHeight="1" x14ac:dyDescent="0.3"/>
    <row r="10899" ht="15" customHeight="1" x14ac:dyDescent="0.3"/>
    <row r="10900" ht="15" customHeight="1" x14ac:dyDescent="0.3"/>
    <row r="10901" ht="15" customHeight="1" x14ac:dyDescent="0.3"/>
    <row r="10902" ht="15" customHeight="1" x14ac:dyDescent="0.3"/>
    <row r="10903" ht="15" customHeight="1" x14ac:dyDescent="0.3"/>
    <row r="10904" ht="15" customHeight="1" x14ac:dyDescent="0.3"/>
    <row r="10905" ht="15" customHeight="1" x14ac:dyDescent="0.3"/>
    <row r="10906" ht="15" customHeight="1" x14ac:dyDescent="0.3"/>
    <row r="10907" ht="15" customHeight="1" x14ac:dyDescent="0.3"/>
    <row r="10908" ht="15" customHeight="1" x14ac:dyDescent="0.3"/>
    <row r="10909" ht="15" customHeight="1" x14ac:dyDescent="0.3"/>
    <row r="10910" ht="15" customHeight="1" x14ac:dyDescent="0.3"/>
    <row r="10911" ht="15" customHeight="1" x14ac:dyDescent="0.3"/>
    <row r="10912" ht="15" customHeight="1" x14ac:dyDescent="0.3"/>
    <row r="10913" ht="15" customHeight="1" x14ac:dyDescent="0.3"/>
    <row r="10914" ht="15" customHeight="1" x14ac:dyDescent="0.3"/>
    <row r="10915" ht="15" customHeight="1" x14ac:dyDescent="0.3"/>
    <row r="10916" ht="15" customHeight="1" x14ac:dyDescent="0.3"/>
    <row r="10917" ht="15" customHeight="1" x14ac:dyDescent="0.3"/>
    <row r="10918" ht="15" customHeight="1" x14ac:dyDescent="0.3"/>
    <row r="10919" ht="15" customHeight="1" x14ac:dyDescent="0.3"/>
    <row r="10920" ht="15" customHeight="1" x14ac:dyDescent="0.3"/>
    <row r="10921" ht="15" customHeight="1" x14ac:dyDescent="0.3"/>
    <row r="10922" ht="15" customHeight="1" x14ac:dyDescent="0.3"/>
    <row r="10923" ht="15" customHeight="1" x14ac:dyDescent="0.3"/>
    <row r="10924" ht="15" customHeight="1" x14ac:dyDescent="0.3"/>
    <row r="10925" ht="15" customHeight="1" x14ac:dyDescent="0.3"/>
    <row r="10926" ht="15" customHeight="1" x14ac:dyDescent="0.3"/>
    <row r="10927" ht="15" customHeight="1" x14ac:dyDescent="0.3"/>
    <row r="10928" ht="15" customHeight="1" x14ac:dyDescent="0.3"/>
    <row r="10929" ht="15" customHeight="1" x14ac:dyDescent="0.3"/>
    <row r="10930" ht="15" customHeight="1" x14ac:dyDescent="0.3"/>
    <row r="10931" ht="15" customHeight="1" x14ac:dyDescent="0.3"/>
    <row r="10932" ht="15" customHeight="1" x14ac:dyDescent="0.3"/>
    <row r="10933" ht="15" customHeight="1" x14ac:dyDescent="0.3"/>
    <row r="10934" ht="15" customHeight="1" x14ac:dyDescent="0.3"/>
    <row r="10935" ht="15" customHeight="1" x14ac:dyDescent="0.3"/>
    <row r="10936" ht="15" customHeight="1" x14ac:dyDescent="0.3"/>
    <row r="10937" ht="15" customHeight="1" x14ac:dyDescent="0.3"/>
    <row r="10938" ht="15" customHeight="1" x14ac:dyDescent="0.3"/>
    <row r="10939" ht="15" customHeight="1" x14ac:dyDescent="0.3"/>
    <row r="10940" ht="15" customHeight="1" x14ac:dyDescent="0.3"/>
    <row r="10941" ht="15" customHeight="1" x14ac:dyDescent="0.3"/>
    <row r="10942" ht="15" customHeight="1" x14ac:dyDescent="0.3"/>
    <row r="10943" ht="15" customHeight="1" x14ac:dyDescent="0.3"/>
    <row r="10944" ht="15" customHeight="1" x14ac:dyDescent="0.3"/>
    <row r="10945" ht="15" customHeight="1" x14ac:dyDescent="0.3"/>
    <row r="10946" ht="15" customHeight="1" x14ac:dyDescent="0.3"/>
    <row r="10947" ht="15" customHeight="1" x14ac:dyDescent="0.3"/>
    <row r="10948" ht="15" customHeight="1" x14ac:dyDescent="0.3"/>
    <row r="10949" ht="15" customHeight="1" x14ac:dyDescent="0.3"/>
    <row r="10950" ht="15" customHeight="1" x14ac:dyDescent="0.3"/>
    <row r="10951" ht="15" customHeight="1" x14ac:dyDescent="0.3"/>
    <row r="10952" ht="15" customHeight="1" x14ac:dyDescent="0.3"/>
    <row r="10953" ht="15" customHeight="1" x14ac:dyDescent="0.3"/>
    <row r="10954" ht="15" customHeight="1" x14ac:dyDescent="0.3"/>
    <row r="10955" ht="15" customHeight="1" x14ac:dyDescent="0.3"/>
    <row r="10956" ht="15" customHeight="1" x14ac:dyDescent="0.3"/>
    <row r="10957" ht="15" customHeight="1" x14ac:dyDescent="0.3"/>
    <row r="10958" ht="15" customHeight="1" x14ac:dyDescent="0.3"/>
    <row r="10959" ht="15" customHeight="1" x14ac:dyDescent="0.3"/>
    <row r="10960" ht="15" customHeight="1" x14ac:dyDescent="0.3"/>
    <row r="10961" ht="15" customHeight="1" x14ac:dyDescent="0.3"/>
    <row r="10962" ht="15" customHeight="1" x14ac:dyDescent="0.3"/>
    <row r="10963" ht="15" customHeight="1" x14ac:dyDescent="0.3"/>
    <row r="10964" ht="15" customHeight="1" x14ac:dyDescent="0.3"/>
    <row r="10965" ht="15" customHeight="1" x14ac:dyDescent="0.3"/>
    <row r="10966" ht="15" customHeight="1" x14ac:dyDescent="0.3"/>
    <row r="10967" ht="15" customHeight="1" x14ac:dyDescent="0.3"/>
    <row r="10968" ht="15" customHeight="1" x14ac:dyDescent="0.3"/>
    <row r="10969" ht="15" customHeight="1" x14ac:dyDescent="0.3"/>
    <row r="10970" ht="15" customHeight="1" x14ac:dyDescent="0.3"/>
    <row r="10971" ht="15" customHeight="1" x14ac:dyDescent="0.3"/>
    <row r="10972" ht="15" customHeight="1" x14ac:dyDescent="0.3"/>
    <row r="10973" ht="15" customHeight="1" x14ac:dyDescent="0.3"/>
    <row r="10974" ht="15" customHeight="1" x14ac:dyDescent="0.3"/>
    <row r="10975" ht="15" customHeight="1" x14ac:dyDescent="0.3"/>
    <row r="10976" ht="15" customHeight="1" x14ac:dyDescent="0.3"/>
    <row r="10977" ht="15" customHeight="1" x14ac:dyDescent="0.3"/>
    <row r="10978" ht="15" customHeight="1" x14ac:dyDescent="0.3"/>
    <row r="10979" ht="15" customHeight="1" x14ac:dyDescent="0.3"/>
    <row r="10980" ht="15" customHeight="1" x14ac:dyDescent="0.3"/>
    <row r="10981" ht="15" customHeight="1" x14ac:dyDescent="0.3"/>
    <row r="10982" ht="15" customHeight="1" x14ac:dyDescent="0.3"/>
    <row r="10983" ht="15" customHeight="1" x14ac:dyDescent="0.3"/>
    <row r="10984" ht="15" customHeight="1" x14ac:dyDescent="0.3"/>
    <row r="10985" ht="15" customHeight="1" x14ac:dyDescent="0.3"/>
    <row r="10986" ht="15" customHeight="1" x14ac:dyDescent="0.3"/>
    <row r="10987" ht="15" customHeight="1" x14ac:dyDescent="0.3"/>
    <row r="10988" ht="15" customHeight="1" x14ac:dyDescent="0.3"/>
    <row r="10989" ht="15" customHeight="1" x14ac:dyDescent="0.3"/>
    <row r="10990" ht="15" customHeight="1" x14ac:dyDescent="0.3"/>
    <row r="10991" ht="15" customHeight="1" x14ac:dyDescent="0.3"/>
    <row r="10992" ht="15" customHeight="1" x14ac:dyDescent="0.3"/>
    <row r="10993" ht="15" customHeight="1" x14ac:dyDescent="0.3"/>
    <row r="10994" ht="15" customHeight="1" x14ac:dyDescent="0.3"/>
    <row r="10995" ht="15" customHeight="1" x14ac:dyDescent="0.3"/>
    <row r="10996" ht="15" customHeight="1" x14ac:dyDescent="0.3"/>
    <row r="10997" ht="15" customHeight="1" x14ac:dyDescent="0.3"/>
    <row r="10998" ht="15" customHeight="1" x14ac:dyDescent="0.3"/>
    <row r="10999" ht="15" customHeight="1" x14ac:dyDescent="0.3"/>
    <row r="11000" ht="15" customHeight="1" x14ac:dyDescent="0.3"/>
    <row r="11001" ht="15" customHeight="1" x14ac:dyDescent="0.3"/>
    <row r="11002" ht="15" customHeight="1" x14ac:dyDescent="0.3"/>
    <row r="11003" ht="15" customHeight="1" x14ac:dyDescent="0.3"/>
    <row r="11004" ht="15" customHeight="1" x14ac:dyDescent="0.3"/>
    <row r="11005" ht="15" customHeight="1" x14ac:dyDescent="0.3"/>
    <row r="11006" ht="15" customHeight="1" x14ac:dyDescent="0.3"/>
    <row r="11007" ht="15" customHeight="1" x14ac:dyDescent="0.3"/>
    <row r="11008" ht="15" customHeight="1" x14ac:dyDescent="0.3"/>
    <row r="11009" ht="15" customHeight="1" x14ac:dyDescent="0.3"/>
    <row r="11010" ht="15" customHeight="1" x14ac:dyDescent="0.3"/>
    <row r="11011" ht="15" customHeight="1" x14ac:dyDescent="0.3"/>
    <row r="11012" ht="15" customHeight="1" x14ac:dyDescent="0.3"/>
    <row r="11013" ht="15" customHeight="1" x14ac:dyDescent="0.3"/>
    <row r="11014" ht="15" customHeight="1" x14ac:dyDescent="0.3"/>
    <row r="11015" ht="15" customHeight="1" x14ac:dyDescent="0.3"/>
    <row r="11016" ht="15" customHeight="1" x14ac:dyDescent="0.3"/>
    <row r="11017" ht="15" customHeight="1" x14ac:dyDescent="0.3"/>
    <row r="11018" ht="15" customHeight="1" x14ac:dyDescent="0.3"/>
    <row r="11019" ht="15" customHeight="1" x14ac:dyDescent="0.3"/>
    <row r="11020" ht="15" customHeight="1" x14ac:dyDescent="0.3"/>
    <row r="11021" ht="15" customHeight="1" x14ac:dyDescent="0.3"/>
    <row r="11022" ht="15" customHeight="1" x14ac:dyDescent="0.3"/>
    <row r="11023" ht="15" customHeight="1" x14ac:dyDescent="0.3"/>
    <row r="11024" ht="15" customHeight="1" x14ac:dyDescent="0.3"/>
    <row r="11025" ht="15" customHeight="1" x14ac:dyDescent="0.3"/>
    <row r="11026" ht="15" customHeight="1" x14ac:dyDescent="0.3"/>
    <row r="11027" ht="15" customHeight="1" x14ac:dyDescent="0.3"/>
    <row r="11028" ht="15" customHeight="1" x14ac:dyDescent="0.3"/>
    <row r="11029" ht="15" customHeight="1" x14ac:dyDescent="0.3"/>
    <row r="11030" ht="15" customHeight="1" x14ac:dyDescent="0.3"/>
    <row r="11031" ht="15" customHeight="1" x14ac:dyDescent="0.3"/>
    <row r="11032" ht="15" customHeight="1" x14ac:dyDescent="0.3"/>
    <row r="11033" ht="15" customHeight="1" x14ac:dyDescent="0.3"/>
    <row r="11034" ht="15" customHeight="1" x14ac:dyDescent="0.3"/>
    <row r="11035" ht="15" customHeight="1" x14ac:dyDescent="0.3"/>
    <row r="11036" ht="15" customHeight="1" x14ac:dyDescent="0.3"/>
    <row r="11037" ht="15" customHeight="1" x14ac:dyDescent="0.3"/>
    <row r="11038" ht="15" customHeight="1" x14ac:dyDescent="0.3"/>
    <row r="11039" ht="15" customHeight="1" x14ac:dyDescent="0.3"/>
    <row r="11040" ht="15" customHeight="1" x14ac:dyDescent="0.3"/>
    <row r="11041" ht="15" customHeight="1" x14ac:dyDescent="0.3"/>
    <row r="11042" ht="15" customHeight="1" x14ac:dyDescent="0.3"/>
    <row r="11043" ht="15" customHeight="1" x14ac:dyDescent="0.3"/>
    <row r="11044" ht="15" customHeight="1" x14ac:dyDescent="0.3"/>
    <row r="11045" ht="15" customHeight="1" x14ac:dyDescent="0.3"/>
    <row r="11046" ht="15" customHeight="1" x14ac:dyDescent="0.3"/>
    <row r="11047" ht="15" customHeight="1" x14ac:dyDescent="0.3"/>
    <row r="11048" ht="15" customHeight="1" x14ac:dyDescent="0.3"/>
    <row r="11049" ht="15" customHeight="1" x14ac:dyDescent="0.3"/>
    <row r="11050" ht="15" customHeight="1" x14ac:dyDescent="0.3"/>
    <row r="11051" ht="15" customHeight="1" x14ac:dyDescent="0.3"/>
    <row r="11052" ht="15" customHeight="1" x14ac:dyDescent="0.3"/>
    <row r="11053" ht="15" customHeight="1" x14ac:dyDescent="0.3"/>
    <row r="11054" ht="15" customHeight="1" x14ac:dyDescent="0.3"/>
    <row r="11055" ht="15" customHeight="1" x14ac:dyDescent="0.3"/>
    <row r="11056" ht="15" customHeight="1" x14ac:dyDescent="0.3"/>
    <row r="11057" ht="15" customHeight="1" x14ac:dyDescent="0.3"/>
    <row r="11058" ht="15" customHeight="1" x14ac:dyDescent="0.3"/>
    <row r="11059" ht="15" customHeight="1" x14ac:dyDescent="0.3"/>
    <row r="11060" ht="15" customHeight="1" x14ac:dyDescent="0.3"/>
    <row r="11061" ht="15" customHeight="1" x14ac:dyDescent="0.3"/>
    <row r="11062" ht="15" customHeight="1" x14ac:dyDescent="0.3"/>
    <row r="11063" ht="15" customHeight="1" x14ac:dyDescent="0.3"/>
    <row r="11064" ht="15" customHeight="1" x14ac:dyDescent="0.3"/>
    <row r="11065" ht="15" customHeight="1" x14ac:dyDescent="0.3"/>
    <row r="11066" ht="15" customHeight="1" x14ac:dyDescent="0.3"/>
    <row r="11067" ht="15" customHeight="1" x14ac:dyDescent="0.3"/>
    <row r="11068" ht="15" customHeight="1" x14ac:dyDescent="0.3"/>
    <row r="11069" ht="15" customHeight="1" x14ac:dyDescent="0.3"/>
    <row r="11070" ht="15" customHeight="1" x14ac:dyDescent="0.3"/>
    <row r="11071" ht="15" customHeight="1" x14ac:dyDescent="0.3"/>
    <row r="11072" ht="15" customHeight="1" x14ac:dyDescent="0.3"/>
    <row r="11073" ht="15" customHeight="1" x14ac:dyDescent="0.3"/>
    <row r="11074" ht="15" customHeight="1" x14ac:dyDescent="0.3"/>
    <row r="11075" ht="15" customHeight="1" x14ac:dyDescent="0.3"/>
    <row r="11076" ht="15" customHeight="1" x14ac:dyDescent="0.3"/>
    <row r="11077" ht="15" customHeight="1" x14ac:dyDescent="0.3"/>
    <row r="11078" ht="15" customHeight="1" x14ac:dyDescent="0.3"/>
    <row r="11079" ht="15" customHeight="1" x14ac:dyDescent="0.3"/>
    <row r="11080" ht="15" customHeight="1" x14ac:dyDescent="0.3"/>
    <row r="11081" ht="15" customHeight="1" x14ac:dyDescent="0.3"/>
    <row r="11082" ht="15" customHeight="1" x14ac:dyDescent="0.3"/>
    <row r="11083" ht="15" customHeight="1" x14ac:dyDescent="0.3"/>
    <row r="11084" ht="15" customHeight="1" x14ac:dyDescent="0.3"/>
    <row r="11085" ht="15" customHeight="1" x14ac:dyDescent="0.3"/>
    <row r="11086" ht="15" customHeight="1" x14ac:dyDescent="0.3"/>
    <row r="11087" ht="15" customHeight="1" x14ac:dyDescent="0.3"/>
    <row r="11088" ht="15" customHeight="1" x14ac:dyDescent="0.3"/>
    <row r="11089" ht="15" customHeight="1" x14ac:dyDescent="0.3"/>
    <row r="11090" ht="15" customHeight="1" x14ac:dyDescent="0.3"/>
    <row r="11091" ht="15" customHeight="1" x14ac:dyDescent="0.3"/>
    <row r="11092" ht="15" customHeight="1" x14ac:dyDescent="0.3"/>
    <row r="11093" ht="15" customHeight="1" x14ac:dyDescent="0.3"/>
    <row r="11094" ht="15" customHeight="1" x14ac:dyDescent="0.3"/>
    <row r="11095" ht="15" customHeight="1" x14ac:dyDescent="0.3"/>
    <row r="11096" ht="15" customHeight="1" x14ac:dyDescent="0.3"/>
    <row r="11097" ht="15" customHeight="1" x14ac:dyDescent="0.3"/>
    <row r="11098" ht="15" customHeight="1" x14ac:dyDescent="0.3"/>
    <row r="11099" ht="15" customHeight="1" x14ac:dyDescent="0.3"/>
    <row r="11100" ht="15" customHeight="1" x14ac:dyDescent="0.3"/>
    <row r="11101" ht="15" customHeight="1" x14ac:dyDescent="0.3"/>
    <row r="11102" ht="15" customHeight="1" x14ac:dyDescent="0.3"/>
    <row r="11103" ht="15" customHeight="1" x14ac:dyDescent="0.3"/>
    <row r="11104" ht="15" customHeight="1" x14ac:dyDescent="0.3"/>
    <row r="11105" ht="15" customHeight="1" x14ac:dyDescent="0.3"/>
    <row r="11106" ht="15" customHeight="1" x14ac:dyDescent="0.3"/>
    <row r="11107" ht="15" customHeight="1" x14ac:dyDescent="0.3"/>
    <row r="11108" ht="15" customHeight="1" x14ac:dyDescent="0.3"/>
    <row r="11109" ht="15" customHeight="1" x14ac:dyDescent="0.3"/>
    <row r="11110" ht="15" customHeight="1" x14ac:dyDescent="0.3"/>
    <row r="11111" ht="15" customHeight="1" x14ac:dyDescent="0.3"/>
    <row r="11112" ht="15" customHeight="1" x14ac:dyDescent="0.3"/>
    <row r="11113" ht="15" customHeight="1" x14ac:dyDescent="0.3"/>
    <row r="11114" ht="15" customHeight="1" x14ac:dyDescent="0.3"/>
    <row r="11115" ht="15" customHeight="1" x14ac:dyDescent="0.3"/>
    <row r="11116" ht="15" customHeight="1" x14ac:dyDescent="0.3"/>
    <row r="11117" ht="15" customHeight="1" x14ac:dyDescent="0.3"/>
    <row r="11118" ht="15" customHeight="1" x14ac:dyDescent="0.3"/>
    <row r="11119" ht="15" customHeight="1" x14ac:dyDescent="0.3"/>
    <row r="11120" ht="15" customHeight="1" x14ac:dyDescent="0.3"/>
    <row r="11121" ht="15" customHeight="1" x14ac:dyDescent="0.3"/>
    <row r="11122" ht="15" customHeight="1" x14ac:dyDescent="0.3"/>
    <row r="11123" ht="15" customHeight="1" x14ac:dyDescent="0.3"/>
    <row r="11124" ht="15" customHeight="1" x14ac:dyDescent="0.3"/>
    <row r="11125" ht="15" customHeight="1" x14ac:dyDescent="0.3"/>
    <row r="11126" ht="15" customHeight="1" x14ac:dyDescent="0.3"/>
    <row r="11127" ht="15" customHeight="1" x14ac:dyDescent="0.3"/>
    <row r="11128" ht="15" customHeight="1" x14ac:dyDescent="0.3"/>
    <row r="11129" ht="15" customHeight="1" x14ac:dyDescent="0.3"/>
    <row r="11130" ht="15" customHeight="1" x14ac:dyDescent="0.3"/>
    <row r="11131" ht="15" customHeight="1" x14ac:dyDescent="0.3"/>
    <row r="11132" ht="15" customHeight="1" x14ac:dyDescent="0.3"/>
    <row r="11133" ht="15" customHeight="1" x14ac:dyDescent="0.3"/>
    <row r="11134" ht="15" customHeight="1" x14ac:dyDescent="0.3"/>
    <row r="11135" ht="15" customHeight="1" x14ac:dyDescent="0.3"/>
    <row r="11136" ht="15" customHeight="1" x14ac:dyDescent="0.3"/>
    <row r="11137" ht="15" customHeight="1" x14ac:dyDescent="0.3"/>
    <row r="11138" ht="15" customHeight="1" x14ac:dyDescent="0.3"/>
    <row r="11139" ht="15" customHeight="1" x14ac:dyDescent="0.3"/>
    <row r="11140" ht="15" customHeight="1" x14ac:dyDescent="0.3"/>
    <row r="11141" ht="15" customHeight="1" x14ac:dyDescent="0.3"/>
    <row r="11142" ht="15" customHeight="1" x14ac:dyDescent="0.3"/>
    <row r="11143" ht="15" customHeight="1" x14ac:dyDescent="0.3"/>
    <row r="11144" ht="15" customHeight="1" x14ac:dyDescent="0.3"/>
    <row r="11145" ht="15" customHeight="1" x14ac:dyDescent="0.3"/>
    <row r="11146" ht="15" customHeight="1" x14ac:dyDescent="0.3"/>
    <row r="11147" ht="15" customHeight="1" x14ac:dyDescent="0.3"/>
    <row r="11148" ht="15" customHeight="1" x14ac:dyDescent="0.3"/>
    <row r="11149" ht="15" customHeight="1" x14ac:dyDescent="0.3"/>
    <row r="11150" ht="15" customHeight="1" x14ac:dyDescent="0.3"/>
    <row r="11151" ht="15" customHeight="1" x14ac:dyDescent="0.3"/>
    <row r="11152" ht="15" customHeight="1" x14ac:dyDescent="0.3"/>
    <row r="11153" ht="15" customHeight="1" x14ac:dyDescent="0.3"/>
    <row r="11154" ht="15" customHeight="1" x14ac:dyDescent="0.3"/>
    <row r="11155" ht="15" customHeight="1" x14ac:dyDescent="0.3"/>
    <row r="11156" ht="15" customHeight="1" x14ac:dyDescent="0.3"/>
    <row r="11157" ht="15" customHeight="1" x14ac:dyDescent="0.3"/>
    <row r="11158" ht="15" customHeight="1" x14ac:dyDescent="0.3"/>
    <row r="11159" ht="15" customHeight="1" x14ac:dyDescent="0.3"/>
    <row r="11160" ht="15" customHeight="1" x14ac:dyDescent="0.3"/>
    <row r="11161" ht="15" customHeight="1" x14ac:dyDescent="0.3"/>
    <row r="11162" ht="15" customHeight="1" x14ac:dyDescent="0.3"/>
    <row r="11163" ht="15" customHeight="1" x14ac:dyDescent="0.3"/>
    <row r="11164" ht="15" customHeight="1" x14ac:dyDescent="0.3"/>
    <row r="11165" ht="15" customHeight="1" x14ac:dyDescent="0.3"/>
    <row r="11166" ht="15" customHeight="1" x14ac:dyDescent="0.3"/>
    <row r="11167" ht="15" customHeight="1" x14ac:dyDescent="0.3"/>
    <row r="11168" ht="15" customHeight="1" x14ac:dyDescent="0.3"/>
    <row r="11169" ht="15" customHeight="1" x14ac:dyDescent="0.3"/>
    <row r="11170" ht="15" customHeight="1" x14ac:dyDescent="0.3"/>
    <row r="11171" ht="15" customHeight="1" x14ac:dyDescent="0.3"/>
    <row r="11172" ht="15" customHeight="1" x14ac:dyDescent="0.3"/>
    <row r="11173" ht="15" customHeight="1" x14ac:dyDescent="0.3"/>
    <row r="11174" ht="15" customHeight="1" x14ac:dyDescent="0.3"/>
    <row r="11175" ht="15" customHeight="1" x14ac:dyDescent="0.3"/>
    <row r="11176" ht="15" customHeight="1" x14ac:dyDescent="0.3"/>
    <row r="11177" ht="15" customHeight="1" x14ac:dyDescent="0.3"/>
    <row r="11178" ht="15" customHeight="1" x14ac:dyDescent="0.3"/>
    <row r="11179" ht="15" customHeight="1" x14ac:dyDescent="0.3"/>
    <row r="11180" ht="15" customHeight="1" x14ac:dyDescent="0.3"/>
    <row r="11181" ht="15" customHeight="1" x14ac:dyDescent="0.3"/>
    <row r="11182" ht="15" customHeight="1" x14ac:dyDescent="0.3"/>
    <row r="11183" ht="15" customHeight="1" x14ac:dyDescent="0.3"/>
    <row r="11184" ht="15" customHeight="1" x14ac:dyDescent="0.3"/>
    <row r="11185" ht="15" customHeight="1" x14ac:dyDescent="0.3"/>
    <row r="11186" ht="15" customHeight="1" x14ac:dyDescent="0.3"/>
    <row r="11187" ht="15" customHeight="1" x14ac:dyDescent="0.3"/>
    <row r="11188" ht="15" customHeight="1" x14ac:dyDescent="0.3"/>
    <row r="11189" ht="15" customHeight="1" x14ac:dyDescent="0.3"/>
    <row r="11190" ht="15" customHeight="1" x14ac:dyDescent="0.3"/>
    <row r="11191" ht="15" customHeight="1" x14ac:dyDescent="0.3"/>
    <row r="11192" ht="15" customHeight="1" x14ac:dyDescent="0.3"/>
    <row r="11193" ht="15" customHeight="1" x14ac:dyDescent="0.3"/>
    <row r="11194" ht="15" customHeight="1" x14ac:dyDescent="0.3"/>
    <row r="11195" ht="15" customHeight="1" x14ac:dyDescent="0.3"/>
    <row r="11196" ht="15" customHeight="1" x14ac:dyDescent="0.3"/>
    <row r="11197" ht="15" customHeight="1" x14ac:dyDescent="0.3"/>
    <row r="11198" ht="15" customHeight="1" x14ac:dyDescent="0.3"/>
    <row r="11199" ht="15" customHeight="1" x14ac:dyDescent="0.3"/>
    <row r="11200" ht="15" customHeight="1" x14ac:dyDescent="0.3"/>
    <row r="11201" ht="15" customHeight="1" x14ac:dyDescent="0.3"/>
    <row r="11202" ht="15" customHeight="1" x14ac:dyDescent="0.3"/>
    <row r="11203" ht="15" customHeight="1" x14ac:dyDescent="0.3"/>
    <row r="11204" ht="15" customHeight="1" x14ac:dyDescent="0.3"/>
    <row r="11205" ht="15" customHeight="1" x14ac:dyDescent="0.3"/>
    <row r="11206" ht="15" customHeight="1" x14ac:dyDescent="0.3"/>
    <row r="11207" ht="15" customHeight="1" x14ac:dyDescent="0.3"/>
    <row r="11208" ht="15" customHeight="1" x14ac:dyDescent="0.3"/>
    <row r="11209" ht="15" customHeight="1" x14ac:dyDescent="0.3"/>
    <row r="11210" ht="15" customHeight="1" x14ac:dyDescent="0.3"/>
    <row r="11211" ht="15" customHeight="1" x14ac:dyDescent="0.3"/>
    <row r="11212" ht="15" customHeight="1" x14ac:dyDescent="0.3"/>
    <row r="11213" ht="15" customHeight="1" x14ac:dyDescent="0.3"/>
    <row r="11214" ht="15" customHeight="1" x14ac:dyDescent="0.3"/>
    <row r="11215" ht="15" customHeight="1" x14ac:dyDescent="0.3"/>
    <row r="11216" ht="15" customHeight="1" x14ac:dyDescent="0.3"/>
    <row r="11217" ht="15" customHeight="1" x14ac:dyDescent="0.3"/>
    <row r="11218" ht="15" customHeight="1" x14ac:dyDescent="0.3"/>
    <row r="11219" ht="15" customHeight="1" x14ac:dyDescent="0.3"/>
    <row r="11220" ht="15" customHeight="1" x14ac:dyDescent="0.3"/>
    <row r="11221" ht="15" customHeight="1" x14ac:dyDescent="0.3"/>
    <row r="11222" ht="15" customHeight="1" x14ac:dyDescent="0.3"/>
    <row r="11223" ht="15" customHeight="1" x14ac:dyDescent="0.3"/>
    <row r="11224" ht="15" customHeight="1" x14ac:dyDescent="0.3"/>
    <row r="11225" ht="15" customHeight="1" x14ac:dyDescent="0.3"/>
    <row r="11226" ht="15" customHeight="1" x14ac:dyDescent="0.3"/>
    <row r="11227" ht="15" customHeight="1" x14ac:dyDescent="0.3"/>
    <row r="11228" ht="15" customHeight="1" x14ac:dyDescent="0.3"/>
    <row r="11229" ht="15" customHeight="1" x14ac:dyDescent="0.3"/>
    <row r="11230" ht="15" customHeight="1" x14ac:dyDescent="0.3"/>
    <row r="11231" ht="15" customHeight="1" x14ac:dyDescent="0.3"/>
    <row r="11232" ht="15" customHeight="1" x14ac:dyDescent="0.3"/>
    <row r="11233" ht="15" customHeight="1" x14ac:dyDescent="0.3"/>
    <row r="11234" ht="15" customHeight="1" x14ac:dyDescent="0.3"/>
    <row r="11235" ht="15" customHeight="1" x14ac:dyDescent="0.3"/>
    <row r="11236" ht="15" customHeight="1" x14ac:dyDescent="0.3"/>
    <row r="11237" ht="15" customHeight="1" x14ac:dyDescent="0.3"/>
    <row r="11238" ht="15" customHeight="1" x14ac:dyDescent="0.3"/>
    <row r="11239" ht="15" customHeight="1" x14ac:dyDescent="0.3"/>
    <row r="11240" ht="15" customHeight="1" x14ac:dyDescent="0.3"/>
    <row r="11241" ht="15" customHeight="1" x14ac:dyDescent="0.3"/>
    <row r="11242" ht="15" customHeight="1" x14ac:dyDescent="0.3"/>
    <row r="11243" ht="15" customHeight="1" x14ac:dyDescent="0.3"/>
    <row r="11244" ht="15" customHeight="1" x14ac:dyDescent="0.3"/>
    <row r="11245" ht="15" customHeight="1" x14ac:dyDescent="0.3"/>
    <row r="11246" ht="15" customHeight="1" x14ac:dyDescent="0.3"/>
    <row r="11247" ht="15" customHeight="1" x14ac:dyDescent="0.3"/>
    <row r="11248" ht="15" customHeight="1" x14ac:dyDescent="0.3"/>
    <row r="11249" ht="15" customHeight="1" x14ac:dyDescent="0.3"/>
    <row r="11250" ht="15" customHeight="1" x14ac:dyDescent="0.3"/>
    <row r="11251" ht="15" customHeight="1" x14ac:dyDescent="0.3"/>
    <row r="11252" ht="15" customHeight="1" x14ac:dyDescent="0.3"/>
    <row r="11253" ht="15" customHeight="1" x14ac:dyDescent="0.3"/>
    <row r="11254" ht="15" customHeight="1" x14ac:dyDescent="0.3"/>
    <row r="11255" ht="15" customHeight="1" x14ac:dyDescent="0.3"/>
    <row r="11256" ht="15" customHeight="1" x14ac:dyDescent="0.3"/>
    <row r="11257" ht="15" customHeight="1" x14ac:dyDescent="0.3"/>
    <row r="11258" ht="15" customHeight="1" x14ac:dyDescent="0.3"/>
    <row r="11259" ht="15" customHeight="1" x14ac:dyDescent="0.3"/>
    <row r="11260" ht="15" customHeight="1" x14ac:dyDescent="0.3"/>
    <row r="11261" ht="15" customHeight="1" x14ac:dyDescent="0.3"/>
    <row r="11262" ht="15" customHeight="1" x14ac:dyDescent="0.3"/>
    <row r="11263" ht="15" customHeight="1" x14ac:dyDescent="0.3"/>
    <row r="11264" ht="15" customHeight="1" x14ac:dyDescent="0.3"/>
    <row r="11265" ht="15" customHeight="1" x14ac:dyDescent="0.3"/>
    <row r="11266" ht="15" customHeight="1" x14ac:dyDescent="0.3"/>
    <row r="11267" ht="15" customHeight="1" x14ac:dyDescent="0.3"/>
    <row r="11268" ht="15" customHeight="1" x14ac:dyDescent="0.3"/>
    <row r="11269" ht="15" customHeight="1" x14ac:dyDescent="0.3"/>
    <row r="11270" ht="15" customHeight="1" x14ac:dyDescent="0.3"/>
    <row r="11271" ht="15" customHeight="1" x14ac:dyDescent="0.3"/>
    <row r="11272" ht="15" customHeight="1" x14ac:dyDescent="0.3"/>
    <row r="11273" ht="15" customHeight="1" x14ac:dyDescent="0.3"/>
    <row r="11274" ht="15" customHeight="1" x14ac:dyDescent="0.3"/>
    <row r="11275" ht="15" customHeight="1" x14ac:dyDescent="0.3"/>
    <row r="11276" ht="15" customHeight="1" x14ac:dyDescent="0.3"/>
    <row r="11277" ht="15" customHeight="1" x14ac:dyDescent="0.3"/>
    <row r="11278" ht="15" customHeight="1" x14ac:dyDescent="0.3"/>
    <row r="11279" ht="15" customHeight="1" x14ac:dyDescent="0.3"/>
    <row r="11280" ht="15" customHeight="1" x14ac:dyDescent="0.3"/>
    <row r="11281" ht="15" customHeight="1" x14ac:dyDescent="0.3"/>
    <row r="11282" ht="15" customHeight="1" x14ac:dyDescent="0.3"/>
    <row r="11283" ht="15" customHeight="1" x14ac:dyDescent="0.3"/>
    <row r="11284" ht="15" customHeight="1" x14ac:dyDescent="0.3"/>
    <row r="11285" ht="15" customHeight="1" x14ac:dyDescent="0.3"/>
    <row r="11286" ht="15" customHeight="1" x14ac:dyDescent="0.3"/>
    <row r="11287" ht="15" customHeight="1" x14ac:dyDescent="0.3"/>
    <row r="11288" ht="15" customHeight="1" x14ac:dyDescent="0.3"/>
    <row r="11289" ht="15" customHeight="1" x14ac:dyDescent="0.3"/>
    <row r="11290" ht="15" customHeight="1" x14ac:dyDescent="0.3"/>
    <row r="11291" ht="15" customHeight="1" x14ac:dyDescent="0.3"/>
    <row r="11292" ht="15" customHeight="1" x14ac:dyDescent="0.3"/>
    <row r="11293" ht="15" customHeight="1" x14ac:dyDescent="0.3"/>
    <row r="11294" ht="15" customHeight="1" x14ac:dyDescent="0.3"/>
    <row r="11295" ht="15" customHeight="1" x14ac:dyDescent="0.3"/>
    <row r="11296" ht="15" customHeight="1" x14ac:dyDescent="0.3"/>
    <row r="11297" ht="15" customHeight="1" x14ac:dyDescent="0.3"/>
    <row r="11298" ht="15" customHeight="1" x14ac:dyDescent="0.3"/>
    <row r="11299" ht="15" customHeight="1" x14ac:dyDescent="0.3"/>
    <row r="11300" ht="15" customHeight="1" x14ac:dyDescent="0.3"/>
    <row r="11301" ht="15" customHeight="1" x14ac:dyDescent="0.3"/>
    <row r="11302" ht="15" customHeight="1" x14ac:dyDescent="0.3"/>
    <row r="11303" ht="15" customHeight="1" x14ac:dyDescent="0.3"/>
    <row r="11304" ht="15" customHeight="1" x14ac:dyDescent="0.3"/>
    <row r="11305" ht="15" customHeight="1" x14ac:dyDescent="0.3"/>
    <row r="11306" ht="15" customHeight="1" x14ac:dyDescent="0.3"/>
    <row r="11307" ht="15" customHeight="1" x14ac:dyDescent="0.3"/>
    <row r="11308" ht="15" customHeight="1" x14ac:dyDescent="0.3"/>
    <row r="11309" ht="15" customHeight="1" x14ac:dyDescent="0.3"/>
    <row r="11310" ht="15" customHeight="1" x14ac:dyDescent="0.3"/>
    <row r="11311" ht="15" customHeight="1" x14ac:dyDescent="0.3"/>
    <row r="11312" ht="15" customHeight="1" x14ac:dyDescent="0.3"/>
    <row r="11313" ht="15" customHeight="1" x14ac:dyDescent="0.3"/>
    <row r="11314" ht="15" customHeight="1" x14ac:dyDescent="0.3"/>
    <row r="11315" ht="15" customHeight="1" x14ac:dyDescent="0.3"/>
    <row r="11316" ht="15" customHeight="1" x14ac:dyDescent="0.3"/>
    <row r="11317" ht="15" customHeight="1" x14ac:dyDescent="0.3"/>
    <row r="11318" ht="15" customHeight="1" x14ac:dyDescent="0.3"/>
    <row r="11319" ht="15" customHeight="1" x14ac:dyDescent="0.3"/>
    <row r="11320" ht="15" customHeight="1" x14ac:dyDescent="0.3"/>
    <row r="11321" ht="15" customHeight="1" x14ac:dyDescent="0.3"/>
    <row r="11322" ht="15" customHeight="1" x14ac:dyDescent="0.3"/>
    <row r="11323" ht="15" customHeight="1" x14ac:dyDescent="0.3"/>
    <row r="11324" ht="15" customHeight="1" x14ac:dyDescent="0.3"/>
    <row r="11325" ht="15" customHeight="1" x14ac:dyDescent="0.3"/>
    <row r="11326" ht="15" customHeight="1" x14ac:dyDescent="0.3"/>
    <row r="11327" ht="15" customHeight="1" x14ac:dyDescent="0.3"/>
    <row r="11328" ht="15" customHeight="1" x14ac:dyDescent="0.3"/>
    <row r="11329" ht="15" customHeight="1" x14ac:dyDescent="0.3"/>
    <row r="11330" ht="15" customHeight="1" x14ac:dyDescent="0.3"/>
    <row r="11331" ht="15" customHeight="1" x14ac:dyDescent="0.3"/>
    <row r="11332" ht="15" customHeight="1" x14ac:dyDescent="0.3"/>
    <row r="11333" ht="15" customHeight="1" x14ac:dyDescent="0.3"/>
    <row r="11334" ht="15" customHeight="1" x14ac:dyDescent="0.3"/>
    <row r="11335" ht="15" customHeight="1" x14ac:dyDescent="0.3"/>
    <row r="11336" ht="15" customHeight="1" x14ac:dyDescent="0.3"/>
    <row r="11337" ht="15" customHeight="1" x14ac:dyDescent="0.3"/>
    <row r="11338" ht="15" customHeight="1" x14ac:dyDescent="0.3"/>
    <row r="11339" ht="15" customHeight="1" x14ac:dyDescent="0.3"/>
    <row r="11340" ht="15" customHeight="1" x14ac:dyDescent="0.3"/>
    <row r="11341" ht="15" customHeight="1" x14ac:dyDescent="0.3"/>
    <row r="11342" ht="15" customHeight="1" x14ac:dyDescent="0.3"/>
    <row r="11343" ht="15" customHeight="1" x14ac:dyDescent="0.3"/>
    <row r="11344" ht="15" customHeight="1" x14ac:dyDescent="0.3"/>
    <row r="11345" ht="15" customHeight="1" x14ac:dyDescent="0.3"/>
    <row r="11346" ht="15" customHeight="1" x14ac:dyDescent="0.3"/>
    <row r="11347" ht="15" customHeight="1" x14ac:dyDescent="0.3"/>
    <row r="11348" ht="15" customHeight="1" x14ac:dyDescent="0.3"/>
    <row r="11349" ht="15" customHeight="1" x14ac:dyDescent="0.3"/>
    <row r="11350" ht="15" customHeight="1" x14ac:dyDescent="0.3"/>
    <row r="11351" ht="15" customHeight="1" x14ac:dyDescent="0.3"/>
    <row r="11352" ht="15" customHeight="1" x14ac:dyDescent="0.3"/>
    <row r="11353" ht="15" customHeight="1" x14ac:dyDescent="0.3"/>
    <row r="11354" ht="15" customHeight="1" x14ac:dyDescent="0.3"/>
    <row r="11355" ht="15" customHeight="1" x14ac:dyDescent="0.3"/>
    <row r="11356" ht="15" customHeight="1" x14ac:dyDescent="0.3"/>
    <row r="11357" ht="15" customHeight="1" x14ac:dyDescent="0.3"/>
    <row r="11358" ht="15" customHeight="1" x14ac:dyDescent="0.3"/>
    <row r="11359" ht="15" customHeight="1" x14ac:dyDescent="0.3"/>
    <row r="11360" ht="15" customHeight="1" x14ac:dyDescent="0.3"/>
    <row r="11361" ht="15" customHeight="1" x14ac:dyDescent="0.3"/>
    <row r="11362" ht="15" customHeight="1" x14ac:dyDescent="0.3"/>
    <row r="11363" ht="15" customHeight="1" x14ac:dyDescent="0.3"/>
    <row r="11364" ht="15" customHeight="1" x14ac:dyDescent="0.3"/>
    <row r="11365" ht="15" customHeight="1" x14ac:dyDescent="0.3"/>
    <row r="11366" ht="15" customHeight="1" x14ac:dyDescent="0.3"/>
    <row r="11367" ht="15" customHeight="1" x14ac:dyDescent="0.3"/>
    <row r="11368" ht="15" customHeight="1" x14ac:dyDescent="0.3"/>
    <row r="11369" ht="15" customHeight="1" x14ac:dyDescent="0.3"/>
    <row r="11370" ht="15" customHeight="1" x14ac:dyDescent="0.3"/>
    <row r="11371" ht="15" customHeight="1" x14ac:dyDescent="0.3"/>
    <row r="11372" ht="15" customHeight="1" x14ac:dyDescent="0.3"/>
    <row r="11373" ht="15" customHeight="1" x14ac:dyDescent="0.3"/>
    <row r="11374" ht="15" customHeight="1" x14ac:dyDescent="0.3"/>
    <row r="11375" ht="15" customHeight="1" x14ac:dyDescent="0.3"/>
    <row r="11376" ht="15" customHeight="1" x14ac:dyDescent="0.3"/>
    <row r="11377" ht="15" customHeight="1" x14ac:dyDescent="0.3"/>
    <row r="11378" ht="15" customHeight="1" x14ac:dyDescent="0.3"/>
    <row r="11379" ht="15" customHeight="1" x14ac:dyDescent="0.3"/>
    <row r="11380" ht="15" customHeight="1" x14ac:dyDescent="0.3"/>
    <row r="11381" ht="15" customHeight="1" x14ac:dyDescent="0.3"/>
    <row r="11382" ht="15" customHeight="1" x14ac:dyDescent="0.3"/>
    <row r="11383" ht="15" customHeight="1" x14ac:dyDescent="0.3"/>
    <row r="11384" ht="15" customHeight="1" x14ac:dyDescent="0.3"/>
    <row r="11385" ht="15" customHeight="1" x14ac:dyDescent="0.3"/>
    <row r="11386" ht="15" customHeight="1" x14ac:dyDescent="0.3"/>
    <row r="11387" ht="15" customHeight="1" x14ac:dyDescent="0.3"/>
    <row r="11388" ht="15" customHeight="1" x14ac:dyDescent="0.3"/>
    <row r="11389" ht="15" customHeight="1" x14ac:dyDescent="0.3"/>
    <row r="11390" ht="15" customHeight="1" x14ac:dyDescent="0.3"/>
    <row r="11391" ht="15" customHeight="1" x14ac:dyDescent="0.3"/>
    <row r="11392" ht="15" customHeight="1" x14ac:dyDescent="0.3"/>
    <row r="11393" ht="15" customHeight="1" x14ac:dyDescent="0.3"/>
    <row r="11394" ht="15" customHeight="1" x14ac:dyDescent="0.3"/>
    <row r="11395" ht="15" customHeight="1" x14ac:dyDescent="0.3"/>
    <row r="11396" ht="15" customHeight="1" x14ac:dyDescent="0.3"/>
    <row r="11397" ht="15" customHeight="1" x14ac:dyDescent="0.3"/>
    <row r="11398" ht="15" customHeight="1" x14ac:dyDescent="0.3"/>
    <row r="11399" ht="15" customHeight="1" x14ac:dyDescent="0.3"/>
    <row r="11400" ht="15" customHeight="1" x14ac:dyDescent="0.3"/>
    <row r="11401" ht="15" customHeight="1" x14ac:dyDescent="0.3"/>
    <row r="11402" ht="15" customHeight="1" x14ac:dyDescent="0.3"/>
    <row r="11403" ht="15" customHeight="1" x14ac:dyDescent="0.3"/>
    <row r="11404" ht="15" customHeight="1" x14ac:dyDescent="0.3"/>
    <row r="11405" ht="15" customHeight="1" x14ac:dyDescent="0.3"/>
    <row r="11406" ht="15" customHeight="1" x14ac:dyDescent="0.3"/>
    <row r="11407" ht="15" customHeight="1" x14ac:dyDescent="0.3"/>
    <row r="11408" ht="15" customHeight="1" x14ac:dyDescent="0.3"/>
    <row r="11409" ht="15" customHeight="1" x14ac:dyDescent="0.3"/>
    <row r="11410" ht="15" customHeight="1" x14ac:dyDescent="0.3"/>
    <row r="11411" ht="15" customHeight="1" x14ac:dyDescent="0.3"/>
    <row r="11412" ht="15" customHeight="1" x14ac:dyDescent="0.3"/>
    <row r="11413" ht="15" customHeight="1" x14ac:dyDescent="0.3"/>
    <row r="11414" ht="15" customHeight="1" x14ac:dyDescent="0.3"/>
    <row r="11415" ht="15" customHeight="1" x14ac:dyDescent="0.3"/>
    <row r="11416" ht="15" customHeight="1" x14ac:dyDescent="0.3"/>
    <row r="11417" ht="15" customHeight="1" x14ac:dyDescent="0.3"/>
    <row r="11418" ht="15" customHeight="1" x14ac:dyDescent="0.3"/>
    <row r="11419" ht="15" customHeight="1" x14ac:dyDescent="0.3"/>
    <row r="11420" ht="15" customHeight="1" x14ac:dyDescent="0.3"/>
    <row r="11421" ht="15" customHeight="1" x14ac:dyDescent="0.3"/>
    <row r="11422" ht="15" customHeight="1" x14ac:dyDescent="0.3"/>
    <row r="11423" ht="15" customHeight="1" x14ac:dyDescent="0.3"/>
    <row r="11424" ht="15" customHeight="1" x14ac:dyDescent="0.3"/>
    <row r="11425" ht="15" customHeight="1" x14ac:dyDescent="0.3"/>
    <row r="11426" ht="15" customHeight="1" x14ac:dyDescent="0.3"/>
    <row r="11427" ht="15" customHeight="1" x14ac:dyDescent="0.3"/>
    <row r="11428" ht="15" customHeight="1" x14ac:dyDescent="0.3"/>
    <row r="11429" ht="15" customHeight="1" x14ac:dyDescent="0.3"/>
    <row r="11430" ht="15" customHeight="1" x14ac:dyDescent="0.3"/>
    <row r="11431" ht="15" customHeight="1" x14ac:dyDescent="0.3"/>
    <row r="11432" ht="15" customHeight="1" x14ac:dyDescent="0.3"/>
    <row r="11433" ht="15" customHeight="1" x14ac:dyDescent="0.3"/>
    <row r="11434" ht="15" customHeight="1" x14ac:dyDescent="0.3"/>
    <row r="11435" ht="15" customHeight="1" x14ac:dyDescent="0.3"/>
    <row r="11436" ht="15" customHeight="1" x14ac:dyDescent="0.3"/>
    <row r="11437" ht="15" customHeight="1" x14ac:dyDescent="0.3"/>
    <row r="11438" ht="15" customHeight="1" x14ac:dyDescent="0.3"/>
    <row r="11439" ht="15" customHeight="1" x14ac:dyDescent="0.3"/>
    <row r="11440" ht="15" customHeight="1" x14ac:dyDescent="0.3"/>
    <row r="11441" ht="15" customHeight="1" x14ac:dyDescent="0.3"/>
    <row r="11442" ht="15" customHeight="1" x14ac:dyDescent="0.3"/>
    <row r="11443" ht="15" customHeight="1" x14ac:dyDescent="0.3"/>
    <row r="11444" ht="15" customHeight="1" x14ac:dyDescent="0.3"/>
    <row r="11445" ht="15" customHeight="1" x14ac:dyDescent="0.3"/>
    <row r="11446" ht="15" customHeight="1" x14ac:dyDescent="0.3"/>
    <row r="11447" ht="15" customHeight="1" x14ac:dyDescent="0.3"/>
    <row r="11448" ht="15" customHeight="1" x14ac:dyDescent="0.3"/>
    <row r="11449" ht="15" customHeight="1" x14ac:dyDescent="0.3"/>
    <row r="11450" ht="15" customHeight="1" x14ac:dyDescent="0.3"/>
    <row r="11451" ht="15" customHeight="1" x14ac:dyDescent="0.3"/>
    <row r="11452" ht="15" customHeight="1" x14ac:dyDescent="0.3"/>
    <row r="11453" ht="15" customHeight="1" x14ac:dyDescent="0.3"/>
    <row r="11454" ht="15" customHeight="1" x14ac:dyDescent="0.3"/>
    <row r="11455" ht="15" customHeight="1" x14ac:dyDescent="0.3"/>
    <row r="11456" ht="15" customHeight="1" x14ac:dyDescent="0.3"/>
    <row r="11457" ht="15" customHeight="1" x14ac:dyDescent="0.3"/>
    <row r="11458" ht="15" customHeight="1" x14ac:dyDescent="0.3"/>
    <row r="11459" ht="15" customHeight="1" x14ac:dyDescent="0.3"/>
    <row r="11460" ht="15" customHeight="1" x14ac:dyDescent="0.3"/>
    <row r="11461" ht="15" customHeight="1" x14ac:dyDescent="0.3"/>
    <row r="11462" ht="15" customHeight="1" x14ac:dyDescent="0.3"/>
    <row r="11463" ht="15" customHeight="1" x14ac:dyDescent="0.3"/>
    <row r="11464" ht="15" customHeight="1" x14ac:dyDescent="0.3"/>
    <row r="11465" ht="15" customHeight="1" x14ac:dyDescent="0.3"/>
    <row r="11466" ht="15" customHeight="1" x14ac:dyDescent="0.3"/>
    <row r="11467" ht="15" customHeight="1" x14ac:dyDescent="0.3"/>
    <row r="11468" ht="15" customHeight="1" x14ac:dyDescent="0.3"/>
    <row r="11469" ht="15" customHeight="1" x14ac:dyDescent="0.3"/>
    <row r="11470" ht="15" customHeight="1" x14ac:dyDescent="0.3"/>
    <row r="11471" ht="15" customHeight="1" x14ac:dyDescent="0.3"/>
    <row r="11472" ht="15" customHeight="1" x14ac:dyDescent="0.3"/>
    <row r="11473" ht="15" customHeight="1" x14ac:dyDescent="0.3"/>
    <row r="11474" ht="15" customHeight="1" x14ac:dyDescent="0.3"/>
    <row r="11475" ht="15" customHeight="1" x14ac:dyDescent="0.3"/>
    <row r="11476" ht="15" customHeight="1" x14ac:dyDescent="0.3"/>
    <row r="11477" ht="15" customHeight="1" x14ac:dyDescent="0.3"/>
    <row r="11478" ht="15" customHeight="1" x14ac:dyDescent="0.3"/>
    <row r="11479" ht="15" customHeight="1" x14ac:dyDescent="0.3"/>
    <row r="11480" ht="15" customHeight="1" x14ac:dyDescent="0.3"/>
    <row r="11481" ht="15" customHeight="1" x14ac:dyDescent="0.3"/>
    <row r="11482" ht="15" customHeight="1" x14ac:dyDescent="0.3"/>
    <row r="11483" ht="15" customHeight="1" x14ac:dyDescent="0.3"/>
    <row r="11484" ht="15" customHeight="1" x14ac:dyDescent="0.3"/>
    <row r="11485" ht="15" customHeight="1" x14ac:dyDescent="0.3"/>
    <row r="11486" ht="15" customHeight="1" x14ac:dyDescent="0.3"/>
    <row r="11487" ht="15" customHeight="1" x14ac:dyDescent="0.3"/>
    <row r="11488" ht="15" customHeight="1" x14ac:dyDescent="0.3"/>
    <row r="11489" ht="15" customHeight="1" x14ac:dyDescent="0.3"/>
    <row r="11490" ht="15" customHeight="1" x14ac:dyDescent="0.3"/>
    <row r="11491" ht="15" customHeight="1" x14ac:dyDescent="0.3"/>
    <row r="11492" ht="15" customHeight="1" x14ac:dyDescent="0.3"/>
    <row r="11493" ht="15" customHeight="1" x14ac:dyDescent="0.3"/>
    <row r="11494" ht="15" customHeight="1" x14ac:dyDescent="0.3"/>
    <row r="11495" ht="15" customHeight="1" x14ac:dyDescent="0.3"/>
    <row r="11496" ht="15" customHeight="1" x14ac:dyDescent="0.3"/>
    <row r="11497" ht="15" customHeight="1" x14ac:dyDescent="0.3"/>
    <row r="11498" ht="15" customHeight="1" x14ac:dyDescent="0.3"/>
    <row r="11499" ht="15" customHeight="1" x14ac:dyDescent="0.3"/>
    <row r="11500" ht="15" customHeight="1" x14ac:dyDescent="0.3"/>
    <row r="11501" ht="15" customHeight="1" x14ac:dyDescent="0.3"/>
    <row r="11502" ht="15" customHeight="1" x14ac:dyDescent="0.3"/>
    <row r="11503" ht="15" customHeight="1" x14ac:dyDescent="0.3"/>
    <row r="11504" ht="15" customHeight="1" x14ac:dyDescent="0.3"/>
    <row r="11505" ht="15" customHeight="1" x14ac:dyDescent="0.3"/>
    <row r="11506" ht="15" customHeight="1" x14ac:dyDescent="0.3"/>
    <row r="11507" ht="15" customHeight="1" x14ac:dyDescent="0.3"/>
    <row r="11508" ht="15" customHeight="1" x14ac:dyDescent="0.3"/>
    <row r="11509" ht="15" customHeight="1" x14ac:dyDescent="0.3"/>
    <row r="11510" ht="15" customHeight="1" x14ac:dyDescent="0.3"/>
    <row r="11511" ht="15" customHeight="1" x14ac:dyDescent="0.3"/>
    <row r="11512" ht="15" customHeight="1" x14ac:dyDescent="0.3"/>
    <row r="11513" ht="15" customHeight="1" x14ac:dyDescent="0.3"/>
    <row r="11514" ht="15" customHeight="1" x14ac:dyDescent="0.3"/>
    <row r="11515" ht="15" customHeight="1" x14ac:dyDescent="0.3"/>
    <row r="11516" ht="15" customHeight="1" x14ac:dyDescent="0.3"/>
    <row r="11517" ht="15" customHeight="1" x14ac:dyDescent="0.3"/>
    <row r="11518" ht="15" customHeight="1" x14ac:dyDescent="0.3"/>
    <row r="11519" ht="15" customHeight="1" x14ac:dyDescent="0.3"/>
    <row r="11520" ht="15" customHeight="1" x14ac:dyDescent="0.3"/>
    <row r="11521" ht="15" customHeight="1" x14ac:dyDescent="0.3"/>
    <row r="11522" ht="15" customHeight="1" x14ac:dyDescent="0.3"/>
    <row r="11523" ht="15" customHeight="1" x14ac:dyDescent="0.3"/>
    <row r="11524" ht="15" customHeight="1" x14ac:dyDescent="0.3"/>
    <row r="11525" ht="15" customHeight="1" x14ac:dyDescent="0.3"/>
    <row r="11526" ht="15" customHeight="1" x14ac:dyDescent="0.3"/>
    <row r="11527" ht="15" customHeight="1" x14ac:dyDescent="0.3"/>
    <row r="11528" ht="15" customHeight="1" x14ac:dyDescent="0.3"/>
    <row r="11529" ht="15" customHeight="1" x14ac:dyDescent="0.3"/>
    <row r="11530" ht="15" customHeight="1" x14ac:dyDescent="0.3"/>
    <row r="11531" ht="15" customHeight="1" x14ac:dyDescent="0.3"/>
    <row r="11532" ht="15" customHeight="1" x14ac:dyDescent="0.3"/>
    <row r="11533" ht="15" customHeight="1" x14ac:dyDescent="0.3"/>
    <row r="11534" ht="15" customHeight="1" x14ac:dyDescent="0.3"/>
    <row r="11535" ht="15" customHeight="1" x14ac:dyDescent="0.3"/>
    <row r="11536" ht="15" customHeight="1" x14ac:dyDescent="0.3"/>
    <row r="11537" ht="15" customHeight="1" x14ac:dyDescent="0.3"/>
    <row r="11538" ht="15" customHeight="1" x14ac:dyDescent="0.3"/>
    <row r="11539" ht="15" customHeight="1" x14ac:dyDescent="0.3"/>
    <row r="11540" ht="15" customHeight="1" x14ac:dyDescent="0.3"/>
    <row r="11541" ht="15" customHeight="1" x14ac:dyDescent="0.3"/>
    <row r="11542" ht="15" customHeight="1" x14ac:dyDescent="0.3"/>
    <row r="11543" ht="15" customHeight="1" x14ac:dyDescent="0.3"/>
    <row r="11544" ht="15" customHeight="1" x14ac:dyDescent="0.3"/>
    <row r="11545" ht="15" customHeight="1" x14ac:dyDescent="0.3"/>
    <row r="11546" ht="15" customHeight="1" x14ac:dyDescent="0.3"/>
    <row r="11547" ht="15" customHeight="1" x14ac:dyDescent="0.3"/>
    <row r="11548" ht="15" customHeight="1" x14ac:dyDescent="0.3"/>
    <row r="11549" ht="15" customHeight="1" x14ac:dyDescent="0.3"/>
    <row r="11550" ht="15" customHeight="1" x14ac:dyDescent="0.3"/>
    <row r="11551" ht="15" customHeight="1" x14ac:dyDescent="0.3"/>
    <row r="11552" ht="15" customHeight="1" x14ac:dyDescent="0.3"/>
    <row r="11553" ht="15" customHeight="1" x14ac:dyDescent="0.3"/>
    <row r="11554" ht="15" customHeight="1" x14ac:dyDescent="0.3"/>
    <row r="11555" ht="15" customHeight="1" x14ac:dyDescent="0.3"/>
    <row r="11556" ht="15" customHeight="1" x14ac:dyDescent="0.3"/>
    <row r="11557" ht="15" customHeight="1" x14ac:dyDescent="0.3"/>
    <row r="11558" ht="15" customHeight="1" x14ac:dyDescent="0.3"/>
    <row r="11559" ht="15" customHeight="1" x14ac:dyDescent="0.3"/>
    <row r="11560" ht="15" customHeight="1" x14ac:dyDescent="0.3"/>
    <row r="11561" ht="15" customHeight="1" x14ac:dyDescent="0.3"/>
    <row r="11562" ht="15" customHeight="1" x14ac:dyDescent="0.3"/>
    <row r="11563" ht="15" customHeight="1" x14ac:dyDescent="0.3"/>
    <row r="11564" ht="15" customHeight="1" x14ac:dyDescent="0.3"/>
    <row r="11565" ht="15" customHeight="1" x14ac:dyDescent="0.3"/>
    <row r="11566" ht="15" customHeight="1" x14ac:dyDescent="0.3"/>
    <row r="11567" ht="15" customHeight="1" x14ac:dyDescent="0.3"/>
    <row r="11568" ht="15" customHeight="1" x14ac:dyDescent="0.3"/>
    <row r="11569" ht="15" customHeight="1" x14ac:dyDescent="0.3"/>
    <row r="11570" ht="15" customHeight="1" x14ac:dyDescent="0.3"/>
    <row r="11571" ht="15" customHeight="1" x14ac:dyDescent="0.3"/>
    <row r="11572" ht="15" customHeight="1" x14ac:dyDescent="0.3"/>
    <row r="11573" ht="15" customHeight="1" x14ac:dyDescent="0.3"/>
    <row r="11574" ht="15" customHeight="1" x14ac:dyDescent="0.3"/>
    <row r="11575" ht="15" customHeight="1" x14ac:dyDescent="0.3"/>
    <row r="11576" ht="15" customHeight="1" x14ac:dyDescent="0.3"/>
    <row r="11577" ht="15" customHeight="1" x14ac:dyDescent="0.3"/>
    <row r="11578" ht="15" customHeight="1" x14ac:dyDescent="0.3"/>
    <row r="11579" ht="15" customHeight="1" x14ac:dyDescent="0.3"/>
    <row r="11580" ht="15" customHeight="1" x14ac:dyDescent="0.3"/>
    <row r="11581" ht="15" customHeight="1" x14ac:dyDescent="0.3"/>
    <row r="11582" ht="15" customHeight="1" x14ac:dyDescent="0.3"/>
    <row r="11583" ht="15" customHeight="1" x14ac:dyDescent="0.3"/>
    <row r="11584" ht="15" customHeight="1" x14ac:dyDescent="0.3"/>
    <row r="11585" ht="15" customHeight="1" x14ac:dyDescent="0.3"/>
    <row r="11586" ht="15" customHeight="1" x14ac:dyDescent="0.3"/>
    <row r="11587" ht="15" customHeight="1" x14ac:dyDescent="0.3"/>
    <row r="11588" ht="15" customHeight="1" x14ac:dyDescent="0.3"/>
    <row r="11589" ht="15" customHeight="1" x14ac:dyDescent="0.3"/>
    <row r="11590" ht="15" customHeight="1" x14ac:dyDescent="0.3"/>
    <row r="11591" ht="15" customHeight="1" x14ac:dyDescent="0.3"/>
    <row r="11592" ht="15" customHeight="1" x14ac:dyDescent="0.3"/>
    <row r="11593" ht="15" customHeight="1" x14ac:dyDescent="0.3"/>
    <row r="11594" ht="15" customHeight="1" x14ac:dyDescent="0.3"/>
    <row r="11595" ht="15" customHeight="1" x14ac:dyDescent="0.3"/>
    <row r="11596" ht="15" customHeight="1" x14ac:dyDescent="0.3"/>
    <row r="11597" ht="15" customHeight="1" x14ac:dyDescent="0.3"/>
    <row r="11598" ht="15" customHeight="1" x14ac:dyDescent="0.3"/>
    <row r="11599" ht="15" customHeight="1" x14ac:dyDescent="0.3"/>
    <row r="11600" ht="15" customHeight="1" x14ac:dyDescent="0.3"/>
    <row r="11601" ht="15" customHeight="1" x14ac:dyDescent="0.3"/>
    <row r="11602" ht="15" customHeight="1" x14ac:dyDescent="0.3"/>
    <row r="11603" ht="15" customHeight="1" x14ac:dyDescent="0.3"/>
    <row r="11604" ht="15" customHeight="1" x14ac:dyDescent="0.3"/>
    <row r="11605" ht="15" customHeight="1" x14ac:dyDescent="0.3"/>
    <row r="11606" ht="15" customHeight="1" x14ac:dyDescent="0.3"/>
    <row r="11607" ht="15" customHeight="1" x14ac:dyDescent="0.3"/>
    <row r="11608" ht="15" customHeight="1" x14ac:dyDescent="0.3"/>
    <row r="11609" ht="15" customHeight="1" x14ac:dyDescent="0.3"/>
    <row r="11610" ht="15" customHeight="1" x14ac:dyDescent="0.3"/>
    <row r="11611" ht="15" customHeight="1" x14ac:dyDescent="0.3"/>
    <row r="11612" ht="15" customHeight="1" x14ac:dyDescent="0.3"/>
    <row r="11613" ht="15" customHeight="1" x14ac:dyDescent="0.3"/>
    <row r="11614" ht="15" customHeight="1" x14ac:dyDescent="0.3"/>
    <row r="11615" ht="15" customHeight="1" x14ac:dyDescent="0.3"/>
    <row r="11616" ht="15" customHeight="1" x14ac:dyDescent="0.3"/>
    <row r="11617" ht="15" customHeight="1" x14ac:dyDescent="0.3"/>
    <row r="11618" ht="15" customHeight="1" x14ac:dyDescent="0.3"/>
    <row r="11619" ht="15" customHeight="1" x14ac:dyDescent="0.3"/>
    <row r="11620" ht="15" customHeight="1" x14ac:dyDescent="0.3"/>
    <row r="11621" ht="15" customHeight="1" x14ac:dyDescent="0.3"/>
    <row r="11622" ht="15" customHeight="1" x14ac:dyDescent="0.3"/>
    <row r="11623" ht="15" customHeight="1" x14ac:dyDescent="0.3"/>
    <row r="11624" ht="15" customHeight="1" x14ac:dyDescent="0.3"/>
    <row r="11625" ht="15" customHeight="1" x14ac:dyDescent="0.3"/>
    <row r="11626" ht="15" customHeight="1" x14ac:dyDescent="0.3"/>
    <row r="11627" ht="15" customHeight="1" x14ac:dyDescent="0.3"/>
    <row r="11628" ht="15" customHeight="1" x14ac:dyDescent="0.3"/>
    <row r="11629" ht="15" customHeight="1" x14ac:dyDescent="0.3"/>
    <row r="11630" ht="15" customHeight="1" x14ac:dyDescent="0.3"/>
    <row r="11631" ht="15" customHeight="1" x14ac:dyDescent="0.3"/>
    <row r="11632" ht="15" customHeight="1" x14ac:dyDescent="0.3"/>
    <row r="11633" ht="15" customHeight="1" x14ac:dyDescent="0.3"/>
    <row r="11634" ht="15" customHeight="1" x14ac:dyDescent="0.3"/>
    <row r="11635" ht="15" customHeight="1" x14ac:dyDescent="0.3"/>
    <row r="11636" ht="15" customHeight="1" x14ac:dyDescent="0.3"/>
    <row r="11637" ht="15" customHeight="1" x14ac:dyDescent="0.3"/>
    <row r="11638" ht="15" customHeight="1" x14ac:dyDescent="0.3"/>
    <row r="11639" ht="15" customHeight="1" x14ac:dyDescent="0.3"/>
    <row r="11640" ht="15" customHeight="1" x14ac:dyDescent="0.3"/>
    <row r="11641" ht="15" customHeight="1" x14ac:dyDescent="0.3"/>
    <row r="11642" ht="15" customHeight="1" x14ac:dyDescent="0.3"/>
    <row r="11643" ht="15" customHeight="1" x14ac:dyDescent="0.3"/>
    <row r="11644" ht="15" customHeight="1" x14ac:dyDescent="0.3"/>
    <row r="11645" ht="15" customHeight="1" x14ac:dyDescent="0.3"/>
    <row r="11646" ht="15" customHeight="1" x14ac:dyDescent="0.3"/>
    <row r="11647" ht="15" customHeight="1" x14ac:dyDescent="0.3"/>
    <row r="11648" ht="15" customHeight="1" x14ac:dyDescent="0.3"/>
    <row r="11649" ht="15" customHeight="1" x14ac:dyDescent="0.3"/>
    <row r="11650" ht="15" customHeight="1" x14ac:dyDescent="0.3"/>
    <row r="11651" ht="15" customHeight="1" x14ac:dyDescent="0.3"/>
    <row r="11652" ht="15" customHeight="1" x14ac:dyDescent="0.3"/>
    <row r="11653" ht="15" customHeight="1" x14ac:dyDescent="0.3"/>
    <row r="11654" ht="15" customHeight="1" x14ac:dyDescent="0.3"/>
    <row r="11655" ht="15" customHeight="1" x14ac:dyDescent="0.3"/>
    <row r="11656" ht="15" customHeight="1" x14ac:dyDescent="0.3"/>
    <row r="11657" ht="15" customHeight="1" x14ac:dyDescent="0.3"/>
    <row r="11658" ht="15" customHeight="1" x14ac:dyDescent="0.3"/>
    <row r="11659" ht="15" customHeight="1" x14ac:dyDescent="0.3"/>
    <row r="11660" ht="15" customHeight="1" x14ac:dyDescent="0.3"/>
    <row r="11661" ht="15" customHeight="1" x14ac:dyDescent="0.3"/>
    <row r="11662" ht="15" customHeight="1" x14ac:dyDescent="0.3"/>
    <row r="11663" ht="15" customHeight="1" x14ac:dyDescent="0.3"/>
    <row r="11664" ht="15" customHeight="1" x14ac:dyDescent="0.3"/>
    <row r="11665" ht="15" customHeight="1" x14ac:dyDescent="0.3"/>
    <row r="11666" ht="15" customHeight="1" x14ac:dyDescent="0.3"/>
    <row r="11667" ht="15" customHeight="1" x14ac:dyDescent="0.3"/>
    <row r="11668" ht="15" customHeight="1" x14ac:dyDescent="0.3"/>
    <row r="11669" ht="15" customHeight="1" x14ac:dyDescent="0.3"/>
    <row r="11670" ht="15" customHeight="1" x14ac:dyDescent="0.3"/>
    <row r="11671" ht="15" customHeight="1" x14ac:dyDescent="0.3"/>
    <row r="11672" ht="15" customHeight="1" x14ac:dyDescent="0.3"/>
    <row r="11673" ht="15" customHeight="1" x14ac:dyDescent="0.3"/>
    <row r="11674" ht="15" customHeight="1" x14ac:dyDescent="0.3"/>
    <row r="11675" ht="15" customHeight="1" x14ac:dyDescent="0.3"/>
    <row r="11676" ht="15" customHeight="1" x14ac:dyDescent="0.3"/>
    <row r="11677" ht="15" customHeight="1" x14ac:dyDescent="0.3"/>
    <row r="11678" ht="15" customHeight="1" x14ac:dyDescent="0.3"/>
    <row r="11679" ht="15" customHeight="1" x14ac:dyDescent="0.3"/>
    <row r="11680" ht="15" customHeight="1" x14ac:dyDescent="0.3"/>
    <row r="11681" ht="15" customHeight="1" x14ac:dyDescent="0.3"/>
    <row r="11682" ht="15" customHeight="1" x14ac:dyDescent="0.3"/>
    <row r="11683" ht="15" customHeight="1" x14ac:dyDescent="0.3"/>
    <row r="11684" ht="15" customHeight="1" x14ac:dyDescent="0.3"/>
    <row r="11685" ht="15" customHeight="1" x14ac:dyDescent="0.3"/>
    <row r="11686" ht="15" customHeight="1" x14ac:dyDescent="0.3"/>
    <row r="11687" ht="15" customHeight="1" x14ac:dyDescent="0.3"/>
    <row r="11688" ht="15" customHeight="1" x14ac:dyDescent="0.3"/>
    <row r="11689" ht="15" customHeight="1" x14ac:dyDescent="0.3"/>
    <row r="11690" ht="15" customHeight="1" x14ac:dyDescent="0.3"/>
    <row r="11691" ht="15" customHeight="1" x14ac:dyDescent="0.3"/>
    <row r="11692" ht="15" customHeight="1" x14ac:dyDescent="0.3"/>
    <row r="11693" ht="15" customHeight="1" x14ac:dyDescent="0.3"/>
    <row r="11694" ht="15" customHeight="1" x14ac:dyDescent="0.3"/>
    <row r="11695" ht="15" customHeight="1" x14ac:dyDescent="0.3"/>
    <row r="11696" ht="15" customHeight="1" x14ac:dyDescent="0.3"/>
    <row r="11697" ht="15" customHeight="1" x14ac:dyDescent="0.3"/>
    <row r="11698" ht="15" customHeight="1" x14ac:dyDescent="0.3"/>
    <row r="11699" ht="15" customHeight="1" x14ac:dyDescent="0.3"/>
    <row r="11700" ht="15" customHeight="1" x14ac:dyDescent="0.3"/>
    <row r="11701" ht="15" customHeight="1" x14ac:dyDescent="0.3"/>
    <row r="11702" ht="15" customHeight="1" x14ac:dyDescent="0.3"/>
    <row r="11703" ht="15" customHeight="1" x14ac:dyDescent="0.3"/>
    <row r="11704" ht="15" customHeight="1" x14ac:dyDescent="0.3"/>
    <row r="11705" ht="15" customHeight="1" x14ac:dyDescent="0.3"/>
    <row r="11706" ht="15" customHeight="1" x14ac:dyDescent="0.3"/>
    <row r="11707" ht="15" customHeight="1" x14ac:dyDescent="0.3"/>
    <row r="11708" ht="15" customHeight="1" x14ac:dyDescent="0.3"/>
    <row r="11709" ht="15" customHeight="1" x14ac:dyDescent="0.3"/>
    <row r="11710" ht="15" customHeight="1" x14ac:dyDescent="0.3"/>
    <row r="11711" ht="15" customHeight="1" x14ac:dyDescent="0.3"/>
    <row r="11712" ht="15" customHeight="1" x14ac:dyDescent="0.3"/>
    <row r="11713" ht="15" customHeight="1" x14ac:dyDescent="0.3"/>
    <row r="11714" ht="15" customHeight="1" x14ac:dyDescent="0.3"/>
    <row r="11715" ht="15" customHeight="1" x14ac:dyDescent="0.3"/>
    <row r="11716" ht="15" customHeight="1" x14ac:dyDescent="0.3"/>
    <row r="11717" ht="15" customHeight="1" x14ac:dyDescent="0.3"/>
    <row r="11718" ht="15" customHeight="1" x14ac:dyDescent="0.3"/>
    <row r="11719" ht="15" customHeight="1" x14ac:dyDescent="0.3"/>
    <row r="11720" ht="15" customHeight="1" x14ac:dyDescent="0.3"/>
    <row r="11721" ht="15" customHeight="1" x14ac:dyDescent="0.3"/>
    <row r="11722" ht="15" customHeight="1" x14ac:dyDescent="0.3"/>
    <row r="11723" ht="15" customHeight="1" x14ac:dyDescent="0.3"/>
    <row r="11724" ht="15" customHeight="1" x14ac:dyDescent="0.3"/>
    <row r="11725" ht="15" customHeight="1" x14ac:dyDescent="0.3"/>
    <row r="11726" ht="15" customHeight="1" x14ac:dyDescent="0.3"/>
    <row r="11727" ht="15" customHeight="1" x14ac:dyDescent="0.3"/>
    <row r="11728" ht="15" customHeight="1" x14ac:dyDescent="0.3"/>
    <row r="11729" ht="15" customHeight="1" x14ac:dyDescent="0.3"/>
    <row r="11730" ht="15" customHeight="1" x14ac:dyDescent="0.3"/>
    <row r="11731" ht="15" customHeight="1" x14ac:dyDescent="0.3"/>
    <row r="11732" ht="15" customHeight="1" x14ac:dyDescent="0.3"/>
    <row r="11733" ht="15" customHeight="1" x14ac:dyDescent="0.3"/>
    <row r="11734" ht="15" customHeight="1" x14ac:dyDescent="0.3"/>
    <row r="11735" ht="15" customHeight="1" x14ac:dyDescent="0.3"/>
    <row r="11736" ht="15" customHeight="1" x14ac:dyDescent="0.3"/>
    <row r="11737" ht="15" customHeight="1" x14ac:dyDescent="0.3"/>
    <row r="11738" ht="15" customHeight="1" x14ac:dyDescent="0.3"/>
    <row r="11739" ht="15" customHeight="1" x14ac:dyDescent="0.3"/>
    <row r="11740" ht="15" customHeight="1" x14ac:dyDescent="0.3"/>
    <row r="11741" ht="15" customHeight="1" x14ac:dyDescent="0.3"/>
    <row r="11742" ht="15" customHeight="1" x14ac:dyDescent="0.3"/>
    <row r="11743" ht="15" customHeight="1" x14ac:dyDescent="0.3"/>
    <row r="11744" ht="15" customHeight="1" x14ac:dyDescent="0.3"/>
    <row r="11745" ht="15" customHeight="1" x14ac:dyDescent="0.3"/>
    <row r="11746" ht="15" customHeight="1" x14ac:dyDescent="0.3"/>
    <row r="11747" ht="15" customHeight="1" x14ac:dyDescent="0.3"/>
    <row r="11748" ht="15" customHeight="1" x14ac:dyDescent="0.3"/>
    <row r="11749" ht="15" customHeight="1" x14ac:dyDescent="0.3"/>
    <row r="11750" ht="15" customHeight="1" x14ac:dyDescent="0.3"/>
    <row r="11751" ht="15" customHeight="1" x14ac:dyDescent="0.3"/>
    <row r="11752" ht="15" customHeight="1" x14ac:dyDescent="0.3"/>
    <row r="11753" ht="15" customHeight="1" x14ac:dyDescent="0.3"/>
    <row r="11754" ht="15" customHeight="1" x14ac:dyDescent="0.3"/>
    <row r="11755" ht="15" customHeight="1" x14ac:dyDescent="0.3"/>
    <row r="11756" ht="15" customHeight="1" x14ac:dyDescent="0.3"/>
    <row r="11757" ht="15" customHeight="1" x14ac:dyDescent="0.3"/>
    <row r="11758" ht="15" customHeight="1" x14ac:dyDescent="0.3"/>
    <row r="11759" ht="15" customHeight="1" x14ac:dyDescent="0.3"/>
    <row r="11760" ht="15" customHeight="1" x14ac:dyDescent="0.3"/>
    <row r="11761" ht="15" customHeight="1" x14ac:dyDescent="0.3"/>
    <row r="11762" ht="15" customHeight="1" x14ac:dyDescent="0.3"/>
    <row r="11763" ht="15" customHeight="1" x14ac:dyDescent="0.3"/>
    <row r="11764" ht="15" customHeight="1" x14ac:dyDescent="0.3"/>
    <row r="11765" ht="15" customHeight="1" x14ac:dyDescent="0.3"/>
    <row r="11766" ht="15" customHeight="1" x14ac:dyDescent="0.3"/>
    <row r="11767" ht="15" customHeight="1" x14ac:dyDescent="0.3"/>
    <row r="11768" ht="15" customHeight="1" x14ac:dyDescent="0.3"/>
    <row r="11769" ht="15" customHeight="1" x14ac:dyDescent="0.3"/>
    <row r="11770" ht="15" customHeight="1" x14ac:dyDescent="0.3"/>
    <row r="11771" ht="15" customHeight="1" x14ac:dyDescent="0.3"/>
    <row r="11772" ht="15" customHeight="1" x14ac:dyDescent="0.3"/>
    <row r="11773" ht="15" customHeight="1" x14ac:dyDescent="0.3"/>
    <row r="11774" ht="15" customHeight="1" x14ac:dyDescent="0.3"/>
    <row r="11775" ht="15" customHeight="1" x14ac:dyDescent="0.3"/>
    <row r="11776" ht="15" customHeight="1" x14ac:dyDescent="0.3"/>
    <row r="11777" ht="15" customHeight="1" x14ac:dyDescent="0.3"/>
    <row r="11778" ht="15" customHeight="1" x14ac:dyDescent="0.3"/>
    <row r="11779" ht="15" customHeight="1" x14ac:dyDescent="0.3"/>
    <row r="11780" ht="15" customHeight="1" x14ac:dyDescent="0.3"/>
    <row r="11781" ht="15" customHeight="1" x14ac:dyDescent="0.3"/>
    <row r="11782" ht="15" customHeight="1" x14ac:dyDescent="0.3"/>
    <row r="11783" ht="15" customHeight="1" x14ac:dyDescent="0.3"/>
    <row r="11784" ht="15" customHeight="1" x14ac:dyDescent="0.3"/>
    <row r="11785" ht="15" customHeight="1" x14ac:dyDescent="0.3"/>
    <row r="11786" ht="15" customHeight="1" x14ac:dyDescent="0.3"/>
    <row r="11787" ht="15" customHeight="1" x14ac:dyDescent="0.3"/>
    <row r="11788" ht="15" customHeight="1" x14ac:dyDescent="0.3"/>
    <row r="11789" ht="15" customHeight="1" x14ac:dyDescent="0.3"/>
    <row r="11790" ht="15" customHeight="1" x14ac:dyDescent="0.3"/>
    <row r="11791" ht="15" customHeight="1" x14ac:dyDescent="0.3"/>
    <row r="11792" ht="15" customHeight="1" x14ac:dyDescent="0.3"/>
    <row r="11793" ht="15" customHeight="1" x14ac:dyDescent="0.3"/>
    <row r="11794" ht="15" customHeight="1" x14ac:dyDescent="0.3"/>
    <row r="11795" ht="15" customHeight="1" x14ac:dyDescent="0.3"/>
    <row r="11796" ht="15" customHeight="1" x14ac:dyDescent="0.3"/>
    <row r="11797" ht="15" customHeight="1" x14ac:dyDescent="0.3"/>
    <row r="11798" ht="15" customHeight="1" x14ac:dyDescent="0.3"/>
    <row r="11799" ht="15" customHeight="1" x14ac:dyDescent="0.3"/>
    <row r="11800" ht="15" customHeight="1" x14ac:dyDescent="0.3"/>
    <row r="11801" ht="15" customHeight="1" x14ac:dyDescent="0.3"/>
    <row r="11802" ht="15" customHeight="1" x14ac:dyDescent="0.3"/>
    <row r="11803" ht="15" customHeight="1" x14ac:dyDescent="0.3"/>
    <row r="11804" ht="15" customHeight="1" x14ac:dyDescent="0.3"/>
    <row r="11805" ht="15" customHeight="1" x14ac:dyDescent="0.3"/>
    <row r="11806" ht="15" customHeight="1" x14ac:dyDescent="0.3"/>
    <row r="11807" ht="15" customHeight="1" x14ac:dyDescent="0.3"/>
    <row r="11808" ht="15" customHeight="1" x14ac:dyDescent="0.3"/>
    <row r="11809" ht="15" customHeight="1" x14ac:dyDescent="0.3"/>
    <row r="11810" ht="15" customHeight="1" x14ac:dyDescent="0.3"/>
    <row r="11811" ht="15" customHeight="1" x14ac:dyDescent="0.3"/>
    <row r="11812" ht="15" customHeight="1" x14ac:dyDescent="0.3"/>
    <row r="11813" ht="15" customHeight="1" x14ac:dyDescent="0.3"/>
    <row r="11814" ht="15" customHeight="1" x14ac:dyDescent="0.3"/>
    <row r="11815" ht="15" customHeight="1" x14ac:dyDescent="0.3"/>
    <row r="11816" ht="15" customHeight="1" x14ac:dyDescent="0.3"/>
    <row r="11817" ht="15" customHeight="1" x14ac:dyDescent="0.3"/>
    <row r="11818" ht="15" customHeight="1" x14ac:dyDescent="0.3"/>
    <row r="11819" ht="15" customHeight="1" x14ac:dyDescent="0.3"/>
    <row r="11820" ht="15" customHeight="1" x14ac:dyDescent="0.3"/>
    <row r="11821" ht="15" customHeight="1" x14ac:dyDescent="0.3"/>
    <row r="11822" ht="15" customHeight="1" x14ac:dyDescent="0.3"/>
    <row r="11823" ht="15" customHeight="1" x14ac:dyDescent="0.3"/>
    <row r="11824" ht="15" customHeight="1" x14ac:dyDescent="0.3"/>
    <row r="11825" ht="15" customHeight="1" x14ac:dyDescent="0.3"/>
    <row r="11826" ht="15" customHeight="1" x14ac:dyDescent="0.3"/>
    <row r="11827" ht="15" customHeight="1" x14ac:dyDescent="0.3"/>
    <row r="11828" ht="15" customHeight="1" x14ac:dyDescent="0.3"/>
    <row r="11829" ht="15" customHeight="1" x14ac:dyDescent="0.3"/>
    <row r="11830" ht="15" customHeight="1" x14ac:dyDescent="0.3"/>
    <row r="11831" ht="15" customHeight="1" x14ac:dyDescent="0.3"/>
    <row r="11832" ht="15" customHeight="1" x14ac:dyDescent="0.3"/>
    <row r="11833" ht="15" customHeight="1" x14ac:dyDescent="0.3"/>
    <row r="11834" ht="15" customHeight="1" x14ac:dyDescent="0.3"/>
    <row r="11835" ht="15" customHeight="1" x14ac:dyDescent="0.3"/>
    <row r="11836" ht="15" customHeight="1" x14ac:dyDescent="0.3"/>
    <row r="11837" ht="15" customHeight="1" x14ac:dyDescent="0.3"/>
    <row r="11838" ht="15" customHeight="1" x14ac:dyDescent="0.3"/>
    <row r="11839" ht="15" customHeight="1" x14ac:dyDescent="0.3"/>
    <row r="11840" ht="15" customHeight="1" x14ac:dyDescent="0.3"/>
    <row r="11841" ht="15" customHeight="1" x14ac:dyDescent="0.3"/>
    <row r="11842" ht="15" customHeight="1" x14ac:dyDescent="0.3"/>
    <row r="11843" ht="15" customHeight="1" x14ac:dyDescent="0.3"/>
    <row r="11844" ht="15" customHeight="1" x14ac:dyDescent="0.3"/>
    <row r="11845" ht="15" customHeight="1" x14ac:dyDescent="0.3"/>
    <row r="11846" ht="15" customHeight="1" x14ac:dyDescent="0.3"/>
    <row r="11847" ht="15" customHeight="1" x14ac:dyDescent="0.3"/>
    <row r="11848" ht="15" customHeight="1" x14ac:dyDescent="0.3"/>
    <row r="11849" ht="15" customHeight="1" x14ac:dyDescent="0.3"/>
    <row r="11850" ht="15" customHeight="1" x14ac:dyDescent="0.3"/>
    <row r="11851" ht="15" customHeight="1" x14ac:dyDescent="0.3"/>
    <row r="11852" ht="15" customHeight="1" x14ac:dyDescent="0.3"/>
    <row r="11853" ht="15" customHeight="1" x14ac:dyDescent="0.3"/>
    <row r="11854" ht="15" customHeight="1" x14ac:dyDescent="0.3"/>
    <row r="11855" ht="15" customHeight="1" x14ac:dyDescent="0.3"/>
    <row r="11856" ht="15" customHeight="1" x14ac:dyDescent="0.3"/>
    <row r="11857" ht="15" customHeight="1" x14ac:dyDescent="0.3"/>
    <row r="11858" ht="15" customHeight="1" x14ac:dyDescent="0.3"/>
    <row r="11859" ht="15" customHeight="1" x14ac:dyDescent="0.3"/>
    <row r="11860" ht="15" customHeight="1" x14ac:dyDescent="0.3"/>
    <row r="11861" ht="15" customHeight="1" x14ac:dyDescent="0.3"/>
    <row r="11862" ht="15" customHeight="1" x14ac:dyDescent="0.3"/>
    <row r="11863" ht="15" customHeight="1" x14ac:dyDescent="0.3"/>
    <row r="11864" ht="15" customHeight="1" x14ac:dyDescent="0.3"/>
    <row r="11865" ht="15" customHeight="1" x14ac:dyDescent="0.3"/>
    <row r="11866" ht="15" customHeight="1" x14ac:dyDescent="0.3"/>
    <row r="11867" ht="15" customHeight="1" x14ac:dyDescent="0.3"/>
    <row r="11868" ht="15" customHeight="1" x14ac:dyDescent="0.3"/>
    <row r="11869" ht="15" customHeight="1" x14ac:dyDescent="0.3"/>
    <row r="11870" ht="15" customHeight="1" x14ac:dyDescent="0.3"/>
    <row r="11871" ht="15" customHeight="1" x14ac:dyDescent="0.3"/>
    <row r="11872" ht="15" customHeight="1" x14ac:dyDescent="0.3"/>
    <row r="11873" ht="15" customHeight="1" x14ac:dyDescent="0.3"/>
    <row r="11874" ht="15" customHeight="1" x14ac:dyDescent="0.3"/>
    <row r="11875" ht="15" customHeight="1" x14ac:dyDescent="0.3"/>
    <row r="11876" ht="15" customHeight="1" x14ac:dyDescent="0.3"/>
    <row r="11877" ht="15" customHeight="1" x14ac:dyDescent="0.3"/>
    <row r="11878" ht="15" customHeight="1" x14ac:dyDescent="0.3"/>
    <row r="11879" ht="15" customHeight="1" x14ac:dyDescent="0.3"/>
    <row r="11880" ht="15" customHeight="1" x14ac:dyDescent="0.3"/>
    <row r="11881" ht="15" customHeight="1" x14ac:dyDescent="0.3"/>
    <row r="11882" ht="15" customHeight="1" x14ac:dyDescent="0.3"/>
    <row r="11883" ht="15" customHeight="1" x14ac:dyDescent="0.3"/>
    <row r="11884" ht="15" customHeight="1" x14ac:dyDescent="0.3"/>
    <row r="11885" ht="15" customHeight="1" x14ac:dyDescent="0.3"/>
    <row r="11886" ht="15" customHeight="1" x14ac:dyDescent="0.3"/>
    <row r="11887" ht="15" customHeight="1" x14ac:dyDescent="0.3"/>
    <row r="11888" ht="15" customHeight="1" x14ac:dyDescent="0.3"/>
    <row r="11889" ht="15" customHeight="1" x14ac:dyDescent="0.3"/>
    <row r="11890" ht="15" customHeight="1" x14ac:dyDescent="0.3"/>
    <row r="11891" ht="15" customHeight="1" x14ac:dyDescent="0.3"/>
    <row r="11892" ht="15" customHeight="1" x14ac:dyDescent="0.3"/>
    <row r="11893" ht="15" customHeight="1" x14ac:dyDescent="0.3"/>
    <row r="11894" ht="15" customHeight="1" x14ac:dyDescent="0.3"/>
    <row r="11895" ht="15" customHeight="1" x14ac:dyDescent="0.3"/>
    <row r="11896" ht="15" customHeight="1" x14ac:dyDescent="0.3"/>
    <row r="11897" ht="15" customHeight="1" x14ac:dyDescent="0.3"/>
    <row r="11898" ht="15" customHeight="1" x14ac:dyDescent="0.3"/>
    <row r="11899" ht="15" customHeight="1" x14ac:dyDescent="0.3"/>
    <row r="11900" ht="15" customHeight="1" x14ac:dyDescent="0.3"/>
    <row r="11901" ht="15" customHeight="1" x14ac:dyDescent="0.3"/>
    <row r="11902" ht="15" customHeight="1" x14ac:dyDescent="0.3"/>
    <row r="11903" ht="15" customHeight="1" x14ac:dyDescent="0.3"/>
    <row r="11904" ht="15" customHeight="1" x14ac:dyDescent="0.3"/>
    <row r="11905" ht="15" customHeight="1" x14ac:dyDescent="0.3"/>
    <row r="11906" ht="15" customHeight="1" x14ac:dyDescent="0.3"/>
    <row r="11907" ht="15" customHeight="1" x14ac:dyDescent="0.3"/>
    <row r="11908" ht="15" customHeight="1" x14ac:dyDescent="0.3"/>
    <row r="11909" ht="15" customHeight="1" x14ac:dyDescent="0.3"/>
    <row r="11910" ht="15" customHeight="1" x14ac:dyDescent="0.3"/>
    <row r="11911" ht="15" customHeight="1" x14ac:dyDescent="0.3"/>
    <row r="11912" ht="15" customHeight="1" x14ac:dyDescent="0.3"/>
    <row r="11913" ht="15" customHeight="1" x14ac:dyDescent="0.3"/>
    <row r="11914" ht="15" customHeight="1" x14ac:dyDescent="0.3"/>
    <row r="11915" ht="15" customHeight="1" x14ac:dyDescent="0.3"/>
    <row r="11916" ht="15" customHeight="1" x14ac:dyDescent="0.3"/>
    <row r="11917" ht="15" customHeight="1" x14ac:dyDescent="0.3"/>
    <row r="11918" ht="15" customHeight="1" x14ac:dyDescent="0.3"/>
    <row r="11919" ht="15" customHeight="1" x14ac:dyDescent="0.3"/>
    <row r="11920" ht="15" customHeight="1" x14ac:dyDescent="0.3"/>
    <row r="11921" ht="15" customHeight="1" x14ac:dyDescent="0.3"/>
    <row r="11922" ht="15" customHeight="1" x14ac:dyDescent="0.3"/>
    <row r="11923" ht="15" customHeight="1" x14ac:dyDescent="0.3"/>
    <row r="11924" ht="15" customHeight="1" x14ac:dyDescent="0.3"/>
    <row r="11925" ht="15" customHeight="1" x14ac:dyDescent="0.3"/>
    <row r="11926" ht="15" customHeight="1" x14ac:dyDescent="0.3"/>
    <row r="11927" ht="15" customHeight="1" x14ac:dyDescent="0.3"/>
    <row r="11928" ht="15" customHeight="1" x14ac:dyDescent="0.3"/>
    <row r="11929" ht="15" customHeight="1" x14ac:dyDescent="0.3"/>
    <row r="11930" ht="15" customHeight="1" x14ac:dyDescent="0.3"/>
    <row r="11931" ht="15" customHeight="1" x14ac:dyDescent="0.3"/>
    <row r="11932" ht="15" customHeight="1" x14ac:dyDescent="0.3"/>
    <row r="11933" ht="15" customHeight="1" x14ac:dyDescent="0.3"/>
    <row r="11934" ht="15" customHeight="1" x14ac:dyDescent="0.3"/>
    <row r="11935" ht="15" customHeight="1" x14ac:dyDescent="0.3"/>
    <row r="11936" ht="15" customHeight="1" x14ac:dyDescent="0.3"/>
    <row r="11937" ht="15" customHeight="1" x14ac:dyDescent="0.3"/>
    <row r="11938" ht="15" customHeight="1" x14ac:dyDescent="0.3"/>
    <row r="11939" ht="15" customHeight="1" x14ac:dyDescent="0.3"/>
    <row r="11940" ht="15" customHeight="1" x14ac:dyDescent="0.3"/>
    <row r="11941" ht="15" customHeight="1" x14ac:dyDescent="0.3"/>
    <row r="11942" ht="15" customHeight="1" x14ac:dyDescent="0.3"/>
    <row r="11943" ht="15" customHeight="1" x14ac:dyDescent="0.3"/>
    <row r="11944" ht="15" customHeight="1" x14ac:dyDescent="0.3"/>
    <row r="11945" ht="15" customHeight="1" x14ac:dyDescent="0.3"/>
    <row r="11946" ht="15" customHeight="1" x14ac:dyDescent="0.3"/>
    <row r="11947" ht="15" customHeight="1" x14ac:dyDescent="0.3"/>
    <row r="11948" ht="15" customHeight="1" x14ac:dyDescent="0.3"/>
    <row r="11949" ht="15" customHeight="1" x14ac:dyDescent="0.3"/>
    <row r="11950" ht="15" customHeight="1" x14ac:dyDescent="0.3"/>
    <row r="11951" ht="15" customHeight="1" x14ac:dyDescent="0.3"/>
    <row r="11952" ht="15" customHeight="1" x14ac:dyDescent="0.3"/>
    <row r="11953" ht="15" customHeight="1" x14ac:dyDescent="0.3"/>
    <row r="11954" ht="15" customHeight="1" x14ac:dyDescent="0.3"/>
    <row r="11955" ht="15" customHeight="1" x14ac:dyDescent="0.3"/>
    <row r="11956" ht="15" customHeight="1" x14ac:dyDescent="0.3"/>
    <row r="11957" ht="15" customHeight="1" x14ac:dyDescent="0.3"/>
    <row r="11958" ht="15" customHeight="1" x14ac:dyDescent="0.3"/>
    <row r="11959" ht="15" customHeight="1" x14ac:dyDescent="0.3"/>
    <row r="11960" ht="15" customHeight="1" x14ac:dyDescent="0.3"/>
    <row r="11961" ht="15" customHeight="1" x14ac:dyDescent="0.3"/>
    <row r="11962" ht="15" customHeight="1" x14ac:dyDescent="0.3"/>
    <row r="11963" ht="15" customHeight="1" x14ac:dyDescent="0.3"/>
    <row r="11964" ht="15" customHeight="1" x14ac:dyDescent="0.3"/>
    <row r="11965" ht="15" customHeight="1" x14ac:dyDescent="0.3"/>
    <row r="11966" ht="15" customHeight="1" x14ac:dyDescent="0.3"/>
    <row r="11967" ht="15" customHeight="1" x14ac:dyDescent="0.3"/>
    <row r="11968" ht="15" customHeight="1" x14ac:dyDescent="0.3"/>
    <row r="11969" ht="15" customHeight="1" x14ac:dyDescent="0.3"/>
    <row r="11970" ht="15" customHeight="1" x14ac:dyDescent="0.3"/>
    <row r="11971" ht="15" customHeight="1" x14ac:dyDescent="0.3"/>
    <row r="11972" ht="15" customHeight="1" x14ac:dyDescent="0.3"/>
    <row r="11973" ht="15" customHeight="1" x14ac:dyDescent="0.3"/>
    <row r="11974" ht="15" customHeight="1" x14ac:dyDescent="0.3"/>
    <row r="11975" ht="15" customHeight="1" x14ac:dyDescent="0.3"/>
    <row r="11976" ht="15" customHeight="1" x14ac:dyDescent="0.3"/>
    <row r="11977" ht="15" customHeight="1" x14ac:dyDescent="0.3"/>
    <row r="11978" ht="15" customHeight="1" x14ac:dyDescent="0.3"/>
    <row r="11979" ht="15" customHeight="1" x14ac:dyDescent="0.3"/>
    <row r="11980" ht="15" customHeight="1" x14ac:dyDescent="0.3"/>
    <row r="11981" ht="15" customHeight="1" x14ac:dyDescent="0.3"/>
    <row r="11982" ht="15" customHeight="1" x14ac:dyDescent="0.3"/>
    <row r="11983" ht="15" customHeight="1" x14ac:dyDescent="0.3"/>
    <row r="11984" ht="15" customHeight="1" x14ac:dyDescent="0.3"/>
    <row r="11985" ht="15" customHeight="1" x14ac:dyDescent="0.3"/>
    <row r="11986" ht="15" customHeight="1" x14ac:dyDescent="0.3"/>
    <row r="11987" ht="15" customHeight="1" x14ac:dyDescent="0.3"/>
    <row r="11988" ht="15" customHeight="1" x14ac:dyDescent="0.3"/>
    <row r="11989" ht="15" customHeight="1" x14ac:dyDescent="0.3"/>
    <row r="11990" ht="15" customHeight="1" x14ac:dyDescent="0.3"/>
    <row r="11991" ht="15" customHeight="1" x14ac:dyDescent="0.3"/>
    <row r="11992" ht="15" customHeight="1" x14ac:dyDescent="0.3"/>
    <row r="11993" ht="15" customHeight="1" x14ac:dyDescent="0.3"/>
    <row r="11994" ht="15" customHeight="1" x14ac:dyDescent="0.3"/>
    <row r="11995" ht="15" customHeight="1" x14ac:dyDescent="0.3"/>
    <row r="11996" ht="15" customHeight="1" x14ac:dyDescent="0.3"/>
    <row r="11997" ht="15" customHeight="1" x14ac:dyDescent="0.3"/>
    <row r="11998" ht="15" customHeight="1" x14ac:dyDescent="0.3"/>
    <row r="11999" ht="15" customHeight="1" x14ac:dyDescent="0.3"/>
    <row r="12000" ht="15" customHeight="1" x14ac:dyDescent="0.3"/>
    <row r="12001" ht="15" customHeight="1" x14ac:dyDescent="0.3"/>
    <row r="12002" ht="15" customHeight="1" x14ac:dyDescent="0.3"/>
    <row r="12003" ht="15" customHeight="1" x14ac:dyDescent="0.3"/>
    <row r="12004" ht="15" customHeight="1" x14ac:dyDescent="0.3"/>
    <row r="12005" ht="15" customHeight="1" x14ac:dyDescent="0.3"/>
    <row r="12006" ht="15" customHeight="1" x14ac:dyDescent="0.3"/>
    <row r="12007" ht="15" customHeight="1" x14ac:dyDescent="0.3"/>
    <row r="12008" ht="15" customHeight="1" x14ac:dyDescent="0.3"/>
    <row r="12009" ht="15" customHeight="1" x14ac:dyDescent="0.3"/>
    <row r="12010" ht="15" customHeight="1" x14ac:dyDescent="0.3"/>
    <row r="12011" ht="15" customHeight="1" x14ac:dyDescent="0.3"/>
    <row r="12012" ht="15" customHeight="1" x14ac:dyDescent="0.3"/>
    <row r="12013" ht="15" customHeight="1" x14ac:dyDescent="0.3"/>
    <row r="12014" ht="15" customHeight="1" x14ac:dyDescent="0.3"/>
    <row r="12015" ht="15" customHeight="1" x14ac:dyDescent="0.3"/>
    <row r="12016" ht="15" customHeight="1" x14ac:dyDescent="0.3"/>
    <row r="12017" ht="15" customHeight="1" x14ac:dyDescent="0.3"/>
    <row r="12018" ht="15" customHeight="1" x14ac:dyDescent="0.3"/>
    <row r="12019" ht="15" customHeight="1" x14ac:dyDescent="0.3"/>
    <row r="12020" ht="15" customHeight="1" x14ac:dyDescent="0.3"/>
    <row r="12021" ht="15" customHeight="1" x14ac:dyDescent="0.3"/>
    <row r="12022" ht="15" customHeight="1" x14ac:dyDescent="0.3"/>
    <row r="12023" ht="15" customHeight="1" x14ac:dyDescent="0.3"/>
    <row r="12024" ht="15" customHeight="1" x14ac:dyDescent="0.3"/>
    <row r="12025" ht="15" customHeight="1" x14ac:dyDescent="0.3"/>
    <row r="12026" ht="15" customHeight="1" x14ac:dyDescent="0.3"/>
    <row r="12027" ht="15" customHeight="1" x14ac:dyDescent="0.3"/>
    <row r="12028" ht="15" customHeight="1" x14ac:dyDescent="0.3"/>
    <row r="12029" ht="15" customHeight="1" x14ac:dyDescent="0.3"/>
    <row r="12030" ht="15" customHeight="1" x14ac:dyDescent="0.3"/>
    <row r="12031" ht="15" customHeight="1" x14ac:dyDescent="0.3"/>
    <row r="12032" ht="15" customHeight="1" x14ac:dyDescent="0.3"/>
    <row r="12033" ht="15" customHeight="1" x14ac:dyDescent="0.3"/>
    <row r="12034" ht="15" customHeight="1" x14ac:dyDescent="0.3"/>
    <row r="12035" ht="15" customHeight="1" x14ac:dyDescent="0.3"/>
    <row r="12036" ht="15" customHeight="1" x14ac:dyDescent="0.3"/>
    <row r="12037" ht="15" customHeight="1" x14ac:dyDescent="0.3"/>
    <row r="12038" ht="15" customHeight="1" x14ac:dyDescent="0.3"/>
    <row r="12039" ht="15" customHeight="1" x14ac:dyDescent="0.3"/>
    <row r="12040" ht="15" customHeight="1" x14ac:dyDescent="0.3"/>
    <row r="12041" ht="15" customHeight="1" x14ac:dyDescent="0.3"/>
    <row r="12042" ht="15" customHeight="1" x14ac:dyDescent="0.3"/>
    <row r="12043" ht="15" customHeight="1" x14ac:dyDescent="0.3"/>
    <row r="12044" ht="15" customHeight="1" x14ac:dyDescent="0.3"/>
    <row r="12045" ht="15" customHeight="1" x14ac:dyDescent="0.3"/>
    <row r="12046" ht="15" customHeight="1" x14ac:dyDescent="0.3"/>
    <row r="12047" ht="15" customHeight="1" x14ac:dyDescent="0.3"/>
    <row r="12048" ht="15" customHeight="1" x14ac:dyDescent="0.3"/>
    <row r="12049" ht="15" customHeight="1" x14ac:dyDescent="0.3"/>
    <row r="12050" ht="15" customHeight="1" x14ac:dyDescent="0.3"/>
    <row r="12051" ht="15" customHeight="1" x14ac:dyDescent="0.3"/>
    <row r="12052" ht="15" customHeight="1" x14ac:dyDescent="0.3"/>
    <row r="12053" ht="15" customHeight="1" x14ac:dyDescent="0.3"/>
    <row r="12054" ht="15" customHeight="1" x14ac:dyDescent="0.3"/>
    <row r="12055" ht="15" customHeight="1" x14ac:dyDescent="0.3"/>
    <row r="12056" ht="15" customHeight="1" x14ac:dyDescent="0.3"/>
    <row r="12057" ht="15" customHeight="1" x14ac:dyDescent="0.3"/>
    <row r="12058" ht="15" customHeight="1" x14ac:dyDescent="0.3"/>
    <row r="12059" ht="15" customHeight="1" x14ac:dyDescent="0.3"/>
    <row r="12060" ht="15" customHeight="1" x14ac:dyDescent="0.3"/>
    <row r="12061" ht="15" customHeight="1" x14ac:dyDescent="0.3"/>
    <row r="12062" ht="15" customHeight="1" x14ac:dyDescent="0.3"/>
    <row r="12063" ht="15" customHeight="1" x14ac:dyDescent="0.3"/>
    <row r="12064" ht="15" customHeight="1" x14ac:dyDescent="0.3"/>
    <row r="12065" ht="15" customHeight="1" x14ac:dyDescent="0.3"/>
    <row r="12066" ht="15" customHeight="1" x14ac:dyDescent="0.3"/>
    <row r="12067" ht="15" customHeight="1" x14ac:dyDescent="0.3"/>
    <row r="12068" ht="15" customHeight="1" x14ac:dyDescent="0.3"/>
    <row r="12069" ht="15" customHeight="1" x14ac:dyDescent="0.3"/>
    <row r="12070" ht="15" customHeight="1" x14ac:dyDescent="0.3"/>
    <row r="12071" ht="15" customHeight="1" x14ac:dyDescent="0.3"/>
    <row r="12072" ht="15" customHeight="1" x14ac:dyDescent="0.3"/>
    <row r="12073" ht="15" customHeight="1" x14ac:dyDescent="0.3"/>
    <row r="12074" ht="15" customHeight="1" x14ac:dyDescent="0.3"/>
    <row r="12075" ht="15" customHeight="1" x14ac:dyDescent="0.3"/>
    <row r="12076" ht="15" customHeight="1" x14ac:dyDescent="0.3"/>
    <row r="12077" ht="15" customHeight="1" x14ac:dyDescent="0.3"/>
    <row r="12078" ht="15" customHeight="1" x14ac:dyDescent="0.3"/>
    <row r="12079" ht="15" customHeight="1" x14ac:dyDescent="0.3"/>
    <row r="12080" ht="15" customHeight="1" x14ac:dyDescent="0.3"/>
    <row r="12081" ht="15" customHeight="1" x14ac:dyDescent="0.3"/>
    <row r="12082" ht="15" customHeight="1" x14ac:dyDescent="0.3"/>
    <row r="12083" ht="15" customHeight="1" x14ac:dyDescent="0.3"/>
    <row r="12084" ht="15" customHeight="1" x14ac:dyDescent="0.3"/>
    <row r="12085" ht="15" customHeight="1" x14ac:dyDescent="0.3"/>
    <row r="12086" ht="15" customHeight="1" x14ac:dyDescent="0.3"/>
    <row r="12087" ht="15" customHeight="1" x14ac:dyDescent="0.3"/>
    <row r="12088" ht="15" customHeight="1" x14ac:dyDescent="0.3"/>
    <row r="12089" ht="15" customHeight="1" x14ac:dyDescent="0.3"/>
    <row r="12090" ht="15" customHeight="1" x14ac:dyDescent="0.3"/>
    <row r="12091" ht="15" customHeight="1" x14ac:dyDescent="0.3"/>
    <row r="12092" ht="15" customHeight="1" x14ac:dyDescent="0.3"/>
    <row r="12093" ht="15" customHeight="1" x14ac:dyDescent="0.3"/>
    <row r="12094" ht="15" customHeight="1" x14ac:dyDescent="0.3"/>
    <row r="12095" ht="15" customHeight="1" x14ac:dyDescent="0.3"/>
    <row r="12096" ht="15" customHeight="1" x14ac:dyDescent="0.3"/>
    <row r="12097" ht="15" customHeight="1" x14ac:dyDescent="0.3"/>
    <row r="12098" ht="15" customHeight="1" x14ac:dyDescent="0.3"/>
    <row r="12099" ht="15" customHeight="1" x14ac:dyDescent="0.3"/>
    <row r="12100" ht="15" customHeight="1" x14ac:dyDescent="0.3"/>
    <row r="12101" ht="15" customHeight="1" x14ac:dyDescent="0.3"/>
    <row r="12102" ht="15" customHeight="1" x14ac:dyDescent="0.3"/>
    <row r="12103" ht="15" customHeight="1" x14ac:dyDescent="0.3"/>
    <row r="12104" ht="15" customHeight="1" x14ac:dyDescent="0.3"/>
    <row r="12105" ht="15" customHeight="1" x14ac:dyDescent="0.3"/>
    <row r="12106" ht="15" customHeight="1" x14ac:dyDescent="0.3"/>
    <row r="12107" ht="15" customHeight="1" x14ac:dyDescent="0.3"/>
    <row r="12108" ht="15" customHeight="1" x14ac:dyDescent="0.3"/>
    <row r="12109" ht="15" customHeight="1" x14ac:dyDescent="0.3"/>
    <row r="12110" ht="15" customHeight="1" x14ac:dyDescent="0.3"/>
    <row r="12111" ht="15" customHeight="1" x14ac:dyDescent="0.3"/>
    <row r="12112" ht="15" customHeight="1" x14ac:dyDescent="0.3"/>
    <row r="12113" ht="15" customHeight="1" x14ac:dyDescent="0.3"/>
    <row r="12114" ht="15" customHeight="1" x14ac:dyDescent="0.3"/>
    <row r="12115" ht="15" customHeight="1" x14ac:dyDescent="0.3"/>
    <row r="12116" ht="15" customHeight="1" x14ac:dyDescent="0.3"/>
    <row r="12117" ht="15" customHeight="1" x14ac:dyDescent="0.3"/>
    <row r="12118" ht="15" customHeight="1" x14ac:dyDescent="0.3"/>
    <row r="12119" ht="15" customHeight="1" x14ac:dyDescent="0.3"/>
    <row r="12120" ht="15" customHeight="1" x14ac:dyDescent="0.3"/>
    <row r="12121" ht="15" customHeight="1" x14ac:dyDescent="0.3"/>
    <row r="12122" ht="15" customHeight="1" x14ac:dyDescent="0.3"/>
    <row r="12123" ht="15" customHeight="1" x14ac:dyDescent="0.3"/>
    <row r="12124" ht="15" customHeight="1" x14ac:dyDescent="0.3"/>
    <row r="12125" ht="15" customHeight="1" x14ac:dyDescent="0.3"/>
    <row r="12126" ht="15" customHeight="1" x14ac:dyDescent="0.3"/>
    <row r="12127" ht="15" customHeight="1" x14ac:dyDescent="0.3"/>
    <row r="12128" ht="15" customHeight="1" x14ac:dyDescent="0.3"/>
    <row r="12129" ht="15" customHeight="1" x14ac:dyDescent="0.3"/>
    <row r="12130" ht="15" customHeight="1" x14ac:dyDescent="0.3"/>
    <row r="12131" ht="15" customHeight="1" x14ac:dyDescent="0.3"/>
    <row r="12132" ht="15" customHeight="1" x14ac:dyDescent="0.3"/>
    <row r="12133" ht="15" customHeight="1" x14ac:dyDescent="0.3"/>
    <row r="12134" ht="15" customHeight="1" x14ac:dyDescent="0.3"/>
    <row r="12135" ht="15" customHeight="1" x14ac:dyDescent="0.3"/>
    <row r="12136" ht="15" customHeight="1" x14ac:dyDescent="0.3"/>
    <row r="12137" ht="15" customHeight="1" x14ac:dyDescent="0.3"/>
    <row r="12138" ht="15" customHeight="1" x14ac:dyDescent="0.3"/>
    <row r="12139" ht="15" customHeight="1" x14ac:dyDescent="0.3"/>
    <row r="12140" ht="15" customHeight="1" x14ac:dyDescent="0.3"/>
    <row r="12141" ht="15" customHeight="1" x14ac:dyDescent="0.3"/>
    <row r="12142" ht="15" customHeight="1" x14ac:dyDescent="0.3"/>
    <row r="12143" ht="15" customHeight="1" x14ac:dyDescent="0.3"/>
    <row r="12144" ht="15" customHeight="1" x14ac:dyDescent="0.3"/>
    <row r="12145" ht="15" customHeight="1" x14ac:dyDescent="0.3"/>
    <row r="12146" ht="15" customHeight="1" x14ac:dyDescent="0.3"/>
    <row r="12147" ht="15" customHeight="1" x14ac:dyDescent="0.3"/>
    <row r="12148" ht="15" customHeight="1" x14ac:dyDescent="0.3"/>
    <row r="12149" ht="15" customHeight="1" x14ac:dyDescent="0.3"/>
    <row r="12150" ht="15" customHeight="1" x14ac:dyDescent="0.3"/>
    <row r="12151" ht="15" customHeight="1" x14ac:dyDescent="0.3"/>
    <row r="12152" ht="15" customHeight="1" x14ac:dyDescent="0.3"/>
    <row r="12153" ht="15" customHeight="1" x14ac:dyDescent="0.3"/>
    <row r="12154" ht="15" customHeight="1" x14ac:dyDescent="0.3"/>
    <row r="12155" ht="15" customHeight="1" x14ac:dyDescent="0.3"/>
    <row r="12156" ht="15" customHeight="1" x14ac:dyDescent="0.3"/>
    <row r="12157" ht="15" customHeight="1" x14ac:dyDescent="0.3"/>
    <row r="12158" ht="15" customHeight="1" x14ac:dyDescent="0.3"/>
    <row r="12159" ht="15" customHeight="1" x14ac:dyDescent="0.3"/>
    <row r="12160" ht="15" customHeight="1" x14ac:dyDescent="0.3"/>
    <row r="12161" ht="15" customHeight="1" x14ac:dyDescent="0.3"/>
    <row r="12162" ht="15" customHeight="1" x14ac:dyDescent="0.3"/>
    <row r="12163" ht="15" customHeight="1" x14ac:dyDescent="0.3"/>
    <row r="12164" ht="15" customHeight="1" x14ac:dyDescent="0.3"/>
    <row r="12165" ht="15" customHeight="1" x14ac:dyDescent="0.3"/>
    <row r="12166" ht="15" customHeight="1" x14ac:dyDescent="0.3"/>
    <row r="12167" ht="15" customHeight="1" x14ac:dyDescent="0.3"/>
    <row r="12168" ht="15" customHeight="1" x14ac:dyDescent="0.3"/>
    <row r="12169" ht="15" customHeight="1" x14ac:dyDescent="0.3"/>
    <row r="12170" ht="15" customHeight="1" x14ac:dyDescent="0.3"/>
    <row r="12171" ht="15" customHeight="1" x14ac:dyDescent="0.3"/>
    <row r="12172" ht="15" customHeight="1" x14ac:dyDescent="0.3"/>
    <row r="12173" ht="15" customHeight="1" x14ac:dyDescent="0.3"/>
    <row r="12174" ht="15" customHeight="1" x14ac:dyDescent="0.3"/>
    <row r="12175" ht="15" customHeight="1" x14ac:dyDescent="0.3"/>
    <row r="12176" ht="15" customHeight="1" x14ac:dyDescent="0.3"/>
    <row r="12177" ht="15" customHeight="1" x14ac:dyDescent="0.3"/>
    <row r="12178" ht="15" customHeight="1" x14ac:dyDescent="0.3"/>
    <row r="12179" ht="15" customHeight="1" x14ac:dyDescent="0.3"/>
    <row r="12180" ht="15" customHeight="1" x14ac:dyDescent="0.3"/>
    <row r="12181" ht="15" customHeight="1" x14ac:dyDescent="0.3"/>
    <row r="12182" ht="15" customHeight="1" x14ac:dyDescent="0.3"/>
    <row r="12183" ht="15" customHeight="1" x14ac:dyDescent="0.3"/>
    <row r="12184" ht="15" customHeight="1" x14ac:dyDescent="0.3"/>
    <row r="12185" ht="15" customHeight="1" x14ac:dyDescent="0.3"/>
    <row r="12186" ht="15" customHeight="1" x14ac:dyDescent="0.3"/>
    <row r="12187" ht="15" customHeight="1" x14ac:dyDescent="0.3"/>
    <row r="12188" ht="15" customHeight="1" x14ac:dyDescent="0.3"/>
    <row r="12189" ht="15" customHeight="1" x14ac:dyDescent="0.3"/>
    <row r="12190" ht="15" customHeight="1" x14ac:dyDescent="0.3"/>
    <row r="12191" ht="15" customHeight="1" x14ac:dyDescent="0.3"/>
    <row r="12192" ht="15" customHeight="1" x14ac:dyDescent="0.3"/>
    <row r="12193" ht="15" customHeight="1" x14ac:dyDescent="0.3"/>
    <row r="12194" ht="15" customHeight="1" x14ac:dyDescent="0.3"/>
    <row r="12195" ht="15" customHeight="1" x14ac:dyDescent="0.3"/>
    <row r="12196" ht="15" customHeight="1" x14ac:dyDescent="0.3"/>
    <row r="12197" ht="15" customHeight="1" x14ac:dyDescent="0.3"/>
    <row r="12198" ht="15" customHeight="1" x14ac:dyDescent="0.3"/>
    <row r="12199" ht="15" customHeight="1" x14ac:dyDescent="0.3"/>
    <row r="12200" ht="15" customHeight="1" x14ac:dyDescent="0.3"/>
    <row r="12201" ht="15" customHeight="1" x14ac:dyDescent="0.3"/>
    <row r="12202" ht="15" customHeight="1" x14ac:dyDescent="0.3"/>
    <row r="12203" ht="15" customHeight="1" x14ac:dyDescent="0.3"/>
    <row r="12204" ht="15" customHeight="1" x14ac:dyDescent="0.3"/>
    <row r="12205" ht="15" customHeight="1" x14ac:dyDescent="0.3"/>
    <row r="12206" ht="15" customHeight="1" x14ac:dyDescent="0.3"/>
    <row r="12207" ht="15" customHeight="1" x14ac:dyDescent="0.3"/>
    <row r="12208" ht="15" customHeight="1" x14ac:dyDescent="0.3"/>
    <row r="12209" ht="15" customHeight="1" x14ac:dyDescent="0.3"/>
    <row r="12210" ht="15" customHeight="1" x14ac:dyDescent="0.3"/>
    <row r="12211" ht="15" customHeight="1" x14ac:dyDescent="0.3"/>
    <row r="12212" ht="15" customHeight="1" x14ac:dyDescent="0.3"/>
    <row r="12213" ht="15" customHeight="1" x14ac:dyDescent="0.3"/>
    <row r="12214" ht="15" customHeight="1" x14ac:dyDescent="0.3"/>
    <row r="12215" ht="15" customHeight="1" x14ac:dyDescent="0.3"/>
    <row r="12216" ht="15" customHeight="1" x14ac:dyDescent="0.3"/>
    <row r="12217" ht="15" customHeight="1" x14ac:dyDescent="0.3"/>
    <row r="12218" ht="15" customHeight="1" x14ac:dyDescent="0.3"/>
    <row r="12219" ht="15" customHeight="1" x14ac:dyDescent="0.3"/>
    <row r="12220" ht="15" customHeight="1" x14ac:dyDescent="0.3"/>
    <row r="12221" ht="15" customHeight="1" x14ac:dyDescent="0.3"/>
    <row r="12222" ht="15" customHeight="1" x14ac:dyDescent="0.3"/>
    <row r="12223" ht="15" customHeight="1" x14ac:dyDescent="0.3"/>
    <row r="12224" ht="15" customHeight="1" x14ac:dyDescent="0.3"/>
    <row r="12225" ht="15" customHeight="1" x14ac:dyDescent="0.3"/>
    <row r="12226" ht="15" customHeight="1" x14ac:dyDescent="0.3"/>
    <row r="12227" ht="15" customHeight="1" x14ac:dyDescent="0.3"/>
    <row r="12228" ht="15" customHeight="1" x14ac:dyDescent="0.3"/>
    <row r="12229" ht="15" customHeight="1" x14ac:dyDescent="0.3"/>
    <row r="12230" ht="15" customHeight="1" x14ac:dyDescent="0.3"/>
    <row r="12231" ht="15" customHeight="1" x14ac:dyDescent="0.3"/>
    <row r="12232" ht="15" customHeight="1" x14ac:dyDescent="0.3"/>
    <row r="12233" ht="15" customHeight="1" x14ac:dyDescent="0.3"/>
    <row r="12234" ht="15" customHeight="1" x14ac:dyDescent="0.3"/>
    <row r="12235" ht="15" customHeight="1" x14ac:dyDescent="0.3"/>
    <row r="12236" ht="15" customHeight="1" x14ac:dyDescent="0.3"/>
    <row r="12237" ht="15" customHeight="1" x14ac:dyDescent="0.3"/>
    <row r="12238" ht="15" customHeight="1" x14ac:dyDescent="0.3"/>
    <row r="12239" ht="15" customHeight="1" x14ac:dyDescent="0.3"/>
    <row r="12240" ht="15" customHeight="1" x14ac:dyDescent="0.3"/>
    <row r="12241" ht="15" customHeight="1" x14ac:dyDescent="0.3"/>
    <row r="12242" ht="15" customHeight="1" x14ac:dyDescent="0.3"/>
    <row r="12243" ht="15" customHeight="1" x14ac:dyDescent="0.3"/>
    <row r="12244" ht="15" customHeight="1" x14ac:dyDescent="0.3"/>
    <row r="12245" ht="15" customHeight="1" x14ac:dyDescent="0.3"/>
    <row r="12246" ht="15" customHeight="1" x14ac:dyDescent="0.3"/>
    <row r="12247" ht="15" customHeight="1" x14ac:dyDescent="0.3"/>
    <row r="12248" ht="15" customHeight="1" x14ac:dyDescent="0.3"/>
    <row r="12249" ht="15" customHeight="1" x14ac:dyDescent="0.3"/>
    <row r="12250" ht="15" customHeight="1" x14ac:dyDescent="0.3"/>
    <row r="12251" ht="15" customHeight="1" x14ac:dyDescent="0.3"/>
    <row r="12252" ht="15" customHeight="1" x14ac:dyDescent="0.3"/>
    <row r="12253" ht="15" customHeight="1" x14ac:dyDescent="0.3"/>
    <row r="12254" ht="15" customHeight="1" x14ac:dyDescent="0.3"/>
    <row r="12255" ht="15" customHeight="1" x14ac:dyDescent="0.3"/>
    <row r="12256" ht="15" customHeight="1" x14ac:dyDescent="0.3"/>
    <row r="12257" ht="15" customHeight="1" x14ac:dyDescent="0.3"/>
    <row r="12258" ht="15" customHeight="1" x14ac:dyDescent="0.3"/>
    <row r="12259" ht="15" customHeight="1" x14ac:dyDescent="0.3"/>
    <row r="12260" ht="15" customHeight="1" x14ac:dyDescent="0.3"/>
    <row r="12261" ht="15" customHeight="1" x14ac:dyDescent="0.3"/>
    <row r="12262" ht="15" customHeight="1" x14ac:dyDescent="0.3"/>
    <row r="12263" ht="15" customHeight="1" x14ac:dyDescent="0.3"/>
    <row r="12264" ht="15" customHeight="1" x14ac:dyDescent="0.3"/>
    <row r="12265" ht="15" customHeight="1" x14ac:dyDescent="0.3"/>
    <row r="12266" ht="15" customHeight="1" x14ac:dyDescent="0.3"/>
    <row r="12267" ht="15" customHeight="1" x14ac:dyDescent="0.3"/>
    <row r="12268" ht="15" customHeight="1" x14ac:dyDescent="0.3"/>
    <row r="12269" ht="15" customHeight="1" x14ac:dyDescent="0.3"/>
    <row r="12270" ht="15" customHeight="1" x14ac:dyDescent="0.3"/>
    <row r="12271" ht="15" customHeight="1" x14ac:dyDescent="0.3"/>
    <row r="12272" ht="15" customHeight="1" x14ac:dyDescent="0.3"/>
    <row r="12273" ht="15" customHeight="1" x14ac:dyDescent="0.3"/>
    <row r="12274" ht="15" customHeight="1" x14ac:dyDescent="0.3"/>
    <row r="12275" ht="15" customHeight="1" x14ac:dyDescent="0.3"/>
    <row r="12276" ht="15" customHeight="1" x14ac:dyDescent="0.3"/>
    <row r="12277" ht="15" customHeight="1" x14ac:dyDescent="0.3"/>
    <row r="12278" ht="15" customHeight="1" x14ac:dyDescent="0.3"/>
    <row r="12279" ht="15" customHeight="1" x14ac:dyDescent="0.3"/>
    <row r="12280" ht="15" customHeight="1" x14ac:dyDescent="0.3"/>
    <row r="12281" ht="15" customHeight="1" x14ac:dyDescent="0.3"/>
    <row r="12282" ht="15" customHeight="1" x14ac:dyDescent="0.3"/>
    <row r="12283" ht="15" customHeight="1" x14ac:dyDescent="0.3"/>
    <row r="12284" ht="15" customHeight="1" x14ac:dyDescent="0.3"/>
    <row r="12285" ht="15" customHeight="1" x14ac:dyDescent="0.3"/>
    <row r="12286" ht="15" customHeight="1" x14ac:dyDescent="0.3"/>
    <row r="12287" ht="15" customHeight="1" x14ac:dyDescent="0.3"/>
    <row r="12288" ht="15" customHeight="1" x14ac:dyDescent="0.3"/>
    <row r="12289" ht="15" customHeight="1" x14ac:dyDescent="0.3"/>
    <row r="12290" ht="15" customHeight="1" x14ac:dyDescent="0.3"/>
    <row r="12291" ht="15" customHeight="1" x14ac:dyDescent="0.3"/>
    <row r="12292" ht="15" customHeight="1" x14ac:dyDescent="0.3"/>
    <row r="12293" ht="15" customHeight="1" x14ac:dyDescent="0.3"/>
    <row r="12294" ht="15" customHeight="1" x14ac:dyDescent="0.3"/>
    <row r="12295" ht="15" customHeight="1" x14ac:dyDescent="0.3"/>
    <row r="12296" ht="15" customHeight="1" x14ac:dyDescent="0.3"/>
    <row r="12297" ht="15" customHeight="1" x14ac:dyDescent="0.3"/>
    <row r="12298" ht="15" customHeight="1" x14ac:dyDescent="0.3"/>
    <row r="12299" ht="15" customHeight="1" x14ac:dyDescent="0.3"/>
    <row r="12300" ht="15" customHeight="1" x14ac:dyDescent="0.3"/>
    <row r="12301" ht="15" customHeight="1" x14ac:dyDescent="0.3"/>
    <row r="12302" ht="15" customHeight="1" x14ac:dyDescent="0.3"/>
    <row r="12303" ht="15" customHeight="1" x14ac:dyDescent="0.3"/>
    <row r="12304" ht="15" customHeight="1" x14ac:dyDescent="0.3"/>
    <row r="12305" ht="15" customHeight="1" x14ac:dyDescent="0.3"/>
    <row r="12306" ht="15" customHeight="1" x14ac:dyDescent="0.3"/>
    <row r="12307" ht="15" customHeight="1" x14ac:dyDescent="0.3"/>
    <row r="12308" ht="15" customHeight="1" x14ac:dyDescent="0.3"/>
    <row r="12309" ht="15" customHeight="1" x14ac:dyDescent="0.3"/>
    <row r="12310" ht="15" customHeight="1" x14ac:dyDescent="0.3"/>
    <row r="12311" ht="15" customHeight="1" x14ac:dyDescent="0.3"/>
    <row r="12312" ht="15" customHeight="1" x14ac:dyDescent="0.3"/>
    <row r="12313" ht="15" customHeight="1" x14ac:dyDescent="0.3"/>
    <row r="12314" ht="15" customHeight="1" x14ac:dyDescent="0.3"/>
    <row r="12315" ht="15" customHeight="1" x14ac:dyDescent="0.3"/>
    <row r="12316" ht="15" customHeight="1" x14ac:dyDescent="0.3"/>
    <row r="12317" ht="15" customHeight="1" x14ac:dyDescent="0.3"/>
    <row r="12318" ht="15" customHeight="1" x14ac:dyDescent="0.3"/>
    <row r="12319" ht="15" customHeight="1" x14ac:dyDescent="0.3"/>
    <row r="12320" ht="15" customHeight="1" x14ac:dyDescent="0.3"/>
    <row r="12321" ht="15" customHeight="1" x14ac:dyDescent="0.3"/>
    <row r="12322" ht="15" customHeight="1" x14ac:dyDescent="0.3"/>
    <row r="12323" ht="15" customHeight="1" x14ac:dyDescent="0.3"/>
    <row r="12324" ht="15" customHeight="1" x14ac:dyDescent="0.3"/>
    <row r="12325" ht="15" customHeight="1" x14ac:dyDescent="0.3"/>
    <row r="12326" ht="15" customHeight="1" x14ac:dyDescent="0.3"/>
    <row r="12327" ht="15" customHeight="1" x14ac:dyDescent="0.3"/>
    <row r="12328" ht="15" customHeight="1" x14ac:dyDescent="0.3"/>
    <row r="12329" ht="15" customHeight="1" x14ac:dyDescent="0.3"/>
    <row r="12330" ht="15" customHeight="1" x14ac:dyDescent="0.3"/>
    <row r="12331" ht="15" customHeight="1" x14ac:dyDescent="0.3"/>
    <row r="12332" ht="15" customHeight="1" x14ac:dyDescent="0.3"/>
    <row r="12333" ht="15" customHeight="1" x14ac:dyDescent="0.3"/>
    <row r="12334" ht="15" customHeight="1" x14ac:dyDescent="0.3"/>
    <row r="12335" ht="15" customHeight="1" x14ac:dyDescent="0.3"/>
    <row r="12336" ht="15" customHeight="1" x14ac:dyDescent="0.3"/>
    <row r="12337" ht="15" customHeight="1" x14ac:dyDescent="0.3"/>
    <row r="12338" ht="15" customHeight="1" x14ac:dyDescent="0.3"/>
    <row r="12339" ht="15" customHeight="1" x14ac:dyDescent="0.3"/>
    <row r="12340" ht="15" customHeight="1" x14ac:dyDescent="0.3"/>
    <row r="12341" ht="15" customHeight="1" x14ac:dyDescent="0.3"/>
    <row r="12342" ht="15" customHeight="1" x14ac:dyDescent="0.3"/>
    <row r="12343" ht="15" customHeight="1" x14ac:dyDescent="0.3"/>
    <row r="12344" ht="15" customHeight="1" x14ac:dyDescent="0.3"/>
    <row r="12345" ht="15" customHeight="1" x14ac:dyDescent="0.3"/>
    <row r="12346" ht="15" customHeight="1" x14ac:dyDescent="0.3"/>
    <row r="12347" ht="15" customHeight="1" x14ac:dyDescent="0.3"/>
    <row r="12348" ht="15" customHeight="1" x14ac:dyDescent="0.3"/>
    <row r="12349" ht="15" customHeight="1" x14ac:dyDescent="0.3"/>
    <row r="12350" ht="15" customHeight="1" x14ac:dyDescent="0.3"/>
    <row r="12351" ht="15" customHeight="1" x14ac:dyDescent="0.3"/>
    <row r="12352" ht="15" customHeight="1" x14ac:dyDescent="0.3"/>
    <row r="12353" ht="15" customHeight="1" x14ac:dyDescent="0.3"/>
    <row r="12354" ht="15" customHeight="1" x14ac:dyDescent="0.3"/>
    <row r="12355" ht="15" customHeight="1" x14ac:dyDescent="0.3"/>
    <row r="12356" ht="15" customHeight="1" x14ac:dyDescent="0.3"/>
    <row r="12357" ht="15" customHeight="1" x14ac:dyDescent="0.3"/>
    <row r="12358" ht="15" customHeight="1" x14ac:dyDescent="0.3"/>
    <row r="12359" ht="15" customHeight="1" x14ac:dyDescent="0.3"/>
    <row r="12360" ht="15" customHeight="1" x14ac:dyDescent="0.3"/>
    <row r="12361" ht="15" customHeight="1" x14ac:dyDescent="0.3"/>
    <row r="12362" ht="15" customHeight="1" x14ac:dyDescent="0.3"/>
    <row r="12363" ht="15" customHeight="1" x14ac:dyDescent="0.3"/>
    <row r="12364" ht="15" customHeight="1" x14ac:dyDescent="0.3"/>
    <row r="12365" ht="15" customHeight="1" x14ac:dyDescent="0.3"/>
    <row r="12366" ht="15" customHeight="1" x14ac:dyDescent="0.3"/>
    <row r="12367" ht="15" customHeight="1" x14ac:dyDescent="0.3"/>
    <row r="12368" ht="15" customHeight="1" x14ac:dyDescent="0.3"/>
    <row r="12369" ht="15" customHeight="1" x14ac:dyDescent="0.3"/>
    <row r="12370" ht="15" customHeight="1" x14ac:dyDescent="0.3"/>
    <row r="12371" ht="15" customHeight="1" x14ac:dyDescent="0.3"/>
    <row r="12372" ht="15" customHeight="1" x14ac:dyDescent="0.3"/>
    <row r="12373" ht="15" customHeight="1" x14ac:dyDescent="0.3"/>
    <row r="12374" ht="15" customHeight="1" x14ac:dyDescent="0.3"/>
    <row r="12375" ht="15" customHeight="1" x14ac:dyDescent="0.3"/>
    <row r="12376" ht="15" customHeight="1" x14ac:dyDescent="0.3"/>
    <row r="12377" ht="15" customHeight="1" x14ac:dyDescent="0.3"/>
    <row r="12378" ht="15" customHeight="1" x14ac:dyDescent="0.3"/>
    <row r="12379" ht="15" customHeight="1" x14ac:dyDescent="0.3"/>
    <row r="12380" ht="15" customHeight="1" x14ac:dyDescent="0.3"/>
    <row r="12381" ht="15" customHeight="1" x14ac:dyDescent="0.3"/>
    <row r="12382" ht="15" customHeight="1" x14ac:dyDescent="0.3"/>
    <row r="12383" ht="15" customHeight="1" x14ac:dyDescent="0.3"/>
    <row r="12384" ht="15" customHeight="1" x14ac:dyDescent="0.3"/>
    <row r="12385" ht="15" customHeight="1" x14ac:dyDescent="0.3"/>
    <row r="12386" ht="15" customHeight="1" x14ac:dyDescent="0.3"/>
    <row r="12387" ht="15" customHeight="1" x14ac:dyDescent="0.3"/>
    <row r="12388" ht="15" customHeight="1" x14ac:dyDescent="0.3"/>
    <row r="12389" ht="15" customHeight="1" x14ac:dyDescent="0.3"/>
    <row r="12390" ht="15" customHeight="1" x14ac:dyDescent="0.3"/>
    <row r="12391" ht="15" customHeight="1" x14ac:dyDescent="0.3"/>
    <row r="12392" ht="15" customHeight="1" x14ac:dyDescent="0.3"/>
    <row r="12393" ht="15" customHeight="1" x14ac:dyDescent="0.3"/>
    <row r="12394" ht="15" customHeight="1" x14ac:dyDescent="0.3"/>
    <row r="12395" ht="15" customHeight="1" x14ac:dyDescent="0.3"/>
    <row r="12396" ht="15" customHeight="1" x14ac:dyDescent="0.3"/>
    <row r="12397" ht="15" customHeight="1" x14ac:dyDescent="0.3"/>
    <row r="12398" ht="15" customHeight="1" x14ac:dyDescent="0.3"/>
    <row r="12399" ht="15" customHeight="1" x14ac:dyDescent="0.3"/>
    <row r="12400" ht="15" customHeight="1" x14ac:dyDescent="0.3"/>
    <row r="12401" ht="15" customHeight="1" x14ac:dyDescent="0.3"/>
    <row r="12402" ht="15" customHeight="1" x14ac:dyDescent="0.3"/>
    <row r="12403" ht="15" customHeight="1" x14ac:dyDescent="0.3"/>
    <row r="12404" ht="15" customHeight="1" x14ac:dyDescent="0.3"/>
    <row r="12405" ht="15" customHeight="1" x14ac:dyDescent="0.3"/>
    <row r="12406" ht="15" customHeight="1" x14ac:dyDescent="0.3"/>
    <row r="12407" ht="15" customHeight="1" x14ac:dyDescent="0.3"/>
    <row r="12408" ht="15" customHeight="1" x14ac:dyDescent="0.3"/>
    <row r="12409" ht="15" customHeight="1" x14ac:dyDescent="0.3"/>
    <row r="12410" ht="15" customHeight="1" x14ac:dyDescent="0.3"/>
    <row r="12411" ht="15" customHeight="1" x14ac:dyDescent="0.3"/>
    <row r="12412" ht="15" customHeight="1" x14ac:dyDescent="0.3"/>
    <row r="12413" ht="15" customHeight="1" x14ac:dyDescent="0.3"/>
    <row r="12414" ht="15" customHeight="1" x14ac:dyDescent="0.3"/>
    <row r="12415" ht="15" customHeight="1" x14ac:dyDescent="0.3"/>
    <row r="12416" ht="15" customHeight="1" x14ac:dyDescent="0.3"/>
    <row r="12417" ht="15" customHeight="1" x14ac:dyDescent="0.3"/>
    <row r="12418" ht="15" customHeight="1" x14ac:dyDescent="0.3"/>
    <row r="12419" ht="15" customHeight="1" x14ac:dyDescent="0.3"/>
    <row r="12420" ht="15" customHeight="1" x14ac:dyDescent="0.3"/>
    <row r="12421" ht="15" customHeight="1" x14ac:dyDescent="0.3"/>
    <row r="12422" ht="15" customHeight="1" x14ac:dyDescent="0.3"/>
    <row r="12423" ht="15" customHeight="1" x14ac:dyDescent="0.3"/>
    <row r="12424" ht="15" customHeight="1" x14ac:dyDescent="0.3"/>
    <row r="12425" ht="15" customHeight="1" x14ac:dyDescent="0.3"/>
    <row r="12426" ht="15" customHeight="1" x14ac:dyDescent="0.3"/>
    <row r="12427" ht="15" customHeight="1" x14ac:dyDescent="0.3"/>
    <row r="12428" ht="15" customHeight="1" x14ac:dyDescent="0.3"/>
    <row r="12429" ht="15" customHeight="1" x14ac:dyDescent="0.3"/>
    <row r="12430" ht="15" customHeight="1" x14ac:dyDescent="0.3"/>
    <row r="12431" ht="15" customHeight="1" x14ac:dyDescent="0.3"/>
    <row r="12432" ht="15" customHeight="1" x14ac:dyDescent="0.3"/>
    <row r="12433" ht="15" customHeight="1" x14ac:dyDescent="0.3"/>
    <row r="12434" ht="15" customHeight="1" x14ac:dyDescent="0.3"/>
    <row r="12435" ht="15" customHeight="1" x14ac:dyDescent="0.3"/>
    <row r="12436" ht="15" customHeight="1" x14ac:dyDescent="0.3"/>
    <row r="12437" ht="15" customHeight="1" x14ac:dyDescent="0.3"/>
    <row r="12438" ht="15" customHeight="1" x14ac:dyDescent="0.3"/>
    <row r="12439" ht="15" customHeight="1" x14ac:dyDescent="0.3"/>
    <row r="12440" ht="15" customHeight="1" x14ac:dyDescent="0.3"/>
    <row r="12441" ht="15" customHeight="1" x14ac:dyDescent="0.3"/>
    <row r="12442" ht="15" customHeight="1" x14ac:dyDescent="0.3"/>
    <row r="12443" ht="15" customHeight="1" x14ac:dyDescent="0.3"/>
    <row r="12444" ht="15" customHeight="1" x14ac:dyDescent="0.3"/>
    <row r="12445" ht="15" customHeight="1" x14ac:dyDescent="0.3"/>
    <row r="12446" ht="15" customHeight="1" x14ac:dyDescent="0.3"/>
    <row r="12447" ht="15" customHeight="1" x14ac:dyDescent="0.3"/>
    <row r="12448" ht="15" customHeight="1" x14ac:dyDescent="0.3"/>
    <row r="12449" ht="15" customHeight="1" x14ac:dyDescent="0.3"/>
    <row r="12450" ht="15" customHeight="1" x14ac:dyDescent="0.3"/>
    <row r="12451" ht="15" customHeight="1" x14ac:dyDescent="0.3"/>
    <row r="12452" ht="15" customHeight="1" x14ac:dyDescent="0.3"/>
    <row r="12453" ht="15" customHeight="1" x14ac:dyDescent="0.3"/>
    <row r="12454" ht="15" customHeight="1" x14ac:dyDescent="0.3"/>
    <row r="12455" ht="15" customHeight="1" x14ac:dyDescent="0.3"/>
    <row r="12456" ht="15" customHeight="1" x14ac:dyDescent="0.3"/>
    <row r="12457" ht="15" customHeight="1" x14ac:dyDescent="0.3"/>
    <row r="12458" ht="15" customHeight="1" x14ac:dyDescent="0.3"/>
    <row r="12459" ht="15" customHeight="1" x14ac:dyDescent="0.3"/>
    <row r="12460" ht="15" customHeight="1" x14ac:dyDescent="0.3"/>
    <row r="12461" ht="15" customHeight="1" x14ac:dyDescent="0.3"/>
    <row r="12462" ht="15" customHeight="1" x14ac:dyDescent="0.3"/>
    <row r="12463" ht="15" customHeight="1" x14ac:dyDescent="0.3"/>
    <row r="12464" ht="15" customHeight="1" x14ac:dyDescent="0.3"/>
    <row r="12465" ht="15" customHeight="1" x14ac:dyDescent="0.3"/>
    <row r="12466" ht="15" customHeight="1" x14ac:dyDescent="0.3"/>
    <row r="12467" ht="15" customHeight="1" x14ac:dyDescent="0.3"/>
    <row r="12468" ht="15" customHeight="1" x14ac:dyDescent="0.3"/>
    <row r="12469" ht="15" customHeight="1" x14ac:dyDescent="0.3"/>
    <row r="12470" ht="15" customHeight="1" x14ac:dyDescent="0.3"/>
    <row r="12471" ht="15" customHeight="1" x14ac:dyDescent="0.3"/>
    <row r="12472" ht="15" customHeight="1" x14ac:dyDescent="0.3"/>
    <row r="12473" ht="15" customHeight="1" x14ac:dyDescent="0.3"/>
    <row r="12474" ht="15" customHeight="1" x14ac:dyDescent="0.3"/>
    <row r="12475" ht="15" customHeight="1" x14ac:dyDescent="0.3"/>
    <row r="12476" ht="15" customHeight="1" x14ac:dyDescent="0.3"/>
    <row r="12477" ht="15" customHeight="1" x14ac:dyDescent="0.3"/>
    <row r="12478" ht="15" customHeight="1" x14ac:dyDescent="0.3"/>
    <row r="12479" ht="15" customHeight="1" x14ac:dyDescent="0.3"/>
    <row r="12480" ht="15" customHeight="1" x14ac:dyDescent="0.3"/>
    <row r="12481" ht="15" customHeight="1" x14ac:dyDescent="0.3"/>
    <row r="12482" ht="15" customHeight="1" x14ac:dyDescent="0.3"/>
    <row r="12483" ht="15" customHeight="1" x14ac:dyDescent="0.3"/>
    <row r="12484" ht="15" customHeight="1" x14ac:dyDescent="0.3"/>
    <row r="12485" ht="15" customHeight="1" x14ac:dyDescent="0.3"/>
    <row r="12486" ht="15" customHeight="1" x14ac:dyDescent="0.3"/>
    <row r="12487" ht="15" customHeight="1" x14ac:dyDescent="0.3"/>
    <row r="12488" ht="15" customHeight="1" x14ac:dyDescent="0.3"/>
    <row r="12489" ht="15" customHeight="1" x14ac:dyDescent="0.3"/>
    <row r="12490" ht="15" customHeight="1" x14ac:dyDescent="0.3"/>
    <row r="12491" ht="15" customHeight="1" x14ac:dyDescent="0.3"/>
    <row r="12492" ht="15" customHeight="1" x14ac:dyDescent="0.3"/>
    <row r="12493" ht="15" customHeight="1" x14ac:dyDescent="0.3"/>
    <row r="12494" ht="15" customHeight="1" x14ac:dyDescent="0.3"/>
    <row r="12495" ht="15" customHeight="1" x14ac:dyDescent="0.3"/>
    <row r="12496" ht="15" customHeight="1" x14ac:dyDescent="0.3"/>
    <row r="12497" ht="15" customHeight="1" x14ac:dyDescent="0.3"/>
    <row r="12498" ht="15" customHeight="1" x14ac:dyDescent="0.3"/>
    <row r="12499" ht="15" customHeight="1" x14ac:dyDescent="0.3"/>
    <row r="12500" ht="15" customHeight="1" x14ac:dyDescent="0.3"/>
    <row r="12501" ht="15" customHeight="1" x14ac:dyDescent="0.3"/>
    <row r="12502" ht="15" customHeight="1" x14ac:dyDescent="0.3"/>
    <row r="12503" ht="15" customHeight="1" x14ac:dyDescent="0.3"/>
    <row r="12504" ht="15" customHeight="1" x14ac:dyDescent="0.3"/>
    <row r="12505" ht="15" customHeight="1" x14ac:dyDescent="0.3"/>
    <row r="12506" ht="15" customHeight="1" x14ac:dyDescent="0.3"/>
    <row r="12507" ht="15" customHeight="1" x14ac:dyDescent="0.3"/>
    <row r="12508" ht="15" customHeight="1" x14ac:dyDescent="0.3"/>
    <row r="12509" ht="15" customHeight="1" x14ac:dyDescent="0.3"/>
    <row r="12510" ht="15" customHeight="1" x14ac:dyDescent="0.3"/>
    <row r="12511" ht="15" customHeight="1" x14ac:dyDescent="0.3"/>
    <row r="12512" ht="15" customHeight="1" x14ac:dyDescent="0.3"/>
    <row r="12513" ht="15" customHeight="1" x14ac:dyDescent="0.3"/>
    <row r="12514" ht="15" customHeight="1" x14ac:dyDescent="0.3"/>
    <row r="12515" ht="15" customHeight="1" x14ac:dyDescent="0.3"/>
    <row r="12516" ht="15" customHeight="1" x14ac:dyDescent="0.3"/>
    <row r="12517" ht="15" customHeight="1" x14ac:dyDescent="0.3"/>
    <row r="12518" ht="15" customHeight="1" x14ac:dyDescent="0.3"/>
    <row r="12519" ht="15" customHeight="1" x14ac:dyDescent="0.3"/>
    <row r="12520" ht="15" customHeight="1" x14ac:dyDescent="0.3"/>
    <row r="12521" ht="15" customHeight="1" x14ac:dyDescent="0.3"/>
    <row r="12522" ht="15" customHeight="1" x14ac:dyDescent="0.3"/>
    <row r="12523" ht="15" customHeight="1" x14ac:dyDescent="0.3"/>
    <row r="12524" ht="15" customHeight="1" x14ac:dyDescent="0.3"/>
    <row r="12525" ht="15" customHeight="1" x14ac:dyDescent="0.3"/>
    <row r="12526" ht="15" customHeight="1" x14ac:dyDescent="0.3"/>
    <row r="12527" ht="15" customHeight="1" x14ac:dyDescent="0.3"/>
    <row r="12528" ht="15" customHeight="1" x14ac:dyDescent="0.3"/>
    <row r="12529" ht="15" customHeight="1" x14ac:dyDescent="0.3"/>
    <row r="12530" ht="15" customHeight="1" x14ac:dyDescent="0.3"/>
    <row r="12531" ht="15" customHeight="1" x14ac:dyDescent="0.3"/>
    <row r="12532" ht="15" customHeight="1" x14ac:dyDescent="0.3"/>
    <row r="12533" ht="15" customHeight="1" x14ac:dyDescent="0.3"/>
    <row r="12534" ht="15" customHeight="1" x14ac:dyDescent="0.3"/>
    <row r="12535" ht="15" customHeight="1" x14ac:dyDescent="0.3"/>
    <row r="12536" ht="15" customHeight="1" x14ac:dyDescent="0.3"/>
    <row r="12537" ht="15" customHeight="1" x14ac:dyDescent="0.3"/>
    <row r="12538" ht="15" customHeight="1" x14ac:dyDescent="0.3"/>
    <row r="12539" ht="15" customHeight="1" x14ac:dyDescent="0.3"/>
    <row r="12540" ht="15" customHeight="1" x14ac:dyDescent="0.3"/>
    <row r="12541" ht="15" customHeight="1" x14ac:dyDescent="0.3"/>
    <row r="12542" ht="15" customHeight="1" x14ac:dyDescent="0.3"/>
    <row r="12543" ht="15" customHeight="1" x14ac:dyDescent="0.3"/>
    <row r="12544" ht="15" customHeight="1" x14ac:dyDescent="0.3"/>
    <row r="12545" ht="15" customHeight="1" x14ac:dyDescent="0.3"/>
    <row r="12546" ht="15" customHeight="1" x14ac:dyDescent="0.3"/>
    <row r="12547" ht="15" customHeight="1" x14ac:dyDescent="0.3"/>
    <row r="12548" ht="15" customHeight="1" x14ac:dyDescent="0.3"/>
    <row r="12549" ht="15" customHeight="1" x14ac:dyDescent="0.3"/>
    <row r="12550" ht="15" customHeight="1" x14ac:dyDescent="0.3"/>
    <row r="12551" ht="15" customHeight="1" x14ac:dyDescent="0.3"/>
    <row r="12552" ht="15" customHeight="1" x14ac:dyDescent="0.3"/>
    <row r="12553" ht="15" customHeight="1" x14ac:dyDescent="0.3"/>
    <row r="12554" ht="15" customHeight="1" x14ac:dyDescent="0.3"/>
    <row r="12555" ht="15" customHeight="1" x14ac:dyDescent="0.3"/>
    <row r="12556" ht="15" customHeight="1" x14ac:dyDescent="0.3"/>
    <row r="12557" ht="15" customHeight="1" x14ac:dyDescent="0.3"/>
    <row r="12558" ht="15" customHeight="1" x14ac:dyDescent="0.3"/>
    <row r="12559" ht="15" customHeight="1" x14ac:dyDescent="0.3"/>
    <row r="12560" ht="15" customHeight="1" x14ac:dyDescent="0.3"/>
    <row r="12561" ht="15" customHeight="1" x14ac:dyDescent="0.3"/>
    <row r="12562" ht="15" customHeight="1" x14ac:dyDescent="0.3"/>
    <row r="12563" ht="15" customHeight="1" x14ac:dyDescent="0.3"/>
    <row r="12564" ht="15" customHeight="1" x14ac:dyDescent="0.3"/>
    <row r="12565" ht="15" customHeight="1" x14ac:dyDescent="0.3"/>
    <row r="12566" ht="15" customHeight="1" x14ac:dyDescent="0.3"/>
    <row r="12567" ht="15" customHeight="1" x14ac:dyDescent="0.3"/>
    <row r="12568" ht="15" customHeight="1" x14ac:dyDescent="0.3"/>
    <row r="12569" ht="15" customHeight="1" x14ac:dyDescent="0.3"/>
    <row r="12570" ht="15" customHeight="1" x14ac:dyDescent="0.3"/>
    <row r="12571" ht="15" customHeight="1" x14ac:dyDescent="0.3"/>
    <row r="12572" ht="15" customHeight="1" x14ac:dyDescent="0.3"/>
    <row r="12573" ht="15" customHeight="1" x14ac:dyDescent="0.3"/>
    <row r="12574" ht="15" customHeight="1" x14ac:dyDescent="0.3"/>
    <row r="12575" ht="15" customHeight="1" x14ac:dyDescent="0.3"/>
    <row r="12576" ht="15" customHeight="1" x14ac:dyDescent="0.3"/>
    <row r="12577" ht="15" customHeight="1" x14ac:dyDescent="0.3"/>
    <row r="12578" ht="15" customHeight="1" x14ac:dyDescent="0.3"/>
    <row r="12579" ht="15" customHeight="1" x14ac:dyDescent="0.3"/>
    <row r="12580" ht="15" customHeight="1" x14ac:dyDescent="0.3"/>
    <row r="12581" ht="15" customHeight="1" x14ac:dyDescent="0.3"/>
    <row r="12582" ht="15" customHeight="1" x14ac:dyDescent="0.3"/>
    <row r="12583" ht="15" customHeight="1" x14ac:dyDescent="0.3"/>
    <row r="12584" ht="15" customHeight="1" x14ac:dyDescent="0.3"/>
    <row r="12585" ht="15" customHeight="1" x14ac:dyDescent="0.3"/>
    <row r="12586" ht="15" customHeight="1" x14ac:dyDescent="0.3"/>
    <row r="12587" ht="15" customHeight="1" x14ac:dyDescent="0.3"/>
    <row r="12588" ht="15" customHeight="1" x14ac:dyDescent="0.3"/>
    <row r="12589" ht="15" customHeight="1" x14ac:dyDescent="0.3"/>
    <row r="12590" ht="15" customHeight="1" x14ac:dyDescent="0.3"/>
    <row r="12591" ht="15" customHeight="1" x14ac:dyDescent="0.3"/>
    <row r="12592" ht="15" customHeight="1" x14ac:dyDescent="0.3"/>
    <row r="12593" ht="15" customHeight="1" x14ac:dyDescent="0.3"/>
    <row r="12594" ht="15" customHeight="1" x14ac:dyDescent="0.3"/>
    <row r="12595" ht="15" customHeight="1" x14ac:dyDescent="0.3"/>
    <row r="12596" ht="15" customHeight="1" x14ac:dyDescent="0.3"/>
    <row r="12597" ht="15" customHeight="1" x14ac:dyDescent="0.3"/>
    <row r="12598" ht="15" customHeight="1" x14ac:dyDescent="0.3"/>
    <row r="12599" ht="15" customHeight="1" x14ac:dyDescent="0.3"/>
    <row r="12600" ht="15" customHeight="1" x14ac:dyDescent="0.3"/>
    <row r="12601" ht="15" customHeight="1" x14ac:dyDescent="0.3"/>
    <row r="12602" ht="15" customHeight="1" x14ac:dyDescent="0.3"/>
    <row r="12603" ht="15" customHeight="1" x14ac:dyDescent="0.3"/>
    <row r="12604" ht="15" customHeight="1" x14ac:dyDescent="0.3"/>
    <row r="12605" ht="15" customHeight="1" x14ac:dyDescent="0.3"/>
    <row r="12606" ht="15" customHeight="1" x14ac:dyDescent="0.3"/>
    <row r="12607" ht="15" customHeight="1" x14ac:dyDescent="0.3"/>
    <row r="12608" ht="15" customHeight="1" x14ac:dyDescent="0.3"/>
    <row r="12609" ht="15" customHeight="1" x14ac:dyDescent="0.3"/>
    <row r="12610" ht="15" customHeight="1" x14ac:dyDescent="0.3"/>
    <row r="12611" ht="15" customHeight="1" x14ac:dyDescent="0.3"/>
    <row r="12612" ht="15" customHeight="1" x14ac:dyDescent="0.3"/>
    <row r="12613" ht="15" customHeight="1" x14ac:dyDescent="0.3"/>
    <row r="12614" ht="15" customHeight="1" x14ac:dyDescent="0.3"/>
    <row r="12615" ht="15" customHeight="1" x14ac:dyDescent="0.3"/>
    <row r="12616" ht="15" customHeight="1" x14ac:dyDescent="0.3"/>
    <row r="12617" ht="15" customHeight="1" x14ac:dyDescent="0.3"/>
    <row r="12618" ht="15" customHeight="1" x14ac:dyDescent="0.3"/>
    <row r="12619" ht="15" customHeight="1" x14ac:dyDescent="0.3"/>
    <row r="12620" ht="15" customHeight="1" x14ac:dyDescent="0.3"/>
    <row r="12621" ht="15" customHeight="1" x14ac:dyDescent="0.3"/>
    <row r="12622" ht="15" customHeight="1" x14ac:dyDescent="0.3"/>
    <row r="12623" ht="15" customHeight="1" x14ac:dyDescent="0.3"/>
    <row r="12624" ht="15" customHeight="1" x14ac:dyDescent="0.3"/>
    <row r="12625" ht="15" customHeight="1" x14ac:dyDescent="0.3"/>
    <row r="12626" ht="15" customHeight="1" x14ac:dyDescent="0.3"/>
    <row r="12627" ht="15" customHeight="1" x14ac:dyDescent="0.3"/>
    <row r="12628" ht="15" customHeight="1" x14ac:dyDescent="0.3"/>
    <row r="12629" ht="15" customHeight="1" x14ac:dyDescent="0.3"/>
    <row r="12630" ht="15" customHeight="1" x14ac:dyDescent="0.3"/>
    <row r="12631" ht="15" customHeight="1" x14ac:dyDescent="0.3"/>
    <row r="12632" ht="15" customHeight="1" x14ac:dyDescent="0.3"/>
    <row r="12633" ht="15" customHeight="1" x14ac:dyDescent="0.3"/>
    <row r="12634" ht="15" customHeight="1" x14ac:dyDescent="0.3"/>
    <row r="12635" ht="15" customHeight="1" x14ac:dyDescent="0.3"/>
    <row r="12636" ht="15" customHeight="1" x14ac:dyDescent="0.3"/>
    <row r="12637" ht="15" customHeight="1" x14ac:dyDescent="0.3"/>
    <row r="12638" ht="15" customHeight="1" x14ac:dyDescent="0.3"/>
    <row r="12639" ht="15" customHeight="1" x14ac:dyDescent="0.3"/>
    <row r="12640" ht="15" customHeight="1" x14ac:dyDescent="0.3"/>
    <row r="12641" ht="15" customHeight="1" x14ac:dyDescent="0.3"/>
    <row r="12642" ht="15" customHeight="1" x14ac:dyDescent="0.3"/>
    <row r="12643" ht="15" customHeight="1" x14ac:dyDescent="0.3"/>
    <row r="12644" ht="15" customHeight="1" x14ac:dyDescent="0.3"/>
    <row r="12645" ht="15" customHeight="1" x14ac:dyDescent="0.3"/>
    <row r="12646" ht="15" customHeight="1" x14ac:dyDescent="0.3"/>
    <row r="12647" ht="15" customHeight="1" x14ac:dyDescent="0.3"/>
    <row r="12648" ht="15" customHeight="1" x14ac:dyDescent="0.3"/>
    <row r="12649" ht="15" customHeight="1" x14ac:dyDescent="0.3"/>
    <row r="12650" ht="15" customHeight="1" x14ac:dyDescent="0.3"/>
    <row r="12651" ht="15" customHeight="1" x14ac:dyDescent="0.3"/>
    <row r="12652" ht="15" customHeight="1" x14ac:dyDescent="0.3"/>
    <row r="12653" ht="15" customHeight="1" x14ac:dyDescent="0.3"/>
    <row r="12654" ht="15" customHeight="1" x14ac:dyDescent="0.3"/>
    <row r="12655" ht="15" customHeight="1" x14ac:dyDescent="0.3"/>
    <row r="12656" ht="15" customHeight="1" x14ac:dyDescent="0.3"/>
    <row r="12657" ht="15" customHeight="1" x14ac:dyDescent="0.3"/>
    <row r="12658" ht="15" customHeight="1" x14ac:dyDescent="0.3"/>
    <row r="12659" ht="15" customHeight="1" x14ac:dyDescent="0.3"/>
    <row r="12660" ht="15" customHeight="1" x14ac:dyDescent="0.3"/>
    <row r="12661" ht="15" customHeight="1" x14ac:dyDescent="0.3"/>
    <row r="12662" ht="15" customHeight="1" x14ac:dyDescent="0.3"/>
    <row r="12663" ht="15" customHeight="1" x14ac:dyDescent="0.3"/>
    <row r="12664" ht="15" customHeight="1" x14ac:dyDescent="0.3"/>
    <row r="12665" ht="15" customHeight="1" x14ac:dyDescent="0.3"/>
    <row r="12666" ht="15" customHeight="1" x14ac:dyDescent="0.3"/>
    <row r="12667" ht="15" customHeight="1" x14ac:dyDescent="0.3"/>
    <row r="12668" ht="15" customHeight="1" x14ac:dyDescent="0.3"/>
    <row r="12669" ht="15" customHeight="1" x14ac:dyDescent="0.3"/>
    <row r="12670" ht="15" customHeight="1" x14ac:dyDescent="0.3"/>
    <row r="12671" ht="15" customHeight="1" x14ac:dyDescent="0.3"/>
    <row r="12672" ht="15" customHeight="1" x14ac:dyDescent="0.3"/>
    <row r="12673" ht="15" customHeight="1" x14ac:dyDescent="0.3"/>
    <row r="12674" ht="15" customHeight="1" x14ac:dyDescent="0.3"/>
    <row r="12675" ht="15" customHeight="1" x14ac:dyDescent="0.3"/>
    <row r="12676" ht="15" customHeight="1" x14ac:dyDescent="0.3"/>
    <row r="12677" ht="15" customHeight="1" x14ac:dyDescent="0.3"/>
    <row r="12678" ht="15" customHeight="1" x14ac:dyDescent="0.3"/>
    <row r="12679" ht="15" customHeight="1" x14ac:dyDescent="0.3"/>
    <row r="12680" ht="15" customHeight="1" x14ac:dyDescent="0.3"/>
    <row r="12681" ht="15" customHeight="1" x14ac:dyDescent="0.3"/>
    <row r="12682" ht="15" customHeight="1" x14ac:dyDescent="0.3"/>
    <row r="12683" ht="15" customHeight="1" x14ac:dyDescent="0.3"/>
    <row r="12684" ht="15" customHeight="1" x14ac:dyDescent="0.3"/>
    <row r="12685" ht="15" customHeight="1" x14ac:dyDescent="0.3"/>
    <row r="12686" ht="15" customHeight="1" x14ac:dyDescent="0.3"/>
    <row r="12687" ht="15" customHeight="1" x14ac:dyDescent="0.3"/>
    <row r="12688" ht="15" customHeight="1" x14ac:dyDescent="0.3"/>
    <row r="12689" ht="15" customHeight="1" x14ac:dyDescent="0.3"/>
    <row r="12690" ht="15" customHeight="1" x14ac:dyDescent="0.3"/>
    <row r="12691" ht="15" customHeight="1" x14ac:dyDescent="0.3"/>
    <row r="12692" ht="15" customHeight="1" x14ac:dyDescent="0.3"/>
    <row r="12693" ht="15" customHeight="1" x14ac:dyDescent="0.3"/>
    <row r="12694" ht="15" customHeight="1" x14ac:dyDescent="0.3"/>
    <row r="12695" ht="15" customHeight="1" x14ac:dyDescent="0.3"/>
    <row r="12696" ht="15" customHeight="1" x14ac:dyDescent="0.3"/>
    <row r="12697" ht="15" customHeight="1" x14ac:dyDescent="0.3"/>
    <row r="12698" ht="15" customHeight="1" x14ac:dyDescent="0.3"/>
    <row r="12699" ht="15" customHeight="1" x14ac:dyDescent="0.3"/>
    <row r="12700" ht="15" customHeight="1" x14ac:dyDescent="0.3"/>
    <row r="12701" ht="15" customHeight="1" x14ac:dyDescent="0.3"/>
    <row r="12702" ht="15" customHeight="1" x14ac:dyDescent="0.3"/>
    <row r="12703" ht="15" customHeight="1" x14ac:dyDescent="0.3"/>
    <row r="12704" ht="15" customHeight="1" x14ac:dyDescent="0.3"/>
    <row r="12705" ht="15" customHeight="1" x14ac:dyDescent="0.3"/>
    <row r="12706" ht="15" customHeight="1" x14ac:dyDescent="0.3"/>
    <row r="12707" ht="15" customHeight="1" x14ac:dyDescent="0.3"/>
    <row r="12708" ht="15" customHeight="1" x14ac:dyDescent="0.3"/>
    <row r="12709" ht="15" customHeight="1" x14ac:dyDescent="0.3"/>
    <row r="12710" ht="15" customHeight="1" x14ac:dyDescent="0.3"/>
    <row r="12711" ht="15" customHeight="1" x14ac:dyDescent="0.3"/>
    <row r="12712" ht="15" customHeight="1" x14ac:dyDescent="0.3"/>
    <row r="12713" ht="15" customHeight="1" x14ac:dyDescent="0.3"/>
    <row r="12714" ht="15" customHeight="1" x14ac:dyDescent="0.3"/>
    <row r="12715" ht="15" customHeight="1" x14ac:dyDescent="0.3"/>
    <row r="12716" ht="15" customHeight="1" x14ac:dyDescent="0.3"/>
    <row r="12717" ht="15" customHeight="1" x14ac:dyDescent="0.3"/>
    <row r="12718" ht="15" customHeight="1" x14ac:dyDescent="0.3"/>
    <row r="12719" ht="15" customHeight="1" x14ac:dyDescent="0.3"/>
    <row r="12720" ht="15" customHeight="1" x14ac:dyDescent="0.3"/>
    <row r="12721" ht="15" customHeight="1" x14ac:dyDescent="0.3"/>
    <row r="12722" ht="15" customHeight="1" x14ac:dyDescent="0.3"/>
    <row r="12723" ht="15" customHeight="1" x14ac:dyDescent="0.3"/>
    <row r="12724" ht="15" customHeight="1" x14ac:dyDescent="0.3"/>
    <row r="12725" ht="15" customHeight="1" x14ac:dyDescent="0.3"/>
    <row r="12726" ht="15" customHeight="1" x14ac:dyDescent="0.3"/>
    <row r="12727" ht="15" customHeight="1" x14ac:dyDescent="0.3"/>
    <row r="12728" ht="15" customHeight="1" x14ac:dyDescent="0.3"/>
    <row r="12729" ht="15" customHeight="1" x14ac:dyDescent="0.3"/>
    <row r="12730" ht="15" customHeight="1" x14ac:dyDescent="0.3"/>
    <row r="12731" ht="15" customHeight="1" x14ac:dyDescent="0.3"/>
    <row r="12732" ht="15" customHeight="1" x14ac:dyDescent="0.3"/>
    <row r="12733" ht="15" customHeight="1" x14ac:dyDescent="0.3"/>
    <row r="12734" ht="15" customHeight="1" x14ac:dyDescent="0.3"/>
    <row r="12735" ht="15" customHeight="1" x14ac:dyDescent="0.3"/>
    <row r="12736" ht="15" customHeight="1" x14ac:dyDescent="0.3"/>
    <row r="12737" ht="15" customHeight="1" x14ac:dyDescent="0.3"/>
    <row r="12738" ht="15" customHeight="1" x14ac:dyDescent="0.3"/>
    <row r="12739" ht="15" customHeight="1" x14ac:dyDescent="0.3"/>
    <row r="12740" ht="15" customHeight="1" x14ac:dyDescent="0.3"/>
    <row r="12741" ht="15" customHeight="1" x14ac:dyDescent="0.3"/>
    <row r="12742" ht="15" customHeight="1" x14ac:dyDescent="0.3"/>
    <row r="12743" ht="15" customHeight="1" x14ac:dyDescent="0.3"/>
    <row r="12744" ht="15" customHeight="1" x14ac:dyDescent="0.3"/>
    <row r="12745" ht="15" customHeight="1" x14ac:dyDescent="0.3"/>
    <row r="12746" ht="15" customHeight="1" x14ac:dyDescent="0.3"/>
    <row r="12747" ht="15" customHeight="1" x14ac:dyDescent="0.3"/>
    <row r="12748" ht="15" customHeight="1" x14ac:dyDescent="0.3"/>
    <row r="12749" ht="15" customHeight="1" x14ac:dyDescent="0.3"/>
    <row r="12750" ht="15" customHeight="1" x14ac:dyDescent="0.3"/>
    <row r="12751" ht="15" customHeight="1" x14ac:dyDescent="0.3"/>
    <row r="12752" ht="15" customHeight="1" x14ac:dyDescent="0.3"/>
    <row r="12753" ht="15" customHeight="1" x14ac:dyDescent="0.3"/>
    <row r="12754" ht="15" customHeight="1" x14ac:dyDescent="0.3"/>
    <row r="12755" ht="15" customHeight="1" x14ac:dyDescent="0.3"/>
    <row r="12756" ht="15" customHeight="1" x14ac:dyDescent="0.3"/>
    <row r="12757" ht="15" customHeight="1" x14ac:dyDescent="0.3"/>
    <row r="12758" ht="15" customHeight="1" x14ac:dyDescent="0.3"/>
    <row r="12759" ht="15" customHeight="1" x14ac:dyDescent="0.3"/>
    <row r="12760" ht="15" customHeight="1" x14ac:dyDescent="0.3"/>
    <row r="12761" ht="15" customHeight="1" x14ac:dyDescent="0.3"/>
    <row r="12762" ht="15" customHeight="1" x14ac:dyDescent="0.3"/>
    <row r="12763" ht="15" customHeight="1" x14ac:dyDescent="0.3"/>
    <row r="12764" ht="15" customHeight="1" x14ac:dyDescent="0.3"/>
    <row r="12765" ht="15" customHeight="1" x14ac:dyDescent="0.3"/>
    <row r="12766" ht="15" customHeight="1" x14ac:dyDescent="0.3"/>
    <row r="12767" ht="15" customHeight="1" x14ac:dyDescent="0.3"/>
    <row r="12768" ht="15" customHeight="1" x14ac:dyDescent="0.3"/>
    <row r="12769" ht="15" customHeight="1" x14ac:dyDescent="0.3"/>
    <row r="12770" ht="15" customHeight="1" x14ac:dyDescent="0.3"/>
    <row r="12771" ht="15" customHeight="1" x14ac:dyDescent="0.3"/>
    <row r="12772" ht="15" customHeight="1" x14ac:dyDescent="0.3"/>
    <row r="12773" ht="15" customHeight="1" x14ac:dyDescent="0.3"/>
    <row r="12774" ht="15" customHeight="1" x14ac:dyDescent="0.3"/>
    <row r="12775" ht="15" customHeight="1" x14ac:dyDescent="0.3"/>
    <row r="12776" ht="15" customHeight="1" x14ac:dyDescent="0.3"/>
    <row r="12777" ht="15" customHeight="1" x14ac:dyDescent="0.3"/>
    <row r="12778" ht="15" customHeight="1" x14ac:dyDescent="0.3"/>
    <row r="12779" ht="15" customHeight="1" x14ac:dyDescent="0.3"/>
    <row r="12780" ht="15" customHeight="1" x14ac:dyDescent="0.3"/>
    <row r="12781" ht="15" customHeight="1" x14ac:dyDescent="0.3"/>
    <row r="12782" ht="15" customHeight="1" x14ac:dyDescent="0.3"/>
    <row r="12783" ht="15" customHeight="1" x14ac:dyDescent="0.3"/>
    <row r="12784" ht="15" customHeight="1" x14ac:dyDescent="0.3"/>
    <row r="12785" ht="15" customHeight="1" x14ac:dyDescent="0.3"/>
    <row r="12786" ht="15" customHeight="1" x14ac:dyDescent="0.3"/>
    <row r="12787" ht="15" customHeight="1" x14ac:dyDescent="0.3"/>
    <row r="12788" ht="15" customHeight="1" x14ac:dyDescent="0.3"/>
    <row r="12789" ht="15" customHeight="1" x14ac:dyDescent="0.3"/>
    <row r="12790" ht="15" customHeight="1" x14ac:dyDescent="0.3"/>
    <row r="12791" ht="15" customHeight="1" x14ac:dyDescent="0.3"/>
    <row r="12792" ht="15" customHeight="1" x14ac:dyDescent="0.3"/>
    <row r="12793" ht="15" customHeight="1" x14ac:dyDescent="0.3"/>
    <row r="12794" ht="15" customHeight="1" x14ac:dyDescent="0.3"/>
    <row r="12795" ht="15" customHeight="1" x14ac:dyDescent="0.3"/>
    <row r="12796" ht="15" customHeight="1" x14ac:dyDescent="0.3"/>
    <row r="12797" ht="15" customHeight="1" x14ac:dyDescent="0.3"/>
    <row r="12798" ht="15" customHeight="1" x14ac:dyDescent="0.3"/>
    <row r="12799" ht="15" customHeight="1" x14ac:dyDescent="0.3"/>
    <row r="12800" ht="15" customHeight="1" x14ac:dyDescent="0.3"/>
    <row r="12801" ht="15" customHeight="1" x14ac:dyDescent="0.3"/>
    <row r="12802" ht="15" customHeight="1" x14ac:dyDescent="0.3"/>
    <row r="12803" ht="15" customHeight="1" x14ac:dyDescent="0.3"/>
    <row r="12804" ht="15" customHeight="1" x14ac:dyDescent="0.3"/>
    <row r="12805" ht="15" customHeight="1" x14ac:dyDescent="0.3"/>
    <row r="12806" ht="15" customHeight="1" x14ac:dyDescent="0.3"/>
    <row r="12807" ht="15" customHeight="1" x14ac:dyDescent="0.3"/>
    <row r="12808" ht="15" customHeight="1" x14ac:dyDescent="0.3"/>
    <row r="12809" ht="15" customHeight="1" x14ac:dyDescent="0.3"/>
    <row r="12810" ht="15" customHeight="1" x14ac:dyDescent="0.3"/>
    <row r="12811" ht="15" customHeight="1" x14ac:dyDescent="0.3"/>
    <row r="12812" ht="15" customHeight="1" x14ac:dyDescent="0.3"/>
    <row r="12813" ht="15" customHeight="1" x14ac:dyDescent="0.3"/>
    <row r="12814" ht="15" customHeight="1" x14ac:dyDescent="0.3"/>
    <row r="12815" ht="15" customHeight="1" x14ac:dyDescent="0.3"/>
    <row r="12816" ht="15" customHeight="1" x14ac:dyDescent="0.3"/>
    <row r="12817" ht="15" customHeight="1" x14ac:dyDescent="0.3"/>
    <row r="12818" ht="15" customHeight="1" x14ac:dyDescent="0.3"/>
    <row r="12819" ht="15" customHeight="1" x14ac:dyDescent="0.3"/>
    <row r="12820" ht="15" customHeight="1" x14ac:dyDescent="0.3"/>
    <row r="12821" ht="15" customHeight="1" x14ac:dyDescent="0.3"/>
    <row r="12822" ht="15" customHeight="1" x14ac:dyDescent="0.3"/>
    <row r="12823" ht="15" customHeight="1" x14ac:dyDescent="0.3"/>
    <row r="12824" ht="15" customHeight="1" x14ac:dyDescent="0.3"/>
    <row r="12825" ht="15" customHeight="1" x14ac:dyDescent="0.3"/>
    <row r="12826" ht="15" customHeight="1" x14ac:dyDescent="0.3"/>
    <row r="12827" ht="15" customHeight="1" x14ac:dyDescent="0.3"/>
    <row r="12828" ht="15" customHeight="1" x14ac:dyDescent="0.3"/>
    <row r="12829" ht="15" customHeight="1" x14ac:dyDescent="0.3"/>
    <row r="12830" ht="15" customHeight="1" x14ac:dyDescent="0.3"/>
    <row r="12831" ht="15" customHeight="1" x14ac:dyDescent="0.3"/>
    <row r="12832" ht="15" customHeight="1" x14ac:dyDescent="0.3"/>
    <row r="12833" ht="15" customHeight="1" x14ac:dyDescent="0.3"/>
    <row r="12834" ht="15" customHeight="1" x14ac:dyDescent="0.3"/>
    <row r="12835" ht="15" customHeight="1" x14ac:dyDescent="0.3"/>
    <row r="12836" ht="15" customHeight="1" x14ac:dyDescent="0.3"/>
    <row r="12837" ht="15" customHeight="1" x14ac:dyDescent="0.3"/>
    <row r="12838" ht="15" customHeight="1" x14ac:dyDescent="0.3"/>
    <row r="12839" ht="15" customHeight="1" x14ac:dyDescent="0.3"/>
    <row r="12840" ht="15" customHeight="1" x14ac:dyDescent="0.3"/>
    <row r="12841" ht="15" customHeight="1" x14ac:dyDescent="0.3"/>
    <row r="12842" ht="15" customHeight="1" x14ac:dyDescent="0.3"/>
    <row r="12843" ht="15" customHeight="1" x14ac:dyDescent="0.3"/>
    <row r="12844" ht="15" customHeight="1" x14ac:dyDescent="0.3"/>
    <row r="12845" ht="15" customHeight="1" x14ac:dyDescent="0.3"/>
    <row r="12846" ht="15" customHeight="1" x14ac:dyDescent="0.3"/>
    <row r="12847" ht="15" customHeight="1" x14ac:dyDescent="0.3"/>
    <row r="12848" ht="15" customHeight="1" x14ac:dyDescent="0.3"/>
    <row r="12849" ht="15" customHeight="1" x14ac:dyDescent="0.3"/>
    <row r="12850" ht="15" customHeight="1" x14ac:dyDescent="0.3"/>
    <row r="12851" ht="15" customHeight="1" x14ac:dyDescent="0.3"/>
    <row r="12852" ht="15" customHeight="1" x14ac:dyDescent="0.3"/>
    <row r="12853" ht="15" customHeight="1" x14ac:dyDescent="0.3"/>
    <row r="12854" ht="15" customHeight="1" x14ac:dyDescent="0.3"/>
    <row r="12855" ht="15" customHeight="1" x14ac:dyDescent="0.3"/>
    <row r="12856" ht="15" customHeight="1" x14ac:dyDescent="0.3"/>
    <row r="12857" ht="15" customHeight="1" x14ac:dyDescent="0.3"/>
    <row r="12858" ht="15" customHeight="1" x14ac:dyDescent="0.3"/>
    <row r="12859" ht="15" customHeight="1" x14ac:dyDescent="0.3"/>
    <row r="12860" ht="15" customHeight="1" x14ac:dyDescent="0.3"/>
    <row r="12861" ht="15" customHeight="1" x14ac:dyDescent="0.3"/>
    <row r="12862" ht="15" customHeight="1" x14ac:dyDescent="0.3"/>
    <row r="12863" ht="15" customHeight="1" x14ac:dyDescent="0.3"/>
    <row r="12864" ht="15" customHeight="1" x14ac:dyDescent="0.3"/>
    <row r="12865" ht="15" customHeight="1" x14ac:dyDescent="0.3"/>
    <row r="12866" ht="15" customHeight="1" x14ac:dyDescent="0.3"/>
    <row r="12867" ht="15" customHeight="1" x14ac:dyDescent="0.3"/>
    <row r="12868" ht="15" customHeight="1" x14ac:dyDescent="0.3"/>
    <row r="12869" ht="15" customHeight="1" x14ac:dyDescent="0.3"/>
    <row r="12870" ht="15" customHeight="1" x14ac:dyDescent="0.3"/>
    <row r="12871" ht="15" customHeight="1" x14ac:dyDescent="0.3"/>
    <row r="12872" ht="15" customHeight="1" x14ac:dyDescent="0.3"/>
    <row r="12873" ht="15" customHeight="1" x14ac:dyDescent="0.3"/>
    <row r="12874" ht="15" customHeight="1" x14ac:dyDescent="0.3"/>
    <row r="12875" ht="15" customHeight="1" x14ac:dyDescent="0.3"/>
    <row r="12876" ht="15" customHeight="1" x14ac:dyDescent="0.3"/>
    <row r="12877" ht="15" customHeight="1" x14ac:dyDescent="0.3"/>
    <row r="12878" ht="15" customHeight="1" x14ac:dyDescent="0.3"/>
    <row r="12879" ht="15" customHeight="1" x14ac:dyDescent="0.3"/>
    <row r="12880" ht="15" customHeight="1" x14ac:dyDescent="0.3"/>
    <row r="12881" ht="15" customHeight="1" x14ac:dyDescent="0.3"/>
    <row r="12882" ht="15" customHeight="1" x14ac:dyDescent="0.3"/>
    <row r="12883" ht="15" customHeight="1" x14ac:dyDescent="0.3"/>
    <row r="12884" ht="15" customHeight="1" x14ac:dyDescent="0.3"/>
    <row r="12885" ht="15" customHeight="1" x14ac:dyDescent="0.3"/>
    <row r="12886" ht="15" customHeight="1" x14ac:dyDescent="0.3"/>
    <row r="12887" ht="15" customHeight="1" x14ac:dyDescent="0.3"/>
    <row r="12888" ht="15" customHeight="1" x14ac:dyDescent="0.3"/>
    <row r="12889" ht="15" customHeight="1" x14ac:dyDescent="0.3"/>
    <row r="12890" ht="15" customHeight="1" x14ac:dyDescent="0.3"/>
    <row r="12891" ht="15" customHeight="1" x14ac:dyDescent="0.3"/>
    <row r="12892" ht="15" customHeight="1" x14ac:dyDescent="0.3"/>
    <row r="12893" ht="15" customHeight="1" x14ac:dyDescent="0.3"/>
    <row r="12894" ht="15" customHeight="1" x14ac:dyDescent="0.3"/>
    <row r="12895" ht="15" customHeight="1" x14ac:dyDescent="0.3"/>
    <row r="12896" ht="15" customHeight="1" x14ac:dyDescent="0.3"/>
    <row r="12897" ht="15" customHeight="1" x14ac:dyDescent="0.3"/>
    <row r="12898" ht="15" customHeight="1" x14ac:dyDescent="0.3"/>
    <row r="12899" ht="15" customHeight="1" x14ac:dyDescent="0.3"/>
    <row r="12900" ht="15" customHeight="1" x14ac:dyDescent="0.3"/>
    <row r="12901" ht="15" customHeight="1" x14ac:dyDescent="0.3"/>
    <row r="12902" ht="15" customHeight="1" x14ac:dyDescent="0.3"/>
    <row r="12903" ht="15" customHeight="1" x14ac:dyDescent="0.3"/>
    <row r="12904" ht="15" customHeight="1" x14ac:dyDescent="0.3"/>
    <row r="12905" ht="15" customHeight="1" x14ac:dyDescent="0.3"/>
    <row r="12906" ht="15" customHeight="1" x14ac:dyDescent="0.3"/>
    <row r="12907" ht="15" customHeight="1" x14ac:dyDescent="0.3"/>
    <row r="12908" ht="15" customHeight="1" x14ac:dyDescent="0.3"/>
    <row r="12909" ht="15" customHeight="1" x14ac:dyDescent="0.3"/>
    <row r="12910" ht="15" customHeight="1" x14ac:dyDescent="0.3"/>
    <row r="12911" ht="15" customHeight="1" x14ac:dyDescent="0.3"/>
    <row r="12912" ht="15" customHeight="1" x14ac:dyDescent="0.3"/>
    <row r="12913" ht="15" customHeight="1" x14ac:dyDescent="0.3"/>
    <row r="12914" ht="15" customHeight="1" x14ac:dyDescent="0.3"/>
    <row r="12915" ht="15" customHeight="1" x14ac:dyDescent="0.3"/>
    <row r="12916" ht="15" customHeight="1" x14ac:dyDescent="0.3"/>
    <row r="12917" ht="15" customHeight="1" x14ac:dyDescent="0.3"/>
    <row r="12918" ht="15" customHeight="1" x14ac:dyDescent="0.3"/>
    <row r="12919" ht="15" customHeight="1" x14ac:dyDescent="0.3"/>
    <row r="12920" ht="15" customHeight="1" x14ac:dyDescent="0.3"/>
    <row r="12921" ht="15" customHeight="1" x14ac:dyDescent="0.3"/>
    <row r="12922" ht="15" customHeight="1" x14ac:dyDescent="0.3"/>
    <row r="12923" ht="15" customHeight="1" x14ac:dyDescent="0.3"/>
    <row r="12924" ht="15" customHeight="1" x14ac:dyDescent="0.3"/>
    <row r="12925" ht="15" customHeight="1" x14ac:dyDescent="0.3"/>
    <row r="12926" ht="15" customHeight="1" x14ac:dyDescent="0.3"/>
    <row r="12927" ht="15" customHeight="1" x14ac:dyDescent="0.3"/>
    <row r="12928" ht="15" customHeight="1" x14ac:dyDescent="0.3"/>
    <row r="12929" ht="15" customHeight="1" x14ac:dyDescent="0.3"/>
    <row r="12930" ht="15" customHeight="1" x14ac:dyDescent="0.3"/>
    <row r="12931" ht="15" customHeight="1" x14ac:dyDescent="0.3"/>
    <row r="12932" ht="15" customHeight="1" x14ac:dyDescent="0.3"/>
    <row r="12933" ht="15" customHeight="1" x14ac:dyDescent="0.3"/>
    <row r="12934" ht="15" customHeight="1" x14ac:dyDescent="0.3"/>
    <row r="12935" ht="15" customHeight="1" x14ac:dyDescent="0.3"/>
    <row r="12936" ht="15" customHeight="1" x14ac:dyDescent="0.3"/>
    <row r="12937" ht="15" customHeight="1" x14ac:dyDescent="0.3"/>
    <row r="12938" ht="15" customHeight="1" x14ac:dyDescent="0.3"/>
    <row r="12939" ht="15" customHeight="1" x14ac:dyDescent="0.3"/>
    <row r="12940" ht="15" customHeight="1" x14ac:dyDescent="0.3"/>
    <row r="12941" ht="15" customHeight="1" x14ac:dyDescent="0.3"/>
    <row r="12942" ht="15" customHeight="1" x14ac:dyDescent="0.3"/>
    <row r="12943" ht="15" customHeight="1" x14ac:dyDescent="0.3"/>
    <row r="12944" ht="15" customHeight="1" x14ac:dyDescent="0.3"/>
    <row r="12945" ht="15" customHeight="1" x14ac:dyDescent="0.3"/>
    <row r="12946" ht="15" customHeight="1" x14ac:dyDescent="0.3"/>
    <row r="12947" ht="15" customHeight="1" x14ac:dyDescent="0.3"/>
    <row r="12948" ht="15" customHeight="1" x14ac:dyDescent="0.3"/>
    <row r="12949" ht="15" customHeight="1" x14ac:dyDescent="0.3"/>
    <row r="12950" ht="15" customHeight="1" x14ac:dyDescent="0.3"/>
    <row r="12951" ht="15" customHeight="1" x14ac:dyDescent="0.3"/>
    <row r="12952" ht="15" customHeight="1" x14ac:dyDescent="0.3"/>
    <row r="12953" ht="15" customHeight="1" x14ac:dyDescent="0.3"/>
    <row r="12954" ht="15" customHeight="1" x14ac:dyDescent="0.3"/>
    <row r="12955" ht="15" customHeight="1" x14ac:dyDescent="0.3"/>
    <row r="12956" ht="15" customHeight="1" x14ac:dyDescent="0.3"/>
    <row r="12957" ht="15" customHeight="1" x14ac:dyDescent="0.3"/>
    <row r="12958" ht="15" customHeight="1" x14ac:dyDescent="0.3"/>
    <row r="12959" ht="15" customHeight="1" x14ac:dyDescent="0.3"/>
    <row r="12960" ht="15" customHeight="1" x14ac:dyDescent="0.3"/>
    <row r="12961" ht="15" customHeight="1" x14ac:dyDescent="0.3"/>
    <row r="12962" ht="15" customHeight="1" x14ac:dyDescent="0.3"/>
    <row r="12963" ht="15" customHeight="1" x14ac:dyDescent="0.3"/>
    <row r="12964" ht="15" customHeight="1" x14ac:dyDescent="0.3"/>
    <row r="12965" ht="15" customHeight="1" x14ac:dyDescent="0.3"/>
    <row r="12966" ht="15" customHeight="1" x14ac:dyDescent="0.3"/>
    <row r="12967" ht="15" customHeight="1" x14ac:dyDescent="0.3"/>
    <row r="12968" ht="15" customHeight="1" x14ac:dyDescent="0.3"/>
    <row r="12969" ht="15" customHeight="1" x14ac:dyDescent="0.3"/>
    <row r="12970" ht="15" customHeight="1" x14ac:dyDescent="0.3"/>
    <row r="12971" ht="15" customHeight="1" x14ac:dyDescent="0.3"/>
    <row r="12972" ht="15" customHeight="1" x14ac:dyDescent="0.3"/>
    <row r="12973" ht="15" customHeight="1" x14ac:dyDescent="0.3"/>
    <row r="12974" ht="15" customHeight="1" x14ac:dyDescent="0.3"/>
    <row r="12975" ht="15" customHeight="1" x14ac:dyDescent="0.3"/>
    <row r="12976" ht="15" customHeight="1" x14ac:dyDescent="0.3"/>
    <row r="12977" ht="15" customHeight="1" x14ac:dyDescent="0.3"/>
    <row r="12978" ht="15" customHeight="1" x14ac:dyDescent="0.3"/>
    <row r="12979" ht="15" customHeight="1" x14ac:dyDescent="0.3"/>
    <row r="12980" ht="15" customHeight="1" x14ac:dyDescent="0.3"/>
    <row r="12981" ht="15" customHeight="1" x14ac:dyDescent="0.3"/>
    <row r="12982" ht="15" customHeight="1" x14ac:dyDescent="0.3"/>
    <row r="12983" ht="15" customHeight="1" x14ac:dyDescent="0.3"/>
    <row r="12984" ht="15" customHeight="1" x14ac:dyDescent="0.3"/>
    <row r="12985" ht="15" customHeight="1" x14ac:dyDescent="0.3"/>
    <row r="12986" ht="15" customHeight="1" x14ac:dyDescent="0.3"/>
    <row r="12987" ht="15" customHeight="1" x14ac:dyDescent="0.3"/>
    <row r="12988" ht="15" customHeight="1" x14ac:dyDescent="0.3"/>
    <row r="12989" ht="15" customHeight="1" x14ac:dyDescent="0.3"/>
    <row r="12990" ht="15" customHeight="1" x14ac:dyDescent="0.3"/>
    <row r="12991" ht="15" customHeight="1" x14ac:dyDescent="0.3"/>
    <row r="12992" ht="15" customHeight="1" x14ac:dyDescent="0.3"/>
    <row r="12993" ht="15" customHeight="1" x14ac:dyDescent="0.3"/>
    <row r="12994" ht="15" customHeight="1" x14ac:dyDescent="0.3"/>
    <row r="12995" ht="15" customHeight="1" x14ac:dyDescent="0.3"/>
    <row r="12996" ht="15" customHeight="1" x14ac:dyDescent="0.3"/>
    <row r="12997" ht="15" customHeight="1" x14ac:dyDescent="0.3"/>
    <row r="12998" ht="15" customHeight="1" x14ac:dyDescent="0.3"/>
    <row r="12999" ht="15" customHeight="1" x14ac:dyDescent="0.3"/>
    <row r="13000" ht="15" customHeight="1" x14ac:dyDescent="0.3"/>
    <row r="13001" ht="15" customHeight="1" x14ac:dyDescent="0.3"/>
    <row r="13002" ht="15" customHeight="1" x14ac:dyDescent="0.3"/>
    <row r="13003" ht="15" customHeight="1" x14ac:dyDescent="0.3"/>
    <row r="13004" ht="15" customHeight="1" x14ac:dyDescent="0.3"/>
    <row r="13005" ht="15" customHeight="1" x14ac:dyDescent="0.3"/>
    <row r="13006" ht="15" customHeight="1" x14ac:dyDescent="0.3"/>
    <row r="13007" ht="15" customHeight="1" x14ac:dyDescent="0.3"/>
    <row r="13008" ht="15" customHeight="1" x14ac:dyDescent="0.3"/>
    <row r="13009" ht="15" customHeight="1" x14ac:dyDescent="0.3"/>
    <row r="13010" ht="15" customHeight="1" x14ac:dyDescent="0.3"/>
    <row r="13011" ht="15" customHeight="1" x14ac:dyDescent="0.3"/>
    <row r="13012" ht="15" customHeight="1" x14ac:dyDescent="0.3"/>
    <row r="13013" ht="15" customHeight="1" x14ac:dyDescent="0.3"/>
    <row r="13014" ht="15" customHeight="1" x14ac:dyDescent="0.3"/>
    <row r="13015" ht="15" customHeight="1" x14ac:dyDescent="0.3"/>
    <row r="13016" ht="15" customHeight="1" x14ac:dyDescent="0.3"/>
    <row r="13017" ht="15" customHeight="1" x14ac:dyDescent="0.3"/>
    <row r="13018" ht="15" customHeight="1" x14ac:dyDescent="0.3"/>
    <row r="13019" ht="15" customHeight="1" x14ac:dyDescent="0.3"/>
    <row r="13020" ht="15" customHeight="1" x14ac:dyDescent="0.3"/>
    <row r="13021" ht="15" customHeight="1" x14ac:dyDescent="0.3"/>
    <row r="13022" ht="15" customHeight="1" x14ac:dyDescent="0.3"/>
    <row r="13023" ht="15" customHeight="1" x14ac:dyDescent="0.3"/>
    <row r="13024" ht="15" customHeight="1" x14ac:dyDescent="0.3"/>
    <row r="13025" ht="15" customHeight="1" x14ac:dyDescent="0.3"/>
    <row r="13026" ht="15" customHeight="1" x14ac:dyDescent="0.3"/>
    <row r="13027" ht="15" customHeight="1" x14ac:dyDescent="0.3"/>
    <row r="13028" ht="15" customHeight="1" x14ac:dyDescent="0.3"/>
    <row r="13029" ht="15" customHeight="1" x14ac:dyDescent="0.3"/>
    <row r="13030" ht="15" customHeight="1" x14ac:dyDescent="0.3"/>
    <row r="13031" ht="15" customHeight="1" x14ac:dyDescent="0.3"/>
    <row r="13032" ht="15" customHeight="1" x14ac:dyDescent="0.3"/>
    <row r="13033" ht="15" customHeight="1" x14ac:dyDescent="0.3"/>
    <row r="13034" ht="15" customHeight="1" x14ac:dyDescent="0.3"/>
    <row r="13035" ht="15" customHeight="1" x14ac:dyDescent="0.3"/>
    <row r="13036" ht="15" customHeight="1" x14ac:dyDescent="0.3"/>
    <row r="13037" ht="15" customHeight="1" x14ac:dyDescent="0.3"/>
    <row r="13038" ht="15" customHeight="1" x14ac:dyDescent="0.3"/>
    <row r="13039" ht="15" customHeight="1" x14ac:dyDescent="0.3"/>
    <row r="13040" ht="15" customHeight="1" x14ac:dyDescent="0.3"/>
    <row r="13041" ht="15" customHeight="1" x14ac:dyDescent="0.3"/>
    <row r="13042" ht="15" customHeight="1" x14ac:dyDescent="0.3"/>
    <row r="13043" ht="15" customHeight="1" x14ac:dyDescent="0.3"/>
    <row r="13044" ht="15" customHeight="1" x14ac:dyDescent="0.3"/>
    <row r="13045" ht="15" customHeight="1" x14ac:dyDescent="0.3"/>
    <row r="13046" ht="15" customHeight="1" x14ac:dyDescent="0.3"/>
    <row r="13047" ht="15" customHeight="1" x14ac:dyDescent="0.3"/>
    <row r="13048" ht="15" customHeight="1" x14ac:dyDescent="0.3"/>
    <row r="13049" ht="15" customHeight="1" x14ac:dyDescent="0.3"/>
    <row r="13050" ht="15" customHeight="1" x14ac:dyDescent="0.3"/>
    <row r="13051" ht="15" customHeight="1" x14ac:dyDescent="0.3"/>
    <row r="13052" ht="15" customHeight="1" x14ac:dyDescent="0.3"/>
    <row r="13053" ht="15" customHeight="1" x14ac:dyDescent="0.3"/>
    <row r="13054" ht="15" customHeight="1" x14ac:dyDescent="0.3"/>
    <row r="13055" ht="15" customHeight="1" x14ac:dyDescent="0.3"/>
    <row r="13056" ht="15" customHeight="1" x14ac:dyDescent="0.3"/>
    <row r="13057" ht="15" customHeight="1" x14ac:dyDescent="0.3"/>
    <row r="13058" ht="15" customHeight="1" x14ac:dyDescent="0.3"/>
    <row r="13059" ht="15" customHeight="1" x14ac:dyDescent="0.3"/>
    <row r="13060" ht="15" customHeight="1" x14ac:dyDescent="0.3"/>
    <row r="13061" ht="15" customHeight="1" x14ac:dyDescent="0.3"/>
    <row r="13062" ht="15" customHeight="1" x14ac:dyDescent="0.3"/>
    <row r="13063" ht="15" customHeight="1" x14ac:dyDescent="0.3"/>
    <row r="13064" ht="15" customHeight="1" x14ac:dyDescent="0.3"/>
    <row r="13065" ht="15" customHeight="1" x14ac:dyDescent="0.3"/>
    <row r="13066" ht="15" customHeight="1" x14ac:dyDescent="0.3"/>
    <row r="13067" ht="15" customHeight="1" x14ac:dyDescent="0.3"/>
    <row r="13068" ht="15" customHeight="1" x14ac:dyDescent="0.3"/>
    <row r="13069" ht="15" customHeight="1" x14ac:dyDescent="0.3"/>
    <row r="13070" ht="15" customHeight="1" x14ac:dyDescent="0.3"/>
    <row r="13071" ht="15" customHeight="1" x14ac:dyDescent="0.3"/>
    <row r="13072" ht="15" customHeight="1" x14ac:dyDescent="0.3"/>
    <row r="13073" ht="15" customHeight="1" x14ac:dyDescent="0.3"/>
    <row r="13074" ht="15" customHeight="1" x14ac:dyDescent="0.3"/>
    <row r="13075" ht="15" customHeight="1" x14ac:dyDescent="0.3"/>
    <row r="13076" ht="15" customHeight="1" x14ac:dyDescent="0.3"/>
    <row r="13077" ht="15" customHeight="1" x14ac:dyDescent="0.3"/>
    <row r="13078" ht="15" customHeight="1" x14ac:dyDescent="0.3"/>
    <row r="13079" ht="15" customHeight="1" x14ac:dyDescent="0.3"/>
    <row r="13080" ht="15" customHeight="1" x14ac:dyDescent="0.3"/>
    <row r="13081" ht="15" customHeight="1" x14ac:dyDescent="0.3"/>
    <row r="13082" ht="15" customHeight="1" x14ac:dyDescent="0.3"/>
    <row r="13083" ht="15" customHeight="1" x14ac:dyDescent="0.3"/>
    <row r="13084" ht="15" customHeight="1" x14ac:dyDescent="0.3"/>
    <row r="13085" ht="15" customHeight="1" x14ac:dyDescent="0.3"/>
    <row r="13086" ht="15" customHeight="1" x14ac:dyDescent="0.3"/>
    <row r="13087" ht="15" customHeight="1" x14ac:dyDescent="0.3"/>
    <row r="13088" ht="15" customHeight="1" x14ac:dyDescent="0.3"/>
    <row r="13089" ht="15" customHeight="1" x14ac:dyDescent="0.3"/>
    <row r="13090" ht="15" customHeight="1" x14ac:dyDescent="0.3"/>
    <row r="13091" ht="15" customHeight="1" x14ac:dyDescent="0.3"/>
    <row r="13092" ht="15" customHeight="1" x14ac:dyDescent="0.3"/>
    <row r="13093" ht="15" customHeight="1" x14ac:dyDescent="0.3"/>
    <row r="13094" ht="15" customHeight="1" x14ac:dyDescent="0.3"/>
    <row r="13095" ht="15" customHeight="1" x14ac:dyDescent="0.3"/>
    <row r="13096" ht="15" customHeight="1" x14ac:dyDescent="0.3"/>
    <row r="13097" ht="15" customHeight="1" x14ac:dyDescent="0.3"/>
    <row r="13098" ht="15" customHeight="1" x14ac:dyDescent="0.3"/>
    <row r="13099" ht="15" customHeight="1" x14ac:dyDescent="0.3"/>
    <row r="13100" ht="15" customHeight="1" x14ac:dyDescent="0.3"/>
    <row r="13101" ht="15" customHeight="1" x14ac:dyDescent="0.3"/>
    <row r="13102" ht="15" customHeight="1" x14ac:dyDescent="0.3"/>
    <row r="13103" ht="15" customHeight="1" x14ac:dyDescent="0.3"/>
    <row r="13104" ht="15" customHeight="1" x14ac:dyDescent="0.3"/>
    <row r="13105" ht="15" customHeight="1" x14ac:dyDescent="0.3"/>
    <row r="13106" ht="15" customHeight="1" x14ac:dyDescent="0.3"/>
    <row r="13107" ht="15" customHeight="1" x14ac:dyDescent="0.3"/>
    <row r="13108" ht="15" customHeight="1" x14ac:dyDescent="0.3"/>
    <row r="13109" ht="15" customHeight="1" x14ac:dyDescent="0.3"/>
    <row r="13110" ht="15" customHeight="1" x14ac:dyDescent="0.3"/>
    <row r="13111" ht="15" customHeight="1" x14ac:dyDescent="0.3"/>
    <row r="13112" ht="15" customHeight="1" x14ac:dyDescent="0.3"/>
    <row r="13113" ht="15" customHeight="1" x14ac:dyDescent="0.3"/>
    <row r="13114" ht="15" customHeight="1" x14ac:dyDescent="0.3"/>
    <row r="13115" ht="15" customHeight="1" x14ac:dyDescent="0.3"/>
    <row r="13116" ht="15" customHeight="1" x14ac:dyDescent="0.3"/>
    <row r="13117" ht="15" customHeight="1" x14ac:dyDescent="0.3"/>
    <row r="13118" ht="15" customHeight="1" x14ac:dyDescent="0.3"/>
    <row r="13119" ht="15" customHeight="1" x14ac:dyDescent="0.3"/>
    <row r="13120" ht="15" customHeight="1" x14ac:dyDescent="0.3"/>
    <row r="13121" ht="15" customHeight="1" x14ac:dyDescent="0.3"/>
    <row r="13122" ht="15" customHeight="1" x14ac:dyDescent="0.3"/>
    <row r="13123" ht="15" customHeight="1" x14ac:dyDescent="0.3"/>
    <row r="13124" ht="15" customHeight="1" x14ac:dyDescent="0.3"/>
    <row r="13125" ht="15" customHeight="1" x14ac:dyDescent="0.3"/>
    <row r="13126" ht="15" customHeight="1" x14ac:dyDescent="0.3"/>
    <row r="13127" ht="15" customHeight="1" x14ac:dyDescent="0.3"/>
    <row r="13128" ht="15" customHeight="1" x14ac:dyDescent="0.3"/>
    <row r="13129" ht="15" customHeight="1" x14ac:dyDescent="0.3"/>
    <row r="13130" ht="15" customHeight="1" x14ac:dyDescent="0.3"/>
    <row r="13131" ht="15" customHeight="1" x14ac:dyDescent="0.3"/>
    <row r="13132" ht="15" customHeight="1" x14ac:dyDescent="0.3"/>
    <row r="13133" ht="15" customHeight="1" x14ac:dyDescent="0.3"/>
    <row r="13134" ht="15" customHeight="1" x14ac:dyDescent="0.3"/>
    <row r="13135" ht="15" customHeight="1" x14ac:dyDescent="0.3"/>
    <row r="13136" ht="15" customHeight="1" x14ac:dyDescent="0.3"/>
    <row r="13137" ht="15" customHeight="1" x14ac:dyDescent="0.3"/>
    <row r="13138" ht="15" customHeight="1" x14ac:dyDescent="0.3"/>
    <row r="13139" ht="15" customHeight="1" x14ac:dyDescent="0.3"/>
    <row r="13140" ht="15" customHeight="1" x14ac:dyDescent="0.3"/>
    <row r="13141" ht="15" customHeight="1" x14ac:dyDescent="0.3"/>
    <row r="13142" ht="15" customHeight="1" x14ac:dyDescent="0.3"/>
    <row r="13143" ht="15" customHeight="1" x14ac:dyDescent="0.3"/>
    <row r="13144" ht="15" customHeight="1" x14ac:dyDescent="0.3"/>
    <row r="13145" ht="15" customHeight="1" x14ac:dyDescent="0.3"/>
    <row r="13146" ht="15" customHeight="1" x14ac:dyDescent="0.3"/>
    <row r="13147" ht="15" customHeight="1" x14ac:dyDescent="0.3"/>
    <row r="13148" ht="15" customHeight="1" x14ac:dyDescent="0.3"/>
    <row r="13149" ht="15" customHeight="1" x14ac:dyDescent="0.3"/>
    <row r="13150" ht="15" customHeight="1" x14ac:dyDescent="0.3"/>
    <row r="13151" ht="15" customHeight="1" x14ac:dyDescent="0.3"/>
    <row r="13152" ht="15" customHeight="1" x14ac:dyDescent="0.3"/>
    <row r="13153" ht="15" customHeight="1" x14ac:dyDescent="0.3"/>
    <row r="13154" ht="15" customHeight="1" x14ac:dyDescent="0.3"/>
    <row r="13155" ht="15" customHeight="1" x14ac:dyDescent="0.3"/>
    <row r="13156" ht="15" customHeight="1" x14ac:dyDescent="0.3"/>
    <row r="13157" ht="15" customHeight="1" x14ac:dyDescent="0.3"/>
    <row r="13158" ht="15" customHeight="1" x14ac:dyDescent="0.3"/>
    <row r="13159" ht="15" customHeight="1" x14ac:dyDescent="0.3"/>
    <row r="13160" ht="15" customHeight="1" x14ac:dyDescent="0.3"/>
    <row r="13161" ht="15" customHeight="1" x14ac:dyDescent="0.3"/>
    <row r="13162" ht="15" customHeight="1" x14ac:dyDescent="0.3"/>
    <row r="13163" ht="15" customHeight="1" x14ac:dyDescent="0.3"/>
    <row r="13164" ht="15" customHeight="1" x14ac:dyDescent="0.3"/>
    <row r="13165" ht="15" customHeight="1" x14ac:dyDescent="0.3"/>
    <row r="13166" ht="15" customHeight="1" x14ac:dyDescent="0.3"/>
    <row r="13167" ht="15" customHeight="1" x14ac:dyDescent="0.3"/>
    <row r="13168" ht="15" customHeight="1" x14ac:dyDescent="0.3"/>
    <row r="13169" ht="15" customHeight="1" x14ac:dyDescent="0.3"/>
    <row r="13170" ht="15" customHeight="1" x14ac:dyDescent="0.3"/>
    <row r="13171" ht="15" customHeight="1" x14ac:dyDescent="0.3"/>
    <row r="13172" ht="15" customHeight="1" x14ac:dyDescent="0.3"/>
    <row r="13173" ht="15" customHeight="1" x14ac:dyDescent="0.3"/>
    <row r="13174" ht="15" customHeight="1" x14ac:dyDescent="0.3"/>
    <row r="13175" ht="15" customHeight="1" x14ac:dyDescent="0.3"/>
    <row r="13176" ht="15" customHeight="1" x14ac:dyDescent="0.3"/>
    <row r="13177" ht="15" customHeight="1" x14ac:dyDescent="0.3"/>
    <row r="13178" ht="15" customHeight="1" x14ac:dyDescent="0.3"/>
    <row r="13179" ht="15" customHeight="1" x14ac:dyDescent="0.3"/>
    <row r="13180" ht="15" customHeight="1" x14ac:dyDescent="0.3"/>
    <row r="13181" ht="15" customHeight="1" x14ac:dyDescent="0.3"/>
    <row r="13182" ht="15" customHeight="1" x14ac:dyDescent="0.3"/>
    <row r="13183" ht="15" customHeight="1" x14ac:dyDescent="0.3"/>
    <row r="13184" ht="15" customHeight="1" x14ac:dyDescent="0.3"/>
    <row r="13185" ht="15" customHeight="1" x14ac:dyDescent="0.3"/>
    <row r="13186" ht="15" customHeight="1" x14ac:dyDescent="0.3"/>
    <row r="13187" ht="15" customHeight="1" x14ac:dyDescent="0.3"/>
    <row r="13188" ht="15" customHeight="1" x14ac:dyDescent="0.3"/>
    <row r="13189" ht="15" customHeight="1" x14ac:dyDescent="0.3"/>
    <row r="13190" ht="15" customHeight="1" x14ac:dyDescent="0.3"/>
    <row r="13191" ht="15" customHeight="1" x14ac:dyDescent="0.3"/>
    <row r="13192" ht="15" customHeight="1" x14ac:dyDescent="0.3"/>
    <row r="13193" ht="15" customHeight="1" x14ac:dyDescent="0.3"/>
    <row r="13194" ht="15" customHeight="1" x14ac:dyDescent="0.3"/>
    <row r="13195" ht="15" customHeight="1" x14ac:dyDescent="0.3"/>
    <row r="13196" ht="15" customHeight="1" x14ac:dyDescent="0.3"/>
    <row r="13197" ht="15" customHeight="1" x14ac:dyDescent="0.3"/>
    <row r="13198" ht="15" customHeight="1" x14ac:dyDescent="0.3"/>
    <row r="13199" ht="15" customHeight="1" x14ac:dyDescent="0.3"/>
    <row r="13200" ht="15" customHeight="1" x14ac:dyDescent="0.3"/>
    <row r="13201" ht="15" customHeight="1" x14ac:dyDescent="0.3"/>
    <row r="13202" ht="15" customHeight="1" x14ac:dyDescent="0.3"/>
    <row r="13203" ht="15" customHeight="1" x14ac:dyDescent="0.3"/>
    <row r="13204" ht="15" customHeight="1" x14ac:dyDescent="0.3"/>
    <row r="13205" ht="15" customHeight="1" x14ac:dyDescent="0.3"/>
    <row r="13206" ht="15" customHeight="1" x14ac:dyDescent="0.3"/>
    <row r="13207" ht="15" customHeight="1" x14ac:dyDescent="0.3"/>
    <row r="13208" ht="15" customHeight="1" x14ac:dyDescent="0.3"/>
    <row r="13209" ht="15" customHeight="1" x14ac:dyDescent="0.3"/>
    <row r="13210" ht="15" customHeight="1" x14ac:dyDescent="0.3"/>
    <row r="13211" ht="15" customHeight="1" x14ac:dyDescent="0.3"/>
    <row r="13212" ht="15" customHeight="1" x14ac:dyDescent="0.3"/>
    <row r="13213" ht="15" customHeight="1" x14ac:dyDescent="0.3"/>
    <row r="13214" ht="15" customHeight="1" x14ac:dyDescent="0.3"/>
    <row r="13215" ht="15" customHeight="1" x14ac:dyDescent="0.3"/>
    <row r="13216" ht="15" customHeight="1" x14ac:dyDescent="0.3"/>
    <row r="13217" ht="15" customHeight="1" x14ac:dyDescent="0.3"/>
    <row r="13218" ht="15" customHeight="1" x14ac:dyDescent="0.3"/>
    <row r="13219" ht="15" customHeight="1" x14ac:dyDescent="0.3"/>
    <row r="13220" ht="15" customHeight="1" x14ac:dyDescent="0.3"/>
    <row r="13221" ht="15" customHeight="1" x14ac:dyDescent="0.3"/>
    <row r="13222" ht="15" customHeight="1" x14ac:dyDescent="0.3"/>
    <row r="13223" ht="15" customHeight="1" x14ac:dyDescent="0.3"/>
    <row r="13224" ht="15" customHeight="1" x14ac:dyDescent="0.3"/>
    <row r="13225" ht="15" customHeight="1" x14ac:dyDescent="0.3"/>
    <row r="13226" ht="15" customHeight="1" x14ac:dyDescent="0.3"/>
    <row r="13227" ht="15" customHeight="1" x14ac:dyDescent="0.3"/>
    <row r="13228" ht="15" customHeight="1" x14ac:dyDescent="0.3"/>
    <row r="13229" ht="15" customHeight="1" x14ac:dyDescent="0.3"/>
    <row r="13230" ht="15" customHeight="1" x14ac:dyDescent="0.3"/>
    <row r="13231" ht="15" customHeight="1" x14ac:dyDescent="0.3"/>
    <row r="13232" ht="15" customHeight="1" x14ac:dyDescent="0.3"/>
    <row r="13233" ht="15" customHeight="1" x14ac:dyDescent="0.3"/>
    <row r="13234" ht="15" customHeight="1" x14ac:dyDescent="0.3"/>
    <row r="13235" ht="15" customHeight="1" x14ac:dyDescent="0.3"/>
    <row r="13236" ht="15" customHeight="1" x14ac:dyDescent="0.3"/>
    <row r="13237" ht="15" customHeight="1" x14ac:dyDescent="0.3"/>
    <row r="13238" ht="15" customHeight="1" x14ac:dyDescent="0.3"/>
    <row r="13239" ht="15" customHeight="1" x14ac:dyDescent="0.3"/>
    <row r="13240" ht="15" customHeight="1" x14ac:dyDescent="0.3"/>
    <row r="13241" ht="15" customHeight="1" x14ac:dyDescent="0.3"/>
    <row r="13242" ht="15" customHeight="1" x14ac:dyDescent="0.3"/>
    <row r="13243" ht="15" customHeight="1" x14ac:dyDescent="0.3"/>
    <row r="13244" ht="15" customHeight="1" x14ac:dyDescent="0.3"/>
    <row r="13245" ht="15" customHeight="1" x14ac:dyDescent="0.3"/>
    <row r="13246" ht="15" customHeight="1" x14ac:dyDescent="0.3"/>
    <row r="13247" ht="15" customHeight="1" x14ac:dyDescent="0.3"/>
    <row r="13248" ht="15" customHeight="1" x14ac:dyDescent="0.3"/>
    <row r="13249" ht="15" customHeight="1" x14ac:dyDescent="0.3"/>
    <row r="13250" ht="15" customHeight="1" x14ac:dyDescent="0.3"/>
    <row r="13251" ht="15" customHeight="1" x14ac:dyDescent="0.3"/>
    <row r="13252" ht="15" customHeight="1" x14ac:dyDescent="0.3"/>
    <row r="13253" ht="15" customHeight="1" x14ac:dyDescent="0.3"/>
    <row r="13254" ht="15" customHeight="1" x14ac:dyDescent="0.3"/>
    <row r="13255" ht="15" customHeight="1" x14ac:dyDescent="0.3"/>
    <row r="13256" ht="15" customHeight="1" x14ac:dyDescent="0.3"/>
    <row r="13257" ht="15" customHeight="1" x14ac:dyDescent="0.3"/>
    <row r="13258" ht="15" customHeight="1" x14ac:dyDescent="0.3"/>
    <row r="13259" ht="15" customHeight="1" x14ac:dyDescent="0.3"/>
    <row r="13260" ht="15" customHeight="1" x14ac:dyDescent="0.3"/>
    <row r="13261" ht="15" customHeight="1" x14ac:dyDescent="0.3"/>
    <row r="13262" ht="15" customHeight="1" x14ac:dyDescent="0.3"/>
    <row r="13263" ht="15" customHeight="1" x14ac:dyDescent="0.3"/>
    <row r="13264" ht="15" customHeight="1" x14ac:dyDescent="0.3"/>
    <row r="13265" ht="15" customHeight="1" x14ac:dyDescent="0.3"/>
    <row r="13266" ht="15" customHeight="1" x14ac:dyDescent="0.3"/>
    <row r="13267" ht="15" customHeight="1" x14ac:dyDescent="0.3"/>
    <row r="13268" ht="15" customHeight="1" x14ac:dyDescent="0.3"/>
    <row r="13269" ht="15" customHeight="1" x14ac:dyDescent="0.3"/>
    <row r="13270" ht="15" customHeight="1" x14ac:dyDescent="0.3"/>
    <row r="13271" ht="15" customHeight="1" x14ac:dyDescent="0.3"/>
    <row r="13272" ht="15" customHeight="1" x14ac:dyDescent="0.3"/>
    <row r="13273" ht="15" customHeight="1" x14ac:dyDescent="0.3"/>
    <row r="13274" ht="15" customHeight="1" x14ac:dyDescent="0.3"/>
    <row r="13275" ht="15" customHeight="1" x14ac:dyDescent="0.3"/>
    <row r="13276" ht="15" customHeight="1" x14ac:dyDescent="0.3"/>
    <row r="13277" ht="15" customHeight="1" x14ac:dyDescent="0.3"/>
    <row r="13278" ht="15" customHeight="1" x14ac:dyDescent="0.3"/>
    <row r="13279" ht="15" customHeight="1" x14ac:dyDescent="0.3"/>
    <row r="13280" ht="15" customHeight="1" x14ac:dyDescent="0.3"/>
    <row r="13281" ht="15" customHeight="1" x14ac:dyDescent="0.3"/>
    <row r="13282" ht="15" customHeight="1" x14ac:dyDescent="0.3"/>
    <row r="13283" ht="15" customHeight="1" x14ac:dyDescent="0.3"/>
    <row r="13284" ht="15" customHeight="1" x14ac:dyDescent="0.3"/>
    <row r="13285" ht="15" customHeight="1" x14ac:dyDescent="0.3"/>
    <row r="13286" ht="15" customHeight="1" x14ac:dyDescent="0.3"/>
    <row r="13287" ht="15" customHeight="1" x14ac:dyDescent="0.3"/>
    <row r="13288" ht="15" customHeight="1" x14ac:dyDescent="0.3"/>
    <row r="13289" ht="15" customHeight="1" x14ac:dyDescent="0.3"/>
    <row r="13290" ht="15" customHeight="1" x14ac:dyDescent="0.3"/>
    <row r="13291" ht="15" customHeight="1" x14ac:dyDescent="0.3"/>
    <row r="13292" ht="15" customHeight="1" x14ac:dyDescent="0.3"/>
    <row r="13293" ht="15" customHeight="1" x14ac:dyDescent="0.3"/>
    <row r="13294" ht="15" customHeight="1" x14ac:dyDescent="0.3"/>
    <row r="13295" ht="15" customHeight="1" x14ac:dyDescent="0.3"/>
    <row r="13296" ht="15" customHeight="1" x14ac:dyDescent="0.3"/>
    <row r="13297" ht="15" customHeight="1" x14ac:dyDescent="0.3"/>
    <row r="13298" ht="15" customHeight="1" x14ac:dyDescent="0.3"/>
    <row r="13299" ht="15" customHeight="1" x14ac:dyDescent="0.3"/>
    <row r="13300" ht="15" customHeight="1" x14ac:dyDescent="0.3"/>
    <row r="13301" ht="15" customHeight="1" x14ac:dyDescent="0.3"/>
    <row r="13302" ht="15" customHeight="1" x14ac:dyDescent="0.3"/>
    <row r="13303" ht="15" customHeight="1" x14ac:dyDescent="0.3"/>
    <row r="13304" ht="15" customHeight="1" x14ac:dyDescent="0.3"/>
    <row r="13305" ht="15" customHeight="1" x14ac:dyDescent="0.3"/>
    <row r="13306" ht="15" customHeight="1" x14ac:dyDescent="0.3"/>
    <row r="13307" ht="15" customHeight="1" x14ac:dyDescent="0.3"/>
    <row r="13308" ht="15" customHeight="1" x14ac:dyDescent="0.3"/>
    <row r="13309" ht="15" customHeight="1" x14ac:dyDescent="0.3"/>
    <row r="13310" ht="15" customHeight="1" x14ac:dyDescent="0.3"/>
    <row r="13311" ht="15" customHeight="1" x14ac:dyDescent="0.3"/>
    <row r="13312" ht="15" customHeight="1" x14ac:dyDescent="0.3"/>
    <row r="13313" ht="15" customHeight="1" x14ac:dyDescent="0.3"/>
    <row r="13314" ht="15" customHeight="1" x14ac:dyDescent="0.3"/>
    <row r="13315" ht="15" customHeight="1" x14ac:dyDescent="0.3"/>
    <row r="13316" ht="15" customHeight="1" x14ac:dyDescent="0.3"/>
    <row r="13317" ht="15" customHeight="1" x14ac:dyDescent="0.3"/>
    <row r="13318" ht="15" customHeight="1" x14ac:dyDescent="0.3"/>
    <row r="13319" ht="15" customHeight="1" x14ac:dyDescent="0.3"/>
    <row r="13320" ht="15" customHeight="1" x14ac:dyDescent="0.3"/>
    <row r="13321" ht="15" customHeight="1" x14ac:dyDescent="0.3"/>
    <row r="13322" ht="15" customHeight="1" x14ac:dyDescent="0.3"/>
    <row r="13323" ht="15" customHeight="1" x14ac:dyDescent="0.3"/>
    <row r="13324" ht="15" customHeight="1" x14ac:dyDescent="0.3"/>
    <row r="13325" ht="15" customHeight="1" x14ac:dyDescent="0.3"/>
    <row r="13326" ht="15" customHeight="1" x14ac:dyDescent="0.3"/>
    <row r="13327" ht="15" customHeight="1" x14ac:dyDescent="0.3"/>
    <row r="13328" ht="15" customHeight="1" x14ac:dyDescent="0.3"/>
    <row r="13329" ht="15" customHeight="1" x14ac:dyDescent="0.3"/>
    <row r="13330" ht="15" customHeight="1" x14ac:dyDescent="0.3"/>
    <row r="13331" ht="15" customHeight="1" x14ac:dyDescent="0.3"/>
    <row r="13332" ht="15" customHeight="1" x14ac:dyDescent="0.3"/>
    <row r="13333" ht="15" customHeight="1" x14ac:dyDescent="0.3"/>
    <row r="13334" ht="15" customHeight="1" x14ac:dyDescent="0.3"/>
    <row r="13335" ht="15" customHeight="1" x14ac:dyDescent="0.3"/>
    <row r="13336" ht="15" customHeight="1" x14ac:dyDescent="0.3"/>
    <row r="13337" ht="15" customHeight="1" x14ac:dyDescent="0.3"/>
    <row r="13338" ht="15" customHeight="1" x14ac:dyDescent="0.3"/>
    <row r="13339" ht="15" customHeight="1" x14ac:dyDescent="0.3"/>
    <row r="13340" ht="15" customHeight="1" x14ac:dyDescent="0.3"/>
    <row r="13341" ht="15" customHeight="1" x14ac:dyDescent="0.3"/>
    <row r="13342" ht="15" customHeight="1" x14ac:dyDescent="0.3"/>
    <row r="13343" ht="15" customHeight="1" x14ac:dyDescent="0.3"/>
    <row r="13344" ht="15" customHeight="1" x14ac:dyDescent="0.3"/>
    <row r="13345" ht="15" customHeight="1" x14ac:dyDescent="0.3"/>
    <row r="13346" ht="15" customHeight="1" x14ac:dyDescent="0.3"/>
    <row r="13347" ht="15" customHeight="1" x14ac:dyDescent="0.3"/>
    <row r="13348" ht="15" customHeight="1" x14ac:dyDescent="0.3"/>
    <row r="13349" ht="15" customHeight="1" x14ac:dyDescent="0.3"/>
    <row r="13350" ht="15" customHeight="1" x14ac:dyDescent="0.3"/>
    <row r="13351" ht="9.75" customHeight="1" x14ac:dyDescent="0.3"/>
    <row r="13352" ht="15" customHeight="1" x14ac:dyDescent="0.3"/>
    <row r="13353" ht="15" customHeight="1" x14ac:dyDescent="0.3"/>
    <row r="13354" ht="15" customHeight="1" x14ac:dyDescent="0.3"/>
    <row r="13355" ht="15" customHeight="1" x14ac:dyDescent="0.3"/>
    <row r="13356" ht="15" customHeight="1" x14ac:dyDescent="0.3"/>
    <row r="13357" ht="15" customHeight="1" x14ac:dyDescent="0.3"/>
    <row r="13358" ht="15" customHeight="1" x14ac:dyDescent="0.3"/>
    <row r="13359" ht="15" customHeight="1" x14ac:dyDescent="0.3"/>
    <row r="13360" ht="15" customHeight="1" x14ac:dyDescent="0.3"/>
    <row r="13361" ht="15" customHeight="1" x14ac:dyDescent="0.3"/>
    <row r="13362" ht="15" customHeight="1" x14ac:dyDescent="0.3"/>
    <row r="13363" ht="15" customHeight="1" x14ac:dyDescent="0.3"/>
    <row r="13364" ht="15" customHeight="1" x14ac:dyDescent="0.3"/>
    <row r="13365" ht="15" customHeight="1" x14ac:dyDescent="0.3"/>
    <row r="13366" ht="15" customHeight="1" x14ac:dyDescent="0.3"/>
    <row r="13367" ht="15" customHeight="1" x14ac:dyDescent="0.3"/>
    <row r="13368" ht="15" customHeight="1" x14ac:dyDescent="0.3"/>
    <row r="13369" ht="15" customHeight="1" x14ac:dyDescent="0.3"/>
    <row r="13370" ht="15" customHeight="1" x14ac:dyDescent="0.3"/>
    <row r="13371" ht="15" customHeight="1" x14ac:dyDescent="0.3"/>
    <row r="13372" ht="15" customHeight="1" x14ac:dyDescent="0.3"/>
    <row r="13373" ht="15" customHeight="1" x14ac:dyDescent="0.3"/>
    <row r="13374" ht="15" customHeight="1" x14ac:dyDescent="0.3"/>
    <row r="13375" ht="15" customHeight="1" x14ac:dyDescent="0.3"/>
    <row r="13376" ht="15" customHeight="1" x14ac:dyDescent="0.3"/>
    <row r="13377" ht="15" customHeight="1" x14ac:dyDescent="0.3"/>
    <row r="13378" ht="15" customHeight="1" x14ac:dyDescent="0.3"/>
    <row r="13379" ht="15" customHeight="1" x14ac:dyDescent="0.3"/>
    <row r="13380" ht="15" customHeight="1" x14ac:dyDescent="0.3"/>
    <row r="13381" ht="15" customHeight="1" x14ac:dyDescent="0.3"/>
    <row r="13382" ht="15" customHeight="1" x14ac:dyDescent="0.3"/>
    <row r="13383" ht="15" customHeight="1" x14ac:dyDescent="0.3"/>
    <row r="13384" ht="15" customHeight="1" x14ac:dyDescent="0.3"/>
    <row r="13385" ht="15" customHeight="1" x14ac:dyDescent="0.3"/>
    <row r="13386" ht="15" customHeight="1" x14ac:dyDescent="0.3"/>
    <row r="13387" ht="15" customHeight="1" x14ac:dyDescent="0.3"/>
    <row r="13388" ht="15" customHeight="1" x14ac:dyDescent="0.3"/>
    <row r="13389" ht="15" customHeight="1" x14ac:dyDescent="0.3"/>
    <row r="13390" ht="15" customHeight="1" x14ac:dyDescent="0.3"/>
    <row r="13391" ht="15" customHeight="1" x14ac:dyDescent="0.3"/>
    <row r="13392" ht="15" customHeight="1" x14ac:dyDescent="0.3"/>
    <row r="13393" ht="15" customHeight="1" x14ac:dyDescent="0.3"/>
    <row r="13394" ht="15" customHeight="1" x14ac:dyDescent="0.3"/>
    <row r="13395" ht="15" customHeight="1" x14ac:dyDescent="0.3"/>
    <row r="13396" ht="15" customHeight="1" x14ac:dyDescent="0.3"/>
    <row r="13397" ht="15" customHeight="1" x14ac:dyDescent="0.3"/>
    <row r="13398" ht="15" customHeight="1" x14ac:dyDescent="0.3"/>
    <row r="13399" ht="15" customHeight="1" x14ac:dyDescent="0.3"/>
    <row r="13400" ht="15" customHeight="1" x14ac:dyDescent="0.3"/>
    <row r="13401" ht="15" customHeight="1" x14ac:dyDescent="0.3"/>
    <row r="13402" ht="15" customHeight="1" x14ac:dyDescent="0.3"/>
    <row r="13403" ht="15" customHeight="1" x14ac:dyDescent="0.3"/>
    <row r="13404" ht="15" customHeight="1" x14ac:dyDescent="0.3"/>
    <row r="13405" ht="15" customHeight="1" x14ac:dyDescent="0.3"/>
    <row r="13406" ht="15" customHeight="1" x14ac:dyDescent="0.3"/>
    <row r="13407" ht="15" customHeight="1" x14ac:dyDescent="0.3"/>
    <row r="13408" ht="15" customHeight="1" x14ac:dyDescent="0.3"/>
    <row r="13409" ht="15" customHeight="1" x14ac:dyDescent="0.3"/>
    <row r="13410" ht="15" customHeight="1" x14ac:dyDescent="0.3"/>
    <row r="13411" ht="15" customHeight="1" x14ac:dyDescent="0.3"/>
    <row r="13412" ht="15" customHeight="1" x14ac:dyDescent="0.3"/>
    <row r="13413" ht="15" customHeight="1" x14ac:dyDescent="0.3"/>
    <row r="13414" ht="15" customHeight="1" x14ac:dyDescent="0.3"/>
    <row r="13415" ht="15" customHeight="1" x14ac:dyDescent="0.3"/>
    <row r="13416" ht="15" customHeight="1" x14ac:dyDescent="0.3"/>
    <row r="13417" ht="15" customHeight="1" x14ac:dyDescent="0.3"/>
    <row r="13418" ht="15" customHeight="1" x14ac:dyDescent="0.3"/>
    <row r="13419" ht="15" customHeight="1" x14ac:dyDescent="0.3"/>
    <row r="13420" ht="15" customHeight="1" x14ac:dyDescent="0.3"/>
    <row r="13421" ht="15" customHeight="1" x14ac:dyDescent="0.3"/>
    <row r="13422" ht="15" customHeight="1" x14ac:dyDescent="0.3"/>
    <row r="13423" ht="15" customHeight="1" x14ac:dyDescent="0.3"/>
    <row r="13424" ht="15" customHeight="1" x14ac:dyDescent="0.3"/>
    <row r="13425" ht="15" customHeight="1" x14ac:dyDescent="0.3"/>
    <row r="13426" ht="15" customHeight="1" x14ac:dyDescent="0.3"/>
    <row r="13427" ht="15" customHeight="1" x14ac:dyDescent="0.3"/>
    <row r="13428" ht="15" customHeight="1" x14ac:dyDescent="0.3"/>
    <row r="13429" ht="15" customHeight="1" x14ac:dyDescent="0.3"/>
    <row r="13430" ht="15" customHeight="1" x14ac:dyDescent="0.3"/>
    <row r="13431" ht="15" customHeight="1" x14ac:dyDescent="0.3"/>
    <row r="13432" ht="15" customHeight="1" x14ac:dyDescent="0.3"/>
    <row r="13433" ht="15" customHeight="1" x14ac:dyDescent="0.3"/>
    <row r="13434" ht="15" customHeight="1" x14ac:dyDescent="0.3"/>
    <row r="13435" ht="15" customHeight="1" x14ac:dyDescent="0.3"/>
    <row r="13436" ht="15" customHeight="1" x14ac:dyDescent="0.3"/>
    <row r="13437" ht="15" customHeight="1" x14ac:dyDescent="0.3"/>
    <row r="13438" ht="15" customHeight="1" x14ac:dyDescent="0.3"/>
    <row r="13439" ht="15" customHeight="1" x14ac:dyDescent="0.3"/>
    <row r="13440" ht="15" customHeight="1" x14ac:dyDescent="0.3"/>
    <row r="13441" ht="15" customHeight="1" x14ac:dyDescent="0.3"/>
    <row r="13442" ht="15" customHeight="1" x14ac:dyDescent="0.3"/>
    <row r="13443" ht="15" customHeight="1" x14ac:dyDescent="0.3"/>
    <row r="13444" ht="15" customHeight="1" x14ac:dyDescent="0.3"/>
    <row r="13445" ht="15" customHeight="1" x14ac:dyDescent="0.3"/>
    <row r="13446" ht="15" customHeight="1" x14ac:dyDescent="0.3"/>
    <row r="13447" ht="15" customHeight="1" x14ac:dyDescent="0.3"/>
    <row r="13448" ht="15" customHeight="1" x14ac:dyDescent="0.3"/>
    <row r="13449" ht="15" customHeight="1" x14ac:dyDescent="0.3"/>
    <row r="13450" ht="15" customHeight="1" x14ac:dyDescent="0.3"/>
    <row r="13451" ht="15" customHeight="1" x14ac:dyDescent="0.3"/>
    <row r="13452" ht="15" customHeight="1" x14ac:dyDescent="0.3"/>
    <row r="13453" ht="15" customHeight="1" x14ac:dyDescent="0.3"/>
    <row r="13454" ht="15" customHeight="1" x14ac:dyDescent="0.3"/>
    <row r="13455" ht="15" customHeight="1" x14ac:dyDescent="0.3"/>
    <row r="13456" ht="15" customHeight="1" x14ac:dyDescent="0.3"/>
    <row r="13457" ht="15" customHeight="1" x14ac:dyDescent="0.3"/>
    <row r="13458" ht="15" customHeight="1" x14ac:dyDescent="0.3"/>
    <row r="13459" ht="15" customHeight="1" x14ac:dyDescent="0.3"/>
    <row r="13460" ht="15" customHeight="1" x14ac:dyDescent="0.3"/>
    <row r="13461" ht="15" customHeight="1" x14ac:dyDescent="0.3"/>
    <row r="13462" ht="15" customHeight="1" x14ac:dyDescent="0.3"/>
    <row r="13463" ht="15" customHeight="1" x14ac:dyDescent="0.3"/>
    <row r="13464" ht="15" customHeight="1" x14ac:dyDescent="0.3"/>
    <row r="13465" ht="15" customHeight="1" x14ac:dyDescent="0.3"/>
    <row r="13466" ht="15" customHeight="1" x14ac:dyDescent="0.3"/>
    <row r="13467" ht="15" customHeight="1" x14ac:dyDescent="0.3"/>
    <row r="13468" ht="15" customHeight="1" x14ac:dyDescent="0.3"/>
    <row r="13469" ht="15" customHeight="1" x14ac:dyDescent="0.3"/>
    <row r="13470" ht="15" customHeight="1" x14ac:dyDescent="0.3"/>
    <row r="13471" ht="15" customHeight="1" x14ac:dyDescent="0.3"/>
    <row r="13472" ht="15" customHeight="1" x14ac:dyDescent="0.3"/>
    <row r="13473" ht="15" customHeight="1" x14ac:dyDescent="0.3"/>
    <row r="13474" ht="15" customHeight="1" x14ac:dyDescent="0.3"/>
    <row r="13475" ht="15" customHeight="1" x14ac:dyDescent="0.3"/>
    <row r="13476" ht="15" customHeight="1" x14ac:dyDescent="0.3"/>
    <row r="13477" ht="15" customHeight="1" x14ac:dyDescent="0.3"/>
    <row r="13478" ht="15" customHeight="1" x14ac:dyDescent="0.3"/>
    <row r="13479" ht="15" customHeight="1" x14ac:dyDescent="0.3"/>
    <row r="13480" ht="15" customHeight="1" x14ac:dyDescent="0.3"/>
    <row r="13481" ht="15" customHeight="1" x14ac:dyDescent="0.3"/>
    <row r="13482" ht="15" customHeight="1" x14ac:dyDescent="0.3"/>
    <row r="13483" ht="15" customHeight="1" x14ac:dyDescent="0.3"/>
    <row r="13484" ht="15" customHeight="1" x14ac:dyDescent="0.3"/>
    <row r="13485" ht="15" customHeight="1" x14ac:dyDescent="0.3"/>
    <row r="13486" ht="15" customHeight="1" x14ac:dyDescent="0.3"/>
    <row r="13487" ht="15" customHeight="1" x14ac:dyDescent="0.3"/>
    <row r="13488" ht="15" customHeight="1" x14ac:dyDescent="0.3"/>
    <row r="13489" ht="15" customHeight="1" x14ac:dyDescent="0.3"/>
    <row r="13490" ht="15" customHeight="1" x14ac:dyDescent="0.3"/>
    <row r="13491" ht="15" customHeight="1" x14ac:dyDescent="0.3"/>
    <row r="13492" ht="15" customHeight="1" x14ac:dyDescent="0.3"/>
    <row r="13493" ht="15" customHeight="1" x14ac:dyDescent="0.3"/>
    <row r="13494" ht="15" customHeight="1" x14ac:dyDescent="0.3"/>
    <row r="13495" ht="15" customHeight="1" x14ac:dyDescent="0.3"/>
    <row r="13496" ht="15" customHeight="1" x14ac:dyDescent="0.3"/>
    <row r="13497" ht="15" customHeight="1" x14ac:dyDescent="0.3"/>
    <row r="13498" ht="15" customHeight="1" x14ac:dyDescent="0.3"/>
    <row r="13499" ht="15" customHeight="1" x14ac:dyDescent="0.3"/>
    <row r="13500" ht="15" customHeight="1" x14ac:dyDescent="0.3"/>
    <row r="13501" ht="15" customHeight="1" x14ac:dyDescent="0.3"/>
    <row r="13502" ht="15" customHeight="1" x14ac:dyDescent="0.3"/>
    <row r="13503" ht="15" customHeight="1" x14ac:dyDescent="0.3"/>
    <row r="13504" ht="15" customHeight="1" x14ac:dyDescent="0.3"/>
    <row r="13505" ht="15" customHeight="1" x14ac:dyDescent="0.3"/>
    <row r="13506" ht="15" customHeight="1" x14ac:dyDescent="0.3"/>
    <row r="13507" ht="15" customHeight="1" x14ac:dyDescent="0.3"/>
    <row r="13508" ht="15" customHeight="1" x14ac:dyDescent="0.3"/>
    <row r="13509" ht="15" customHeight="1" x14ac:dyDescent="0.3"/>
    <row r="13510" ht="15" customHeight="1" x14ac:dyDescent="0.3"/>
    <row r="13511" ht="15" customHeight="1" x14ac:dyDescent="0.3"/>
    <row r="13512" ht="15" customHeight="1" x14ac:dyDescent="0.3"/>
    <row r="13513" ht="15" customHeight="1" x14ac:dyDescent="0.3"/>
    <row r="13514" ht="15" customHeight="1" x14ac:dyDescent="0.3"/>
    <row r="13515" ht="15" customHeight="1" x14ac:dyDescent="0.3"/>
    <row r="13516" ht="15" customHeight="1" x14ac:dyDescent="0.3"/>
    <row r="13517" ht="15" customHeight="1" x14ac:dyDescent="0.3"/>
    <row r="13518" ht="15" customHeight="1" x14ac:dyDescent="0.3"/>
    <row r="13519" ht="15" customHeight="1" x14ac:dyDescent="0.3"/>
    <row r="13520" ht="15" customHeight="1" x14ac:dyDescent="0.3"/>
    <row r="13521" ht="15" customHeight="1" x14ac:dyDescent="0.3"/>
    <row r="13522" ht="15" customHeight="1" x14ac:dyDescent="0.3"/>
    <row r="13523" ht="15" customHeight="1" x14ac:dyDescent="0.3"/>
    <row r="13524" ht="15" customHeight="1" x14ac:dyDescent="0.3"/>
    <row r="13525" ht="15" customHeight="1" x14ac:dyDescent="0.3"/>
    <row r="13526" ht="15" customHeight="1" x14ac:dyDescent="0.3"/>
    <row r="13527" ht="15" customHeight="1" x14ac:dyDescent="0.3"/>
    <row r="13528" ht="15" customHeight="1" x14ac:dyDescent="0.3"/>
    <row r="13529" ht="15" customHeight="1" x14ac:dyDescent="0.3"/>
    <row r="13530" ht="15" customHeight="1" x14ac:dyDescent="0.3"/>
    <row r="13531" ht="15" customHeight="1" x14ac:dyDescent="0.3"/>
    <row r="13532" ht="15" customHeight="1" x14ac:dyDescent="0.3"/>
    <row r="13533" ht="15" customHeight="1" x14ac:dyDescent="0.3"/>
    <row r="13534" ht="15" customHeight="1" x14ac:dyDescent="0.3"/>
    <row r="13535" ht="15" customHeight="1" x14ac:dyDescent="0.3"/>
    <row r="13536" ht="15" customHeight="1" x14ac:dyDescent="0.3"/>
    <row r="13537" ht="15" customHeight="1" x14ac:dyDescent="0.3"/>
    <row r="13538" ht="15" customHeight="1" x14ac:dyDescent="0.3"/>
    <row r="13539" ht="15" customHeight="1" x14ac:dyDescent="0.3"/>
    <row r="13540" ht="15" customHeight="1" x14ac:dyDescent="0.3"/>
    <row r="13541" ht="15" customHeight="1" x14ac:dyDescent="0.3"/>
    <row r="13542" ht="15" customHeight="1" x14ac:dyDescent="0.3"/>
    <row r="13543" ht="15" customHeight="1" x14ac:dyDescent="0.3"/>
    <row r="13544" ht="15" customHeight="1" x14ac:dyDescent="0.3"/>
    <row r="13545" ht="15" customHeight="1" x14ac:dyDescent="0.3"/>
    <row r="13546" ht="15" customHeight="1" x14ac:dyDescent="0.3"/>
    <row r="13547" ht="15" customHeight="1" x14ac:dyDescent="0.3"/>
    <row r="13548" ht="15" customHeight="1" x14ac:dyDescent="0.3"/>
    <row r="13549" ht="15" customHeight="1" x14ac:dyDescent="0.3"/>
    <row r="13550" ht="15" customHeight="1" x14ac:dyDescent="0.3"/>
    <row r="13551" ht="15" customHeight="1" x14ac:dyDescent="0.3"/>
    <row r="13552" ht="15" customHeight="1" x14ac:dyDescent="0.3"/>
    <row r="13553" ht="15" customHeight="1" x14ac:dyDescent="0.3"/>
    <row r="13554" ht="15" customHeight="1" x14ac:dyDescent="0.3"/>
    <row r="13555" ht="15" customHeight="1" x14ac:dyDescent="0.3"/>
    <row r="13556" ht="15" customHeight="1" x14ac:dyDescent="0.3"/>
    <row r="13557" ht="15" customHeight="1" x14ac:dyDescent="0.3"/>
    <row r="13558" ht="15" customHeight="1" x14ac:dyDescent="0.3"/>
    <row r="13559" ht="15" customHeight="1" x14ac:dyDescent="0.3"/>
    <row r="13560" ht="15" customHeight="1" x14ac:dyDescent="0.3"/>
    <row r="13561" ht="15" customHeight="1" x14ac:dyDescent="0.3"/>
    <row r="13562" ht="15" customHeight="1" x14ac:dyDescent="0.3"/>
    <row r="13563" ht="15" customHeight="1" x14ac:dyDescent="0.3"/>
    <row r="13564" ht="15" customHeight="1" x14ac:dyDescent="0.3"/>
    <row r="13565" ht="15" customHeight="1" x14ac:dyDescent="0.3"/>
    <row r="13566" ht="15" customHeight="1" x14ac:dyDescent="0.3"/>
    <row r="13567" ht="15" customHeight="1" x14ac:dyDescent="0.3"/>
    <row r="13568" ht="15" customHeight="1" x14ac:dyDescent="0.3"/>
    <row r="13569" ht="15" customHeight="1" x14ac:dyDescent="0.3"/>
    <row r="13570" ht="15" customHeight="1" x14ac:dyDescent="0.3"/>
    <row r="13571" ht="15" customHeight="1" x14ac:dyDescent="0.3"/>
    <row r="13572" ht="15" customHeight="1" x14ac:dyDescent="0.3"/>
    <row r="13573" ht="15" customHeight="1" x14ac:dyDescent="0.3"/>
    <row r="13574" ht="15" customHeight="1" x14ac:dyDescent="0.3"/>
    <row r="13575" ht="15" customHeight="1" x14ac:dyDescent="0.3"/>
    <row r="13576" ht="15" customHeight="1" x14ac:dyDescent="0.3"/>
    <row r="13577" ht="15" customHeight="1" x14ac:dyDescent="0.3"/>
    <row r="13578" ht="15" customHeight="1" x14ac:dyDescent="0.3"/>
    <row r="13579" ht="15" customHeight="1" x14ac:dyDescent="0.3"/>
    <row r="13580" ht="15" customHeight="1" x14ac:dyDescent="0.3"/>
    <row r="13581" ht="15" customHeight="1" x14ac:dyDescent="0.3"/>
    <row r="13582" ht="15" customHeight="1" x14ac:dyDescent="0.3"/>
    <row r="13583" ht="15" customHeight="1" x14ac:dyDescent="0.3"/>
    <row r="13584" ht="15" customHeight="1" x14ac:dyDescent="0.3"/>
    <row r="13585" ht="15" customHeight="1" x14ac:dyDescent="0.3"/>
    <row r="13586" ht="15" customHeight="1" x14ac:dyDescent="0.3"/>
    <row r="13587" ht="15" customHeight="1" x14ac:dyDescent="0.3"/>
    <row r="13588" ht="15" customHeight="1" x14ac:dyDescent="0.3"/>
    <row r="13589" ht="15" customHeight="1" x14ac:dyDescent="0.3"/>
    <row r="13590" ht="15" customHeight="1" x14ac:dyDescent="0.3"/>
    <row r="13591" ht="15" customHeight="1" x14ac:dyDescent="0.3"/>
    <row r="13592" ht="15" customHeight="1" x14ac:dyDescent="0.3"/>
    <row r="13593" ht="15" customHeight="1" x14ac:dyDescent="0.3"/>
    <row r="13594" ht="15" customHeight="1" x14ac:dyDescent="0.3"/>
    <row r="13595" ht="15" customHeight="1" x14ac:dyDescent="0.3"/>
    <row r="13596" ht="15" customHeight="1" x14ac:dyDescent="0.3"/>
    <row r="13597" ht="15" customHeight="1" x14ac:dyDescent="0.3"/>
    <row r="13598" ht="15" customHeight="1" x14ac:dyDescent="0.3"/>
    <row r="13599" ht="15" customHeight="1" x14ac:dyDescent="0.3"/>
    <row r="13600" ht="15" customHeight="1" x14ac:dyDescent="0.3"/>
    <row r="13601" ht="15" customHeight="1" x14ac:dyDescent="0.3"/>
    <row r="13602" ht="15" customHeight="1" x14ac:dyDescent="0.3"/>
    <row r="13603" ht="15" customHeight="1" x14ac:dyDescent="0.3"/>
    <row r="13604" ht="15" customHeight="1" x14ac:dyDescent="0.3"/>
    <row r="13605" ht="15" customHeight="1" x14ac:dyDescent="0.3"/>
    <row r="13606" ht="15" customHeight="1" x14ac:dyDescent="0.3"/>
    <row r="13607" ht="15" customHeight="1" x14ac:dyDescent="0.3"/>
    <row r="13608" ht="15" customHeight="1" x14ac:dyDescent="0.3"/>
    <row r="13609" ht="15" customHeight="1" x14ac:dyDescent="0.3"/>
    <row r="13610" ht="15" customHeight="1" x14ac:dyDescent="0.3"/>
    <row r="13611" ht="15" customHeight="1" x14ac:dyDescent="0.3"/>
    <row r="13612" ht="15" customHeight="1" x14ac:dyDescent="0.3"/>
    <row r="13613" ht="15" customHeight="1" x14ac:dyDescent="0.3"/>
    <row r="13614" ht="15" customHeight="1" x14ac:dyDescent="0.3"/>
    <row r="13615" ht="15" customHeight="1" x14ac:dyDescent="0.3"/>
    <row r="13616" ht="15" customHeight="1" x14ac:dyDescent="0.3"/>
    <row r="13617" ht="15" customHeight="1" x14ac:dyDescent="0.3"/>
    <row r="13618" ht="15" customHeight="1" x14ac:dyDescent="0.3"/>
    <row r="13619" ht="15" customHeight="1" x14ac:dyDescent="0.3"/>
    <row r="13620" ht="15" customHeight="1" x14ac:dyDescent="0.3"/>
    <row r="13621" ht="15" customHeight="1" x14ac:dyDescent="0.3"/>
    <row r="13622" ht="15" customHeight="1" x14ac:dyDescent="0.3"/>
    <row r="13623" ht="15" customHeight="1" x14ac:dyDescent="0.3"/>
    <row r="13624" ht="15" customHeight="1" x14ac:dyDescent="0.3"/>
    <row r="13625" ht="15" customHeight="1" x14ac:dyDescent="0.3"/>
    <row r="13626" ht="15" customHeight="1" x14ac:dyDescent="0.3"/>
    <row r="13627" ht="15" customHeight="1" x14ac:dyDescent="0.3"/>
    <row r="13628" ht="15" customHeight="1" x14ac:dyDescent="0.3"/>
    <row r="13629" ht="15" customHeight="1" x14ac:dyDescent="0.3"/>
    <row r="13630" ht="15" customHeight="1" x14ac:dyDescent="0.3"/>
    <row r="13631" ht="15" customHeight="1" x14ac:dyDescent="0.3"/>
    <row r="13632" ht="15" customHeight="1" x14ac:dyDescent="0.3"/>
    <row r="13633" ht="15" customHeight="1" x14ac:dyDescent="0.3"/>
    <row r="13634" ht="15" customHeight="1" x14ac:dyDescent="0.3"/>
    <row r="13635" ht="15" customHeight="1" x14ac:dyDescent="0.3"/>
    <row r="13636" ht="15" customHeight="1" x14ac:dyDescent="0.3"/>
    <row r="13637" ht="15" customHeight="1" x14ac:dyDescent="0.3"/>
    <row r="13638" ht="15" customHeight="1" x14ac:dyDescent="0.3"/>
    <row r="13639" ht="15" customHeight="1" x14ac:dyDescent="0.3"/>
    <row r="13640" ht="15" customHeight="1" x14ac:dyDescent="0.3"/>
    <row r="13641" ht="15" customHeight="1" x14ac:dyDescent="0.3"/>
    <row r="13642" ht="15" customHeight="1" x14ac:dyDescent="0.3"/>
    <row r="13643" ht="15" customHeight="1" x14ac:dyDescent="0.3"/>
    <row r="13644" ht="15" customHeight="1" x14ac:dyDescent="0.3"/>
    <row r="13645" ht="15" customHeight="1" x14ac:dyDescent="0.3"/>
    <row r="13646" ht="15" customHeight="1" x14ac:dyDescent="0.3"/>
    <row r="13647" ht="15" customHeight="1" x14ac:dyDescent="0.3"/>
    <row r="13648" ht="15" customHeight="1" x14ac:dyDescent="0.3"/>
    <row r="13649" ht="15" customHeight="1" x14ac:dyDescent="0.3"/>
    <row r="13650" ht="15" customHeight="1" x14ac:dyDescent="0.3"/>
    <row r="13651" ht="15" customHeight="1" x14ac:dyDescent="0.3"/>
    <row r="13652" ht="15" customHeight="1" x14ac:dyDescent="0.3"/>
    <row r="13653" ht="15" customHeight="1" x14ac:dyDescent="0.3"/>
    <row r="13654" ht="15" customHeight="1" x14ac:dyDescent="0.3"/>
    <row r="13655" ht="15" customHeight="1" x14ac:dyDescent="0.3"/>
    <row r="13656" ht="15" customHeight="1" x14ac:dyDescent="0.3"/>
    <row r="13657" ht="15" customHeight="1" x14ac:dyDescent="0.3"/>
    <row r="13658" ht="15" customHeight="1" x14ac:dyDescent="0.3"/>
    <row r="13659" ht="15" customHeight="1" x14ac:dyDescent="0.3"/>
    <row r="13660" ht="15" customHeight="1" x14ac:dyDescent="0.3"/>
    <row r="13661" ht="15" customHeight="1" x14ac:dyDescent="0.3"/>
    <row r="13662" ht="15" customHeight="1" x14ac:dyDescent="0.3"/>
    <row r="13663" ht="15" customHeight="1" x14ac:dyDescent="0.3"/>
    <row r="13664" ht="15" customHeight="1" x14ac:dyDescent="0.3"/>
    <row r="13665" ht="15" customHeight="1" x14ac:dyDescent="0.3"/>
    <row r="13666" ht="15" customHeight="1" x14ac:dyDescent="0.3"/>
    <row r="13667" ht="15" customHeight="1" x14ac:dyDescent="0.3"/>
    <row r="13668" ht="15" customHeight="1" x14ac:dyDescent="0.3"/>
    <row r="13669" ht="15" customHeight="1" x14ac:dyDescent="0.3"/>
    <row r="13670" ht="15" customHeight="1" x14ac:dyDescent="0.3"/>
    <row r="13671" ht="15" customHeight="1" x14ac:dyDescent="0.3"/>
    <row r="13672" ht="15" customHeight="1" x14ac:dyDescent="0.3"/>
    <row r="13673" ht="15" customHeight="1" x14ac:dyDescent="0.3"/>
    <row r="13674" ht="15" customHeight="1" x14ac:dyDescent="0.3"/>
    <row r="13675" ht="15" customHeight="1" x14ac:dyDescent="0.3"/>
    <row r="13676" ht="15" customHeight="1" x14ac:dyDescent="0.3"/>
    <row r="13677" ht="15" customHeight="1" x14ac:dyDescent="0.3"/>
    <row r="13678" ht="15" customHeight="1" x14ac:dyDescent="0.3"/>
    <row r="13679" ht="15" customHeight="1" x14ac:dyDescent="0.3"/>
    <row r="13680" ht="15" customHeight="1" x14ac:dyDescent="0.3"/>
    <row r="13681" ht="15" customHeight="1" x14ac:dyDescent="0.3"/>
    <row r="13682" ht="15" customHeight="1" x14ac:dyDescent="0.3"/>
    <row r="13683" ht="15" customHeight="1" x14ac:dyDescent="0.3"/>
    <row r="13684" ht="15" customHeight="1" x14ac:dyDescent="0.3"/>
    <row r="13685" ht="15" customHeight="1" x14ac:dyDescent="0.3"/>
    <row r="13686" ht="15" customHeight="1" x14ac:dyDescent="0.3"/>
    <row r="13687" ht="15" customHeight="1" x14ac:dyDescent="0.3"/>
    <row r="13688" ht="15" customHeight="1" x14ac:dyDescent="0.3"/>
    <row r="13689" ht="15" customHeight="1" x14ac:dyDescent="0.3"/>
    <row r="13690" ht="15" customHeight="1" x14ac:dyDescent="0.3"/>
    <row r="13691" ht="15" customHeight="1" x14ac:dyDescent="0.3"/>
    <row r="13692" ht="15" customHeight="1" x14ac:dyDescent="0.3"/>
    <row r="13693" ht="15" customHeight="1" x14ac:dyDescent="0.3"/>
    <row r="13694" ht="15" customHeight="1" x14ac:dyDescent="0.3"/>
    <row r="13695" ht="15" customHeight="1" x14ac:dyDescent="0.3"/>
    <row r="13696" ht="15" customHeight="1" x14ac:dyDescent="0.3"/>
    <row r="13697" ht="15" customHeight="1" x14ac:dyDescent="0.3"/>
    <row r="13698" ht="15" customHeight="1" x14ac:dyDescent="0.3"/>
    <row r="13699" ht="15" customHeight="1" x14ac:dyDescent="0.3"/>
    <row r="13700" ht="15" customHeight="1" x14ac:dyDescent="0.3"/>
    <row r="13701" ht="15" customHeight="1" x14ac:dyDescent="0.3"/>
    <row r="13702" ht="15" customHeight="1" x14ac:dyDescent="0.3"/>
    <row r="13703" ht="15" customHeight="1" x14ac:dyDescent="0.3"/>
    <row r="13704" ht="15" customHeight="1" x14ac:dyDescent="0.3"/>
    <row r="13705" ht="15" customHeight="1" x14ac:dyDescent="0.3"/>
    <row r="13706" ht="15" customHeight="1" x14ac:dyDescent="0.3"/>
    <row r="13707" ht="15" customHeight="1" x14ac:dyDescent="0.3"/>
    <row r="13708" ht="15" customHeight="1" x14ac:dyDescent="0.3"/>
    <row r="13709" ht="15" customHeight="1" x14ac:dyDescent="0.3"/>
    <row r="13710" ht="15" customHeight="1" x14ac:dyDescent="0.3"/>
    <row r="13711" ht="15" customHeight="1" x14ac:dyDescent="0.3"/>
    <row r="13712" ht="15" customHeight="1" x14ac:dyDescent="0.3"/>
    <row r="13713" ht="15" customHeight="1" x14ac:dyDescent="0.3"/>
    <row r="13714" ht="15" customHeight="1" x14ac:dyDescent="0.3"/>
    <row r="13715" ht="15" customHeight="1" x14ac:dyDescent="0.3"/>
    <row r="13716" ht="15" customHeight="1" x14ac:dyDescent="0.3"/>
    <row r="13717" ht="15" customHeight="1" x14ac:dyDescent="0.3"/>
    <row r="13718" ht="15" customHeight="1" x14ac:dyDescent="0.3"/>
    <row r="13719" ht="15" customHeight="1" x14ac:dyDescent="0.3"/>
    <row r="13720" ht="15" customHeight="1" x14ac:dyDescent="0.3"/>
    <row r="13721" ht="15" customHeight="1" x14ac:dyDescent="0.3"/>
    <row r="13722" ht="15" customHeight="1" x14ac:dyDescent="0.3"/>
    <row r="13723" ht="15" customHeight="1" x14ac:dyDescent="0.3"/>
    <row r="13724" ht="15" customHeight="1" x14ac:dyDescent="0.3"/>
    <row r="13725" ht="15" customHeight="1" x14ac:dyDescent="0.3"/>
    <row r="13726" ht="15" customHeight="1" x14ac:dyDescent="0.3"/>
    <row r="13727" ht="15" customHeight="1" x14ac:dyDescent="0.3"/>
    <row r="13728" ht="15" customHeight="1" x14ac:dyDescent="0.3"/>
    <row r="13729" ht="15" customHeight="1" x14ac:dyDescent="0.3"/>
    <row r="13730" ht="15" customHeight="1" x14ac:dyDescent="0.3"/>
    <row r="13731" ht="15" customHeight="1" x14ac:dyDescent="0.3"/>
    <row r="13732" ht="15" customHeight="1" x14ac:dyDescent="0.3"/>
    <row r="13733" ht="15" customHeight="1" x14ac:dyDescent="0.3"/>
    <row r="13734" ht="15" customHeight="1" x14ac:dyDescent="0.3"/>
    <row r="13735" ht="15" customHeight="1" x14ac:dyDescent="0.3"/>
    <row r="13736" ht="15" customHeight="1" x14ac:dyDescent="0.3"/>
    <row r="13737" ht="15" customHeight="1" x14ac:dyDescent="0.3"/>
    <row r="13738" ht="15" customHeight="1" x14ac:dyDescent="0.3"/>
    <row r="13739" ht="15" customHeight="1" x14ac:dyDescent="0.3"/>
    <row r="13740" ht="15" customHeight="1" x14ac:dyDescent="0.3"/>
    <row r="13741" ht="15" customHeight="1" x14ac:dyDescent="0.3"/>
    <row r="13742" ht="15" customHeight="1" x14ac:dyDescent="0.3"/>
    <row r="13743" ht="15" customHeight="1" x14ac:dyDescent="0.3"/>
    <row r="13744" ht="15" customHeight="1" x14ac:dyDescent="0.3"/>
    <row r="13745" ht="15" customHeight="1" x14ac:dyDescent="0.3"/>
    <row r="13746" ht="15" customHeight="1" x14ac:dyDescent="0.3"/>
    <row r="13747" ht="15" customHeight="1" x14ac:dyDescent="0.3"/>
    <row r="13748" ht="15" customHeight="1" x14ac:dyDescent="0.3"/>
    <row r="13749" ht="15" customHeight="1" x14ac:dyDescent="0.3"/>
    <row r="13750" ht="15" customHeight="1" x14ac:dyDescent="0.3"/>
    <row r="13751" ht="15" customHeight="1" x14ac:dyDescent="0.3"/>
    <row r="13752" ht="15" customHeight="1" x14ac:dyDescent="0.3"/>
    <row r="13753" ht="15" customHeight="1" x14ac:dyDescent="0.3"/>
    <row r="13754" ht="15" customHeight="1" x14ac:dyDescent="0.3"/>
    <row r="13755" ht="15" customHeight="1" x14ac:dyDescent="0.3"/>
    <row r="13756" ht="15" customHeight="1" x14ac:dyDescent="0.3"/>
    <row r="13757" ht="15" customHeight="1" x14ac:dyDescent="0.3"/>
    <row r="13758" ht="15" customHeight="1" x14ac:dyDescent="0.3"/>
    <row r="13759" ht="15" customHeight="1" x14ac:dyDescent="0.3"/>
    <row r="13760" ht="15" customHeight="1" x14ac:dyDescent="0.3"/>
    <row r="13761" ht="15" customHeight="1" x14ac:dyDescent="0.3"/>
    <row r="13762" ht="15" customHeight="1" x14ac:dyDescent="0.3"/>
    <row r="13763" ht="15" customHeight="1" x14ac:dyDescent="0.3"/>
    <row r="13764" ht="15" customHeight="1" x14ac:dyDescent="0.3"/>
    <row r="13765" ht="15" customHeight="1" x14ac:dyDescent="0.3"/>
    <row r="13766" ht="15" customHeight="1" x14ac:dyDescent="0.3"/>
    <row r="13767" ht="15" customHeight="1" x14ac:dyDescent="0.3"/>
    <row r="13768" ht="15" customHeight="1" x14ac:dyDescent="0.3"/>
    <row r="13769" ht="15" customHeight="1" x14ac:dyDescent="0.3"/>
    <row r="13770" ht="15" customHeight="1" x14ac:dyDescent="0.3"/>
    <row r="13771" ht="15" customHeight="1" x14ac:dyDescent="0.3"/>
    <row r="13772" ht="15" customHeight="1" x14ac:dyDescent="0.3"/>
    <row r="13773" ht="15" customHeight="1" x14ac:dyDescent="0.3"/>
    <row r="13774" ht="15" customHeight="1" x14ac:dyDescent="0.3"/>
    <row r="13775" ht="15" customHeight="1" x14ac:dyDescent="0.3"/>
    <row r="13776" ht="15" customHeight="1" x14ac:dyDescent="0.3"/>
    <row r="13777" ht="15" customHeight="1" x14ac:dyDescent="0.3"/>
    <row r="13778" ht="15" customHeight="1" x14ac:dyDescent="0.3"/>
    <row r="13779" ht="15" customHeight="1" x14ac:dyDescent="0.3"/>
    <row r="13780" ht="15" customHeight="1" x14ac:dyDescent="0.3"/>
    <row r="13781" ht="15" customHeight="1" x14ac:dyDescent="0.3"/>
    <row r="13782" ht="15" customHeight="1" x14ac:dyDescent="0.3"/>
    <row r="13783" ht="15" customHeight="1" x14ac:dyDescent="0.3"/>
    <row r="13784" ht="15" customHeight="1" x14ac:dyDescent="0.3"/>
    <row r="13785" ht="15" customHeight="1" x14ac:dyDescent="0.3"/>
    <row r="13786" ht="15" customHeight="1" x14ac:dyDescent="0.3"/>
    <row r="13787" ht="15" customHeight="1" x14ac:dyDescent="0.3"/>
    <row r="13788" ht="15" customHeight="1" x14ac:dyDescent="0.3"/>
    <row r="13789" ht="15" customHeight="1" x14ac:dyDescent="0.3"/>
    <row r="13790" ht="15" customHeight="1" x14ac:dyDescent="0.3"/>
    <row r="13791" ht="15" customHeight="1" x14ac:dyDescent="0.3"/>
    <row r="13792" ht="15" customHeight="1" x14ac:dyDescent="0.3"/>
    <row r="13793" ht="15" customHeight="1" x14ac:dyDescent="0.3"/>
    <row r="13794" ht="15" customHeight="1" x14ac:dyDescent="0.3"/>
    <row r="13795" ht="15" customHeight="1" x14ac:dyDescent="0.3"/>
    <row r="13796" ht="15" customHeight="1" x14ac:dyDescent="0.3"/>
    <row r="13797" ht="15" customHeight="1" x14ac:dyDescent="0.3"/>
    <row r="13798" ht="15" customHeight="1" x14ac:dyDescent="0.3"/>
    <row r="13799" ht="15" customHeight="1" x14ac:dyDescent="0.3"/>
    <row r="13800" ht="15" customHeight="1" x14ac:dyDescent="0.3"/>
    <row r="13801" ht="15" customHeight="1" x14ac:dyDescent="0.3"/>
    <row r="13802" ht="15" customHeight="1" x14ac:dyDescent="0.3"/>
    <row r="13803" ht="15" customHeight="1" x14ac:dyDescent="0.3"/>
    <row r="13804" ht="15" customHeight="1" x14ac:dyDescent="0.3"/>
    <row r="13805" ht="15" customHeight="1" x14ac:dyDescent="0.3"/>
    <row r="13806" ht="15" customHeight="1" x14ac:dyDescent="0.3"/>
    <row r="13807" ht="15" customHeight="1" x14ac:dyDescent="0.3"/>
    <row r="13808" ht="15" customHeight="1" x14ac:dyDescent="0.3"/>
    <row r="13809" ht="15" customHeight="1" x14ac:dyDescent="0.3"/>
    <row r="13810" ht="15" customHeight="1" x14ac:dyDescent="0.3"/>
    <row r="13811" ht="15" customHeight="1" x14ac:dyDescent="0.3"/>
    <row r="13812" ht="15" customHeight="1" x14ac:dyDescent="0.3"/>
    <row r="13813" ht="15" customHeight="1" x14ac:dyDescent="0.3"/>
    <row r="13814" ht="15" customHeight="1" x14ac:dyDescent="0.3"/>
    <row r="13815" ht="15" customHeight="1" x14ac:dyDescent="0.3"/>
    <row r="13816" ht="15" customHeight="1" x14ac:dyDescent="0.3"/>
    <row r="13817" ht="15" customHeight="1" x14ac:dyDescent="0.3"/>
    <row r="13818" ht="15" customHeight="1" x14ac:dyDescent="0.3"/>
    <row r="13819" ht="15" customHeight="1" x14ac:dyDescent="0.3"/>
    <row r="13820" ht="15" customHeight="1" x14ac:dyDescent="0.3"/>
    <row r="13821" ht="15" customHeight="1" x14ac:dyDescent="0.3"/>
    <row r="13822" ht="15" customHeight="1" x14ac:dyDescent="0.3"/>
    <row r="13823" ht="15" customHeight="1" x14ac:dyDescent="0.3"/>
    <row r="13824" ht="15" customHeight="1" x14ac:dyDescent="0.3"/>
    <row r="13825" ht="15" customHeight="1" x14ac:dyDescent="0.3"/>
    <row r="13826" ht="15" customHeight="1" x14ac:dyDescent="0.3"/>
    <row r="13827" ht="15" customHeight="1" x14ac:dyDescent="0.3"/>
    <row r="13828" ht="15" customHeight="1" x14ac:dyDescent="0.3"/>
    <row r="13829" ht="15" customHeight="1" x14ac:dyDescent="0.3"/>
    <row r="13830" ht="15" customHeight="1" x14ac:dyDescent="0.3"/>
    <row r="13831" ht="15" customHeight="1" x14ac:dyDescent="0.3"/>
    <row r="13832" ht="15" customHeight="1" x14ac:dyDescent="0.3"/>
    <row r="13833" ht="15" customHeight="1" x14ac:dyDescent="0.3"/>
    <row r="13834" ht="15" customHeight="1" x14ac:dyDescent="0.3"/>
    <row r="13835" ht="15" customHeight="1" x14ac:dyDescent="0.3"/>
    <row r="13836" ht="15" customHeight="1" x14ac:dyDescent="0.3"/>
    <row r="13837" ht="15" customHeight="1" x14ac:dyDescent="0.3"/>
    <row r="13838" ht="15" customHeight="1" x14ac:dyDescent="0.3"/>
    <row r="13839" ht="15" customHeight="1" x14ac:dyDescent="0.3"/>
    <row r="13840" ht="15" customHeight="1" x14ac:dyDescent="0.3"/>
    <row r="13841" ht="15" customHeight="1" x14ac:dyDescent="0.3"/>
    <row r="13842" ht="15" customHeight="1" x14ac:dyDescent="0.3"/>
    <row r="13843" ht="15" customHeight="1" x14ac:dyDescent="0.3"/>
    <row r="13844" ht="15" customHeight="1" x14ac:dyDescent="0.3"/>
    <row r="13845" ht="15" customHeight="1" x14ac:dyDescent="0.3"/>
    <row r="13846" ht="15" customHeight="1" x14ac:dyDescent="0.3"/>
    <row r="13847" ht="15" customHeight="1" x14ac:dyDescent="0.3"/>
    <row r="13848" ht="15" customHeight="1" x14ac:dyDescent="0.3"/>
    <row r="13849" ht="15" customHeight="1" x14ac:dyDescent="0.3"/>
    <row r="13850" ht="15" customHeight="1" x14ac:dyDescent="0.3"/>
    <row r="13851" ht="15" customHeight="1" x14ac:dyDescent="0.3"/>
    <row r="13852" ht="15" customHeight="1" x14ac:dyDescent="0.3"/>
    <row r="13853" ht="15" customHeight="1" x14ac:dyDescent="0.3"/>
    <row r="13854" ht="15" customHeight="1" x14ac:dyDescent="0.3"/>
    <row r="13855" ht="15" customHeight="1" x14ac:dyDescent="0.3"/>
    <row r="13856" ht="15" customHeight="1" x14ac:dyDescent="0.3"/>
    <row r="13857" ht="15" customHeight="1" x14ac:dyDescent="0.3"/>
    <row r="13858" ht="15" customHeight="1" x14ac:dyDescent="0.3"/>
    <row r="13859" ht="15" customHeight="1" x14ac:dyDescent="0.3"/>
    <row r="13860" ht="15" customHeight="1" x14ac:dyDescent="0.3"/>
    <row r="13861" ht="15" customHeight="1" x14ac:dyDescent="0.3"/>
    <row r="13862" ht="15" customHeight="1" x14ac:dyDescent="0.3"/>
    <row r="13863" ht="15" customHeight="1" x14ac:dyDescent="0.3"/>
    <row r="13864" ht="15" customHeight="1" x14ac:dyDescent="0.3"/>
    <row r="13865" ht="15" customHeight="1" x14ac:dyDescent="0.3"/>
    <row r="13866" ht="15" customHeight="1" x14ac:dyDescent="0.3"/>
    <row r="13867" ht="15" customHeight="1" x14ac:dyDescent="0.3"/>
    <row r="13868" ht="15" customHeight="1" x14ac:dyDescent="0.3"/>
    <row r="13869" ht="15" customHeight="1" x14ac:dyDescent="0.3"/>
    <row r="13870" ht="15" customHeight="1" x14ac:dyDescent="0.3"/>
    <row r="13871" ht="15" customHeight="1" x14ac:dyDescent="0.3"/>
    <row r="13872" ht="15" customHeight="1" x14ac:dyDescent="0.3"/>
    <row r="13873" ht="15" customHeight="1" x14ac:dyDescent="0.3"/>
    <row r="13874" ht="15" customHeight="1" x14ac:dyDescent="0.3"/>
    <row r="13875" ht="15" customHeight="1" x14ac:dyDescent="0.3"/>
    <row r="13876" ht="15" customHeight="1" x14ac:dyDescent="0.3"/>
    <row r="13877" ht="15" customHeight="1" x14ac:dyDescent="0.3"/>
    <row r="13878" ht="15" customHeight="1" x14ac:dyDescent="0.3"/>
    <row r="13879" ht="15" customHeight="1" x14ac:dyDescent="0.3"/>
    <row r="13880" ht="15" customHeight="1" x14ac:dyDescent="0.3"/>
    <row r="13881" ht="15" customHeight="1" x14ac:dyDescent="0.3"/>
    <row r="13882" ht="15" customHeight="1" x14ac:dyDescent="0.3"/>
    <row r="13883" ht="15" customHeight="1" x14ac:dyDescent="0.3"/>
    <row r="13884" ht="15" customHeight="1" x14ac:dyDescent="0.3"/>
    <row r="13885" ht="15" customHeight="1" x14ac:dyDescent="0.3"/>
    <row r="13886" ht="15" customHeight="1" x14ac:dyDescent="0.3"/>
    <row r="13887" ht="15" customHeight="1" x14ac:dyDescent="0.3"/>
    <row r="13888" ht="15" customHeight="1" x14ac:dyDescent="0.3"/>
    <row r="13889" ht="15" customHeight="1" x14ac:dyDescent="0.3"/>
    <row r="13890" ht="15" customHeight="1" x14ac:dyDescent="0.3"/>
    <row r="13891" ht="15" customHeight="1" x14ac:dyDescent="0.3"/>
    <row r="13892" ht="15" customHeight="1" x14ac:dyDescent="0.3"/>
    <row r="13893" ht="15" customHeight="1" x14ac:dyDescent="0.3"/>
    <row r="13894" ht="15" customHeight="1" x14ac:dyDescent="0.3"/>
    <row r="13895" ht="15" customHeight="1" x14ac:dyDescent="0.3"/>
    <row r="13896" ht="15" customHeight="1" x14ac:dyDescent="0.3"/>
    <row r="13897" ht="15" customHeight="1" x14ac:dyDescent="0.3"/>
    <row r="13898" ht="15" customHeight="1" x14ac:dyDescent="0.3"/>
    <row r="13899" ht="15" customHeight="1" x14ac:dyDescent="0.3"/>
    <row r="13900" ht="15" customHeight="1" x14ac:dyDescent="0.3"/>
    <row r="13901" ht="15" customHeight="1" x14ac:dyDescent="0.3"/>
    <row r="13902" ht="15" customHeight="1" x14ac:dyDescent="0.3"/>
    <row r="13903" ht="15" customHeight="1" x14ac:dyDescent="0.3"/>
    <row r="13904" ht="15" customHeight="1" x14ac:dyDescent="0.3"/>
    <row r="13905" ht="15" customHeight="1" x14ac:dyDescent="0.3"/>
    <row r="13906" ht="15" customHeight="1" x14ac:dyDescent="0.3"/>
    <row r="13907" ht="15" customHeight="1" x14ac:dyDescent="0.3"/>
    <row r="13908" ht="15" customHeight="1" x14ac:dyDescent="0.3"/>
    <row r="13909" ht="15" customHeight="1" x14ac:dyDescent="0.3"/>
    <row r="13910" ht="15" customHeight="1" x14ac:dyDescent="0.3"/>
    <row r="13911" ht="15" customHeight="1" x14ac:dyDescent="0.3"/>
    <row r="13912" ht="15" customHeight="1" x14ac:dyDescent="0.3"/>
    <row r="13913" ht="15" customHeight="1" x14ac:dyDescent="0.3"/>
    <row r="13914" ht="15" customHeight="1" x14ac:dyDescent="0.3"/>
    <row r="13915" ht="15" customHeight="1" x14ac:dyDescent="0.3"/>
    <row r="13916" ht="15" customHeight="1" x14ac:dyDescent="0.3"/>
    <row r="13917" ht="15" customHeight="1" x14ac:dyDescent="0.3"/>
    <row r="13918" ht="15" customHeight="1" x14ac:dyDescent="0.3"/>
    <row r="13919" ht="15" customHeight="1" x14ac:dyDescent="0.3"/>
    <row r="13920" ht="15" customHeight="1" x14ac:dyDescent="0.3"/>
    <row r="13921" ht="15" customHeight="1" x14ac:dyDescent="0.3"/>
    <row r="13922" ht="15" customHeight="1" x14ac:dyDescent="0.3"/>
    <row r="13923" ht="15" customHeight="1" x14ac:dyDescent="0.3"/>
    <row r="13924" ht="15" customHeight="1" x14ac:dyDescent="0.3"/>
    <row r="13925" ht="15" customHeight="1" x14ac:dyDescent="0.3"/>
    <row r="13926" ht="15" customHeight="1" x14ac:dyDescent="0.3"/>
    <row r="13927" ht="15" customHeight="1" x14ac:dyDescent="0.3"/>
    <row r="13928" ht="15" customHeight="1" x14ac:dyDescent="0.3"/>
    <row r="13929" ht="15" customHeight="1" x14ac:dyDescent="0.3"/>
    <row r="13930" ht="15" customHeight="1" x14ac:dyDescent="0.3"/>
    <row r="13931" ht="15" customHeight="1" x14ac:dyDescent="0.3"/>
    <row r="13932" ht="15" customHeight="1" x14ac:dyDescent="0.3"/>
    <row r="13933" ht="15" customHeight="1" x14ac:dyDescent="0.3"/>
    <row r="13934" ht="15" customHeight="1" x14ac:dyDescent="0.3"/>
    <row r="13935" ht="15" customHeight="1" x14ac:dyDescent="0.3"/>
    <row r="13936" ht="15" customHeight="1" x14ac:dyDescent="0.3"/>
    <row r="13937" ht="15" customHeight="1" x14ac:dyDescent="0.3"/>
    <row r="13938" ht="15" customHeight="1" x14ac:dyDescent="0.3"/>
    <row r="13939" ht="15" customHeight="1" x14ac:dyDescent="0.3"/>
    <row r="13940" ht="15" customHeight="1" x14ac:dyDescent="0.3"/>
    <row r="13941" ht="15" customHeight="1" x14ac:dyDescent="0.3"/>
    <row r="13942" ht="15" customHeight="1" x14ac:dyDescent="0.3"/>
    <row r="13943" ht="15" customHeight="1" x14ac:dyDescent="0.3"/>
    <row r="13944" ht="15" customHeight="1" x14ac:dyDescent="0.3"/>
    <row r="13945" ht="15" customHeight="1" x14ac:dyDescent="0.3"/>
    <row r="13946" ht="15" customHeight="1" x14ac:dyDescent="0.3"/>
    <row r="13947" ht="15" customHeight="1" x14ac:dyDescent="0.3"/>
    <row r="13948" ht="15" customHeight="1" x14ac:dyDescent="0.3"/>
    <row r="13949" ht="15" customHeight="1" x14ac:dyDescent="0.3"/>
    <row r="13950" ht="15" customHeight="1" x14ac:dyDescent="0.3"/>
    <row r="13951" ht="15" customHeight="1" x14ac:dyDescent="0.3"/>
    <row r="13952" ht="15" customHeight="1" x14ac:dyDescent="0.3"/>
    <row r="13953" ht="15" customHeight="1" x14ac:dyDescent="0.3"/>
    <row r="13954" ht="15" customHeight="1" x14ac:dyDescent="0.3"/>
    <row r="13955" ht="15" customHeight="1" x14ac:dyDescent="0.3"/>
    <row r="13956" ht="15" customHeight="1" x14ac:dyDescent="0.3"/>
    <row r="13957" ht="15" customHeight="1" x14ac:dyDescent="0.3"/>
    <row r="13958" ht="15" customHeight="1" x14ac:dyDescent="0.3"/>
    <row r="13959" ht="15" customHeight="1" x14ac:dyDescent="0.3"/>
    <row r="13960" ht="15" customHeight="1" x14ac:dyDescent="0.3"/>
    <row r="13961" ht="15" customHeight="1" x14ac:dyDescent="0.3"/>
    <row r="13962" ht="15" customHeight="1" x14ac:dyDescent="0.3"/>
    <row r="13963" ht="15" customHeight="1" x14ac:dyDescent="0.3"/>
    <row r="13964" ht="15" customHeight="1" x14ac:dyDescent="0.3"/>
    <row r="13965" ht="15" customHeight="1" x14ac:dyDescent="0.3"/>
    <row r="13966" ht="15" customHeight="1" x14ac:dyDescent="0.3"/>
    <row r="13967" ht="15" customHeight="1" x14ac:dyDescent="0.3"/>
    <row r="13968" ht="15" customHeight="1" x14ac:dyDescent="0.3"/>
    <row r="13969" ht="15" customHeight="1" x14ac:dyDescent="0.3"/>
    <row r="13970" ht="15" customHeight="1" x14ac:dyDescent="0.3"/>
    <row r="13971" ht="15" customHeight="1" x14ac:dyDescent="0.3"/>
    <row r="13972" ht="15" customHeight="1" x14ac:dyDescent="0.3"/>
    <row r="13973" ht="15" customHeight="1" x14ac:dyDescent="0.3"/>
    <row r="13974" ht="15" customHeight="1" x14ac:dyDescent="0.3"/>
    <row r="13975" ht="15" customHeight="1" x14ac:dyDescent="0.3"/>
    <row r="13976" ht="15" customHeight="1" x14ac:dyDescent="0.3"/>
    <row r="13977" ht="15" customHeight="1" x14ac:dyDescent="0.3"/>
    <row r="13978" ht="15" customHeight="1" x14ac:dyDescent="0.3"/>
    <row r="13979" ht="15" customHeight="1" x14ac:dyDescent="0.3"/>
    <row r="13980" ht="15" customHeight="1" x14ac:dyDescent="0.3"/>
    <row r="13981" ht="15" customHeight="1" x14ac:dyDescent="0.3"/>
    <row r="13982" ht="15" customHeight="1" x14ac:dyDescent="0.3"/>
    <row r="13983" ht="15" customHeight="1" x14ac:dyDescent="0.3"/>
    <row r="13984" ht="15" customHeight="1" x14ac:dyDescent="0.3"/>
    <row r="13985" ht="15" customHeight="1" x14ac:dyDescent="0.3"/>
    <row r="13986" ht="15" customHeight="1" x14ac:dyDescent="0.3"/>
    <row r="13987" ht="15" customHeight="1" x14ac:dyDescent="0.3"/>
    <row r="13988" ht="15" customHeight="1" x14ac:dyDescent="0.3"/>
    <row r="13989" ht="15" customHeight="1" x14ac:dyDescent="0.3"/>
    <row r="13990" ht="15" customHeight="1" x14ac:dyDescent="0.3"/>
    <row r="13991" ht="15" customHeight="1" x14ac:dyDescent="0.3"/>
    <row r="13992" ht="15" customHeight="1" x14ac:dyDescent="0.3"/>
    <row r="13993" ht="15" customHeight="1" x14ac:dyDescent="0.3"/>
    <row r="13994" ht="15" customHeight="1" x14ac:dyDescent="0.3"/>
    <row r="13995" ht="15" customHeight="1" x14ac:dyDescent="0.3"/>
    <row r="13996" ht="15" customHeight="1" x14ac:dyDescent="0.3"/>
    <row r="13997" ht="15" customHeight="1" x14ac:dyDescent="0.3"/>
    <row r="13998" ht="15" customHeight="1" x14ac:dyDescent="0.3"/>
    <row r="13999" ht="15" customHeight="1" x14ac:dyDescent="0.3"/>
    <row r="14000" ht="15" customHeight="1" x14ac:dyDescent="0.3"/>
    <row r="14001" ht="15" customHeight="1" x14ac:dyDescent="0.3"/>
    <row r="14002" ht="15" customHeight="1" x14ac:dyDescent="0.3"/>
    <row r="14003" ht="15" customHeight="1" x14ac:dyDescent="0.3"/>
    <row r="14004" ht="15" customHeight="1" x14ac:dyDescent="0.3"/>
    <row r="14005" ht="15" customHeight="1" x14ac:dyDescent="0.3"/>
    <row r="14006" ht="15" customHeight="1" x14ac:dyDescent="0.3"/>
    <row r="14007" ht="15" customHeight="1" x14ac:dyDescent="0.3"/>
    <row r="14008" ht="15" customHeight="1" x14ac:dyDescent="0.3"/>
    <row r="14009" ht="15" customHeight="1" x14ac:dyDescent="0.3"/>
    <row r="14010" ht="15" customHeight="1" x14ac:dyDescent="0.3"/>
    <row r="14011" ht="15" customHeight="1" x14ac:dyDescent="0.3"/>
    <row r="14012" ht="15" customHeight="1" x14ac:dyDescent="0.3"/>
    <row r="14013" ht="15" customHeight="1" x14ac:dyDescent="0.3"/>
    <row r="14014" ht="15" customHeight="1" x14ac:dyDescent="0.3"/>
    <row r="14015" ht="15" customHeight="1" x14ac:dyDescent="0.3"/>
    <row r="14016" ht="15" customHeight="1" x14ac:dyDescent="0.3"/>
    <row r="14017" ht="15" customHeight="1" x14ac:dyDescent="0.3"/>
    <row r="14018" ht="15" customHeight="1" x14ac:dyDescent="0.3"/>
    <row r="14019" ht="15" customHeight="1" x14ac:dyDescent="0.3"/>
    <row r="14020" ht="15" customHeight="1" x14ac:dyDescent="0.3"/>
    <row r="14021" ht="15" customHeight="1" x14ac:dyDescent="0.3"/>
    <row r="14022" ht="15" customHeight="1" x14ac:dyDescent="0.3"/>
    <row r="14023" ht="15" customHeight="1" x14ac:dyDescent="0.3"/>
    <row r="14024" ht="15" customHeight="1" x14ac:dyDescent="0.3"/>
    <row r="14025" ht="15" customHeight="1" x14ac:dyDescent="0.3"/>
    <row r="14026" ht="15" customHeight="1" x14ac:dyDescent="0.3"/>
    <row r="14027" ht="15" customHeight="1" x14ac:dyDescent="0.3"/>
    <row r="14028" ht="15" customHeight="1" x14ac:dyDescent="0.3"/>
    <row r="14029" ht="15" customHeight="1" x14ac:dyDescent="0.3"/>
    <row r="14030" ht="15" customHeight="1" x14ac:dyDescent="0.3"/>
    <row r="14031" ht="15" customHeight="1" x14ac:dyDescent="0.3"/>
    <row r="14032" ht="15" customHeight="1" x14ac:dyDescent="0.3"/>
    <row r="14033" ht="15" customHeight="1" x14ac:dyDescent="0.3"/>
    <row r="14034" ht="15" customHeight="1" x14ac:dyDescent="0.3"/>
    <row r="14035" ht="15" customHeight="1" x14ac:dyDescent="0.3"/>
    <row r="14036" ht="15" customHeight="1" x14ac:dyDescent="0.3"/>
    <row r="14037" ht="15" customHeight="1" x14ac:dyDescent="0.3"/>
    <row r="14038" ht="15" customHeight="1" x14ac:dyDescent="0.3"/>
    <row r="14039" ht="15" customHeight="1" x14ac:dyDescent="0.3"/>
    <row r="14040" ht="15" customHeight="1" x14ac:dyDescent="0.3"/>
    <row r="14041" ht="15" customHeight="1" x14ac:dyDescent="0.3"/>
    <row r="14042" ht="15" customHeight="1" x14ac:dyDescent="0.3"/>
    <row r="14043" ht="15" customHeight="1" x14ac:dyDescent="0.3"/>
    <row r="14044" ht="15" customHeight="1" x14ac:dyDescent="0.3"/>
    <row r="14045" ht="15" customHeight="1" x14ac:dyDescent="0.3"/>
    <row r="14046" ht="15" customHeight="1" x14ac:dyDescent="0.3"/>
    <row r="14047" ht="15" customHeight="1" x14ac:dyDescent="0.3"/>
    <row r="14048" ht="15" customHeight="1" x14ac:dyDescent="0.3"/>
    <row r="14049" ht="15" customHeight="1" x14ac:dyDescent="0.3"/>
    <row r="14050" ht="15" customHeight="1" x14ac:dyDescent="0.3"/>
    <row r="14051" ht="15" customHeight="1" x14ac:dyDescent="0.3"/>
    <row r="14052" ht="15" customHeight="1" x14ac:dyDescent="0.3"/>
    <row r="14053" ht="15" customHeight="1" x14ac:dyDescent="0.3"/>
    <row r="14054" ht="15" customHeight="1" x14ac:dyDescent="0.3"/>
    <row r="14055" ht="15" customHeight="1" x14ac:dyDescent="0.3"/>
    <row r="14056" ht="15" customHeight="1" x14ac:dyDescent="0.3"/>
    <row r="14057" ht="15" customHeight="1" x14ac:dyDescent="0.3"/>
    <row r="14058" ht="15" customHeight="1" x14ac:dyDescent="0.3"/>
    <row r="14059" ht="15" customHeight="1" x14ac:dyDescent="0.3"/>
    <row r="14060" ht="15" customHeight="1" x14ac:dyDescent="0.3"/>
    <row r="14061" ht="15" customHeight="1" x14ac:dyDescent="0.3"/>
    <row r="14062" ht="15" customHeight="1" x14ac:dyDescent="0.3"/>
    <row r="14063" ht="15" customHeight="1" x14ac:dyDescent="0.3"/>
    <row r="14064" ht="15" customHeight="1" x14ac:dyDescent="0.3"/>
    <row r="14065" ht="15" customHeight="1" x14ac:dyDescent="0.3"/>
    <row r="14066" ht="15" customHeight="1" x14ac:dyDescent="0.3"/>
    <row r="14067" ht="15" customHeight="1" x14ac:dyDescent="0.3"/>
    <row r="14068" ht="15" customHeight="1" x14ac:dyDescent="0.3"/>
    <row r="14069" ht="15" customHeight="1" x14ac:dyDescent="0.3"/>
    <row r="14070" ht="15" customHeight="1" x14ac:dyDescent="0.3"/>
    <row r="14071" ht="15" customHeight="1" x14ac:dyDescent="0.3"/>
    <row r="14072" ht="15" customHeight="1" x14ac:dyDescent="0.3"/>
    <row r="14073" ht="15" customHeight="1" x14ac:dyDescent="0.3"/>
    <row r="14074" ht="15" customHeight="1" x14ac:dyDescent="0.3"/>
    <row r="14075" ht="15" customHeight="1" x14ac:dyDescent="0.3"/>
    <row r="14076" ht="15" customHeight="1" x14ac:dyDescent="0.3"/>
    <row r="14077" ht="15" customHeight="1" x14ac:dyDescent="0.3"/>
    <row r="14078" ht="15" customHeight="1" x14ac:dyDescent="0.3"/>
    <row r="14079" ht="15" customHeight="1" x14ac:dyDescent="0.3"/>
    <row r="14080" ht="15" customHeight="1" x14ac:dyDescent="0.3"/>
    <row r="14081" ht="15" customHeight="1" x14ac:dyDescent="0.3"/>
    <row r="14082" ht="15" customHeight="1" x14ac:dyDescent="0.3"/>
    <row r="14083" ht="15" customHeight="1" x14ac:dyDescent="0.3"/>
    <row r="14084" ht="15" customHeight="1" x14ac:dyDescent="0.3"/>
    <row r="14085" ht="15" customHeight="1" x14ac:dyDescent="0.3"/>
    <row r="14086" ht="15" customHeight="1" x14ac:dyDescent="0.3"/>
    <row r="14087" ht="15" customHeight="1" x14ac:dyDescent="0.3"/>
    <row r="14088" ht="15" customHeight="1" x14ac:dyDescent="0.3"/>
    <row r="14089" ht="15" customHeight="1" x14ac:dyDescent="0.3"/>
    <row r="14090" ht="15" customHeight="1" x14ac:dyDescent="0.3"/>
    <row r="14091" ht="15" customHeight="1" x14ac:dyDescent="0.3"/>
    <row r="14092" ht="15" customHeight="1" x14ac:dyDescent="0.3"/>
    <row r="14093" ht="15" customHeight="1" x14ac:dyDescent="0.3"/>
    <row r="14094" ht="15" customHeight="1" x14ac:dyDescent="0.3"/>
    <row r="14095" ht="15" customHeight="1" x14ac:dyDescent="0.3"/>
    <row r="14096" ht="15" customHeight="1" x14ac:dyDescent="0.3"/>
    <row r="14097" ht="15" customHeight="1" x14ac:dyDescent="0.3"/>
    <row r="14098" ht="15" customHeight="1" x14ac:dyDescent="0.3"/>
    <row r="14099" ht="15" customHeight="1" x14ac:dyDescent="0.3"/>
    <row r="14100" ht="15" customHeight="1" x14ac:dyDescent="0.3"/>
    <row r="14101" ht="15" customHeight="1" x14ac:dyDescent="0.3"/>
    <row r="14102" ht="15" customHeight="1" x14ac:dyDescent="0.3"/>
    <row r="14103" ht="15" customHeight="1" x14ac:dyDescent="0.3"/>
    <row r="14104" ht="15" customHeight="1" x14ac:dyDescent="0.3"/>
    <row r="14105" ht="15" customHeight="1" x14ac:dyDescent="0.3"/>
    <row r="14106" ht="15" customHeight="1" x14ac:dyDescent="0.3"/>
    <row r="14107" ht="15" customHeight="1" x14ac:dyDescent="0.3"/>
    <row r="14108" ht="15" customHeight="1" x14ac:dyDescent="0.3"/>
    <row r="14109" ht="15" customHeight="1" x14ac:dyDescent="0.3"/>
    <row r="14110" ht="15" customHeight="1" x14ac:dyDescent="0.3"/>
    <row r="14111" ht="15" customHeight="1" x14ac:dyDescent="0.3"/>
    <row r="14112" ht="15" customHeight="1" x14ac:dyDescent="0.3"/>
    <row r="14113" ht="15" customHeight="1" x14ac:dyDescent="0.3"/>
    <row r="14114" ht="15" customHeight="1" x14ac:dyDescent="0.3"/>
    <row r="14115" ht="15" customHeight="1" x14ac:dyDescent="0.3"/>
    <row r="14116" ht="15" customHeight="1" x14ac:dyDescent="0.3"/>
    <row r="14117" ht="15" customHeight="1" x14ac:dyDescent="0.3"/>
    <row r="14118" ht="15" customHeight="1" x14ac:dyDescent="0.3"/>
    <row r="14119" ht="15" customHeight="1" x14ac:dyDescent="0.3"/>
    <row r="14120" ht="15" customHeight="1" x14ac:dyDescent="0.3"/>
    <row r="14121" ht="15" customHeight="1" x14ac:dyDescent="0.3"/>
    <row r="14122" ht="15" customHeight="1" x14ac:dyDescent="0.3"/>
    <row r="14123" ht="15" customHeight="1" x14ac:dyDescent="0.3"/>
    <row r="14124" ht="15" customHeight="1" x14ac:dyDescent="0.3"/>
    <row r="14125" ht="15" customHeight="1" x14ac:dyDescent="0.3"/>
    <row r="14126" ht="15" customHeight="1" x14ac:dyDescent="0.3"/>
    <row r="14127" ht="15" customHeight="1" x14ac:dyDescent="0.3"/>
    <row r="14128" ht="15" customHeight="1" x14ac:dyDescent="0.3"/>
    <row r="14129" ht="15" customHeight="1" x14ac:dyDescent="0.3"/>
    <row r="14130" ht="15" customHeight="1" x14ac:dyDescent="0.3"/>
    <row r="14131" ht="15" customHeight="1" x14ac:dyDescent="0.3"/>
    <row r="14132" ht="15" customHeight="1" x14ac:dyDescent="0.3"/>
    <row r="14133" ht="15" customHeight="1" x14ac:dyDescent="0.3"/>
    <row r="14134" ht="15" customHeight="1" x14ac:dyDescent="0.3"/>
    <row r="14135" ht="15" customHeight="1" x14ac:dyDescent="0.3"/>
    <row r="14136" ht="15" customHeight="1" x14ac:dyDescent="0.3"/>
    <row r="14137" ht="15" customHeight="1" x14ac:dyDescent="0.3"/>
    <row r="14138" ht="15" customHeight="1" x14ac:dyDescent="0.3"/>
    <row r="14139" ht="15" customHeight="1" x14ac:dyDescent="0.3"/>
    <row r="14140" ht="15" customHeight="1" x14ac:dyDescent="0.3"/>
    <row r="14141" ht="15" customHeight="1" x14ac:dyDescent="0.3"/>
    <row r="14142" ht="15" customHeight="1" x14ac:dyDescent="0.3"/>
    <row r="14143" ht="15" customHeight="1" x14ac:dyDescent="0.3"/>
    <row r="14144" ht="15" customHeight="1" x14ac:dyDescent="0.3"/>
    <row r="14145" ht="15" customHeight="1" x14ac:dyDescent="0.3"/>
    <row r="14146" ht="15" customHeight="1" x14ac:dyDescent="0.3"/>
    <row r="14147" ht="15" customHeight="1" x14ac:dyDescent="0.3"/>
    <row r="14148" ht="15" customHeight="1" x14ac:dyDescent="0.3"/>
    <row r="14149" ht="15" customHeight="1" x14ac:dyDescent="0.3"/>
    <row r="14150" ht="15" customHeight="1" x14ac:dyDescent="0.3"/>
    <row r="14151" ht="15" customHeight="1" x14ac:dyDescent="0.3"/>
    <row r="14152" ht="15" customHeight="1" x14ac:dyDescent="0.3"/>
    <row r="14153" ht="15" customHeight="1" x14ac:dyDescent="0.3"/>
    <row r="14154" ht="15" customHeight="1" x14ac:dyDescent="0.3"/>
    <row r="14155" ht="15" customHeight="1" x14ac:dyDescent="0.3"/>
    <row r="14156" ht="15" customHeight="1" x14ac:dyDescent="0.3"/>
    <row r="14157" ht="15" customHeight="1" x14ac:dyDescent="0.3"/>
    <row r="14158" ht="15" customHeight="1" x14ac:dyDescent="0.3"/>
    <row r="14159" ht="15" customHeight="1" x14ac:dyDescent="0.3"/>
    <row r="14160" ht="15" customHeight="1" x14ac:dyDescent="0.3"/>
    <row r="14161" ht="15" customHeight="1" x14ac:dyDescent="0.3"/>
    <row r="14162" ht="15" customHeight="1" x14ac:dyDescent="0.3"/>
    <row r="14163" ht="15" customHeight="1" x14ac:dyDescent="0.3"/>
    <row r="14164" ht="15" customHeight="1" x14ac:dyDescent="0.3"/>
    <row r="14165" ht="15" customHeight="1" x14ac:dyDescent="0.3"/>
    <row r="14166" ht="15" customHeight="1" x14ac:dyDescent="0.3"/>
    <row r="14167" ht="15" customHeight="1" x14ac:dyDescent="0.3"/>
    <row r="14168" ht="15" customHeight="1" x14ac:dyDescent="0.3"/>
    <row r="14169" ht="15" customHeight="1" x14ac:dyDescent="0.3"/>
    <row r="14170" ht="15" customHeight="1" x14ac:dyDescent="0.3"/>
    <row r="14171" ht="15" customHeight="1" x14ac:dyDescent="0.3"/>
    <row r="14172" ht="15" customHeight="1" x14ac:dyDescent="0.3"/>
    <row r="14173" ht="15" customHeight="1" x14ac:dyDescent="0.3"/>
    <row r="14174" ht="15" customHeight="1" x14ac:dyDescent="0.3"/>
    <row r="14175" ht="15" customHeight="1" x14ac:dyDescent="0.3"/>
    <row r="14176" ht="15" customHeight="1" x14ac:dyDescent="0.3"/>
    <row r="14177" ht="15" customHeight="1" x14ac:dyDescent="0.3"/>
    <row r="14178" ht="15" customHeight="1" x14ac:dyDescent="0.3"/>
    <row r="14179" ht="15" customHeight="1" x14ac:dyDescent="0.3"/>
    <row r="14180" ht="15" customHeight="1" x14ac:dyDescent="0.3"/>
    <row r="14181" ht="15" customHeight="1" x14ac:dyDescent="0.3"/>
    <row r="14182" ht="15" customHeight="1" x14ac:dyDescent="0.3"/>
    <row r="14183" ht="15" customHeight="1" x14ac:dyDescent="0.3"/>
    <row r="14184" ht="15" customHeight="1" x14ac:dyDescent="0.3"/>
    <row r="14185" ht="15" customHeight="1" x14ac:dyDescent="0.3"/>
    <row r="14186" ht="15" customHeight="1" x14ac:dyDescent="0.3"/>
    <row r="14187" ht="15" customHeight="1" x14ac:dyDescent="0.3"/>
    <row r="14188" ht="15" customHeight="1" x14ac:dyDescent="0.3"/>
    <row r="14189" ht="15" customHeight="1" x14ac:dyDescent="0.3"/>
    <row r="14190" ht="15" customHeight="1" x14ac:dyDescent="0.3"/>
    <row r="14191" ht="15" customHeight="1" x14ac:dyDescent="0.3"/>
    <row r="14192" ht="15" customHeight="1" x14ac:dyDescent="0.3"/>
    <row r="14193" ht="15" customHeight="1" x14ac:dyDescent="0.3"/>
    <row r="14194" ht="15" customHeight="1" x14ac:dyDescent="0.3"/>
    <row r="14195" ht="15" customHeight="1" x14ac:dyDescent="0.3"/>
    <row r="14196" ht="15" customHeight="1" x14ac:dyDescent="0.3"/>
    <row r="14197" ht="15" customHeight="1" x14ac:dyDescent="0.3"/>
    <row r="14198" ht="15" customHeight="1" x14ac:dyDescent="0.3"/>
    <row r="14199" ht="15" customHeight="1" x14ac:dyDescent="0.3"/>
    <row r="14200" ht="15" customHeight="1" x14ac:dyDescent="0.3"/>
    <row r="14201" ht="15" customHeight="1" x14ac:dyDescent="0.3"/>
    <row r="14202" ht="15" customHeight="1" x14ac:dyDescent="0.3"/>
    <row r="14203" ht="15" customHeight="1" x14ac:dyDescent="0.3"/>
    <row r="14204" ht="15" customHeight="1" x14ac:dyDescent="0.3"/>
    <row r="14205" ht="15" customHeight="1" x14ac:dyDescent="0.3"/>
    <row r="14206" ht="15" customHeight="1" x14ac:dyDescent="0.3"/>
    <row r="14207" ht="15" customHeight="1" x14ac:dyDescent="0.3"/>
    <row r="14208" ht="15" customHeight="1" x14ac:dyDescent="0.3"/>
    <row r="14209" ht="15" customHeight="1" x14ac:dyDescent="0.3"/>
    <row r="14210" ht="15" customHeight="1" x14ac:dyDescent="0.3"/>
    <row r="14211" ht="15" customHeight="1" x14ac:dyDescent="0.3"/>
    <row r="14212" ht="15" customHeight="1" x14ac:dyDescent="0.3"/>
    <row r="14213" ht="15" customHeight="1" x14ac:dyDescent="0.3"/>
    <row r="14214" ht="15" customHeight="1" x14ac:dyDescent="0.3"/>
    <row r="14215" ht="15" customHeight="1" x14ac:dyDescent="0.3"/>
    <row r="14216" ht="15" customHeight="1" x14ac:dyDescent="0.3"/>
    <row r="14217" ht="15" customHeight="1" x14ac:dyDescent="0.3"/>
    <row r="14218" ht="15" customHeight="1" x14ac:dyDescent="0.3"/>
    <row r="14219" ht="15" customHeight="1" x14ac:dyDescent="0.3"/>
    <row r="14220" ht="15" customHeight="1" x14ac:dyDescent="0.3"/>
    <row r="14221" ht="15" customHeight="1" x14ac:dyDescent="0.3"/>
    <row r="14222" ht="15" customHeight="1" x14ac:dyDescent="0.3"/>
    <row r="14223" ht="15" customHeight="1" x14ac:dyDescent="0.3"/>
    <row r="14224" ht="15" customHeight="1" x14ac:dyDescent="0.3"/>
    <row r="14225" ht="15" customHeight="1" x14ac:dyDescent="0.3"/>
    <row r="14226" ht="15" customHeight="1" x14ac:dyDescent="0.3"/>
    <row r="14227" ht="15" customHeight="1" x14ac:dyDescent="0.3"/>
    <row r="14228" ht="15" customHeight="1" x14ac:dyDescent="0.3"/>
    <row r="14229" ht="15" customHeight="1" x14ac:dyDescent="0.3"/>
    <row r="14230" ht="15" customHeight="1" x14ac:dyDescent="0.3"/>
    <row r="14231" ht="15" customHeight="1" x14ac:dyDescent="0.3"/>
    <row r="14232" ht="15" customHeight="1" x14ac:dyDescent="0.3"/>
    <row r="14233" ht="15" customHeight="1" x14ac:dyDescent="0.3"/>
    <row r="14234" ht="15" customHeight="1" x14ac:dyDescent="0.3"/>
    <row r="14235" ht="15" customHeight="1" x14ac:dyDescent="0.3"/>
    <row r="14236" ht="15" customHeight="1" x14ac:dyDescent="0.3"/>
    <row r="14237" ht="15" customHeight="1" x14ac:dyDescent="0.3"/>
    <row r="14238" ht="15" customHeight="1" x14ac:dyDescent="0.3"/>
    <row r="14239" ht="15" customHeight="1" x14ac:dyDescent="0.3"/>
    <row r="14240" ht="15" customHeight="1" x14ac:dyDescent="0.3"/>
    <row r="14241" ht="15" customHeight="1" x14ac:dyDescent="0.3"/>
    <row r="14242" ht="15" customHeight="1" x14ac:dyDescent="0.3"/>
    <row r="14243" ht="15" customHeight="1" x14ac:dyDescent="0.3"/>
    <row r="14244" ht="15" customHeight="1" x14ac:dyDescent="0.3"/>
    <row r="14245" ht="15" customHeight="1" x14ac:dyDescent="0.3"/>
    <row r="14246" ht="15" customHeight="1" x14ac:dyDescent="0.3"/>
    <row r="14247" ht="15" customHeight="1" x14ac:dyDescent="0.3"/>
    <row r="14248" ht="15" customHeight="1" x14ac:dyDescent="0.3"/>
    <row r="14249" ht="15" customHeight="1" x14ac:dyDescent="0.3"/>
    <row r="14250" ht="15" customHeight="1" x14ac:dyDescent="0.3"/>
    <row r="14251" ht="15" customHeight="1" x14ac:dyDescent="0.3"/>
    <row r="14252" ht="15" customHeight="1" x14ac:dyDescent="0.3"/>
    <row r="14253" ht="15" customHeight="1" x14ac:dyDescent="0.3"/>
    <row r="14254" ht="15" customHeight="1" x14ac:dyDescent="0.3"/>
    <row r="14255" ht="15" customHeight="1" x14ac:dyDescent="0.3"/>
    <row r="14256" ht="15" customHeight="1" x14ac:dyDescent="0.3"/>
    <row r="14257" ht="15" customHeight="1" x14ac:dyDescent="0.3"/>
    <row r="14258" ht="15" customHeight="1" x14ac:dyDescent="0.3"/>
    <row r="14259" ht="15" customHeight="1" x14ac:dyDescent="0.3"/>
    <row r="14260" ht="15" customHeight="1" x14ac:dyDescent="0.3"/>
    <row r="14261" ht="15" customHeight="1" x14ac:dyDescent="0.3"/>
    <row r="14262" ht="15" customHeight="1" x14ac:dyDescent="0.3"/>
    <row r="14263" ht="15" customHeight="1" x14ac:dyDescent="0.3"/>
    <row r="14264" ht="15" customHeight="1" x14ac:dyDescent="0.3"/>
    <row r="14265" ht="15" customHeight="1" x14ac:dyDescent="0.3"/>
    <row r="14266" ht="15" customHeight="1" x14ac:dyDescent="0.3"/>
    <row r="14267" ht="15" customHeight="1" x14ac:dyDescent="0.3"/>
    <row r="14268" ht="15" customHeight="1" x14ac:dyDescent="0.3"/>
    <row r="14269" ht="15" customHeight="1" x14ac:dyDescent="0.3"/>
    <row r="14270" ht="15" customHeight="1" x14ac:dyDescent="0.3"/>
    <row r="14271" ht="15" customHeight="1" x14ac:dyDescent="0.3"/>
    <row r="14272" ht="15" customHeight="1" x14ac:dyDescent="0.3"/>
    <row r="14273" ht="15" customHeight="1" x14ac:dyDescent="0.3"/>
    <row r="14274" ht="15" customHeight="1" x14ac:dyDescent="0.3"/>
    <row r="14275" ht="15" customHeight="1" x14ac:dyDescent="0.3"/>
    <row r="14276" ht="15" customHeight="1" x14ac:dyDescent="0.3"/>
    <row r="14277" ht="15" customHeight="1" x14ac:dyDescent="0.3"/>
    <row r="14278" ht="15" customHeight="1" x14ac:dyDescent="0.3"/>
    <row r="14279" ht="15" customHeight="1" x14ac:dyDescent="0.3"/>
    <row r="14280" ht="15" customHeight="1" x14ac:dyDescent="0.3"/>
    <row r="14281" ht="15" customHeight="1" x14ac:dyDescent="0.3"/>
    <row r="14282" ht="15" customHeight="1" x14ac:dyDescent="0.3"/>
    <row r="14283" ht="15" customHeight="1" x14ac:dyDescent="0.3"/>
    <row r="14284" ht="15" customHeight="1" x14ac:dyDescent="0.3"/>
    <row r="14285" ht="15" customHeight="1" x14ac:dyDescent="0.3"/>
    <row r="14286" ht="15" customHeight="1" x14ac:dyDescent="0.3"/>
    <row r="14287" ht="15" customHeight="1" x14ac:dyDescent="0.3"/>
    <row r="14288" ht="15" customHeight="1" x14ac:dyDescent="0.3"/>
    <row r="14289" ht="15" customHeight="1" x14ac:dyDescent="0.3"/>
    <row r="14290" ht="15" customHeight="1" x14ac:dyDescent="0.3"/>
    <row r="14291" ht="15" customHeight="1" x14ac:dyDescent="0.3"/>
    <row r="14292" ht="15" customHeight="1" x14ac:dyDescent="0.3"/>
    <row r="14293" ht="15" customHeight="1" x14ac:dyDescent="0.3"/>
    <row r="14294" ht="15" customHeight="1" x14ac:dyDescent="0.3"/>
    <row r="14295" ht="15" customHeight="1" x14ac:dyDescent="0.3"/>
    <row r="14296" ht="15" customHeight="1" x14ac:dyDescent="0.3"/>
    <row r="14297" ht="15" customHeight="1" x14ac:dyDescent="0.3"/>
    <row r="14298" ht="15" customHeight="1" x14ac:dyDescent="0.3"/>
    <row r="14299" ht="15" customHeight="1" x14ac:dyDescent="0.3"/>
    <row r="14300" ht="15" customHeight="1" x14ac:dyDescent="0.3"/>
    <row r="14301" ht="15" customHeight="1" x14ac:dyDescent="0.3"/>
    <row r="14302" ht="15" customHeight="1" x14ac:dyDescent="0.3"/>
    <row r="14303" ht="15" customHeight="1" x14ac:dyDescent="0.3"/>
    <row r="14304" ht="15" customHeight="1" x14ac:dyDescent="0.3"/>
    <row r="14305" ht="15" customHeight="1" x14ac:dyDescent="0.3"/>
    <row r="14306" ht="15" customHeight="1" x14ac:dyDescent="0.3"/>
    <row r="14307" ht="15" customHeight="1" x14ac:dyDescent="0.3"/>
    <row r="14308" ht="15" customHeight="1" x14ac:dyDescent="0.3"/>
    <row r="14309" ht="15" customHeight="1" x14ac:dyDescent="0.3"/>
    <row r="14310" ht="15" customHeight="1" x14ac:dyDescent="0.3"/>
    <row r="14311" ht="15" customHeight="1" x14ac:dyDescent="0.3"/>
    <row r="14312" ht="15" customHeight="1" x14ac:dyDescent="0.3"/>
    <row r="14313" ht="15" customHeight="1" x14ac:dyDescent="0.3"/>
    <row r="14314" ht="15" customHeight="1" x14ac:dyDescent="0.3"/>
    <row r="14315" ht="15" customHeight="1" x14ac:dyDescent="0.3"/>
    <row r="14316" ht="15" customHeight="1" x14ac:dyDescent="0.3"/>
    <row r="14317" ht="15" customHeight="1" x14ac:dyDescent="0.3"/>
    <row r="14318" ht="15" customHeight="1" x14ac:dyDescent="0.3"/>
    <row r="14319" ht="15" customHeight="1" x14ac:dyDescent="0.3"/>
    <row r="14320" ht="15" customHeight="1" x14ac:dyDescent="0.3"/>
    <row r="14321" ht="15" customHeight="1" x14ac:dyDescent="0.3"/>
    <row r="14322" ht="15" customHeight="1" x14ac:dyDescent="0.3"/>
    <row r="14323" ht="15" customHeight="1" x14ac:dyDescent="0.3"/>
    <row r="14324" ht="15" customHeight="1" x14ac:dyDescent="0.3"/>
    <row r="14325" ht="15" customHeight="1" x14ac:dyDescent="0.3"/>
    <row r="14326" ht="15" customHeight="1" x14ac:dyDescent="0.3"/>
    <row r="14327" ht="15" customHeight="1" x14ac:dyDescent="0.3"/>
    <row r="14328" ht="15" customHeight="1" x14ac:dyDescent="0.3"/>
    <row r="14329" ht="15" customHeight="1" x14ac:dyDescent="0.3"/>
    <row r="14330" ht="15" customHeight="1" x14ac:dyDescent="0.3"/>
    <row r="14331" ht="15" customHeight="1" x14ac:dyDescent="0.3"/>
    <row r="14332" ht="15" customHeight="1" x14ac:dyDescent="0.3"/>
    <row r="14333" ht="15" customHeight="1" x14ac:dyDescent="0.3"/>
    <row r="14334" ht="15" customHeight="1" x14ac:dyDescent="0.3"/>
    <row r="14335" ht="15" customHeight="1" x14ac:dyDescent="0.3"/>
    <row r="14336" ht="15" customHeight="1" x14ac:dyDescent="0.3"/>
    <row r="14337" ht="15" customHeight="1" x14ac:dyDescent="0.3"/>
    <row r="14338" ht="15" customHeight="1" x14ac:dyDescent="0.3"/>
    <row r="14339" ht="15" customHeight="1" x14ac:dyDescent="0.3"/>
    <row r="14340" ht="15" customHeight="1" x14ac:dyDescent="0.3"/>
    <row r="14341" ht="15" customHeight="1" x14ac:dyDescent="0.3"/>
    <row r="14342" ht="15" customHeight="1" x14ac:dyDescent="0.3"/>
    <row r="14343" ht="15" customHeight="1" x14ac:dyDescent="0.3"/>
    <row r="14344" ht="15" customHeight="1" x14ac:dyDescent="0.3"/>
    <row r="14345" ht="15" customHeight="1" x14ac:dyDescent="0.3"/>
    <row r="14346" ht="15" customHeight="1" x14ac:dyDescent="0.3"/>
    <row r="14347" ht="15" customHeight="1" x14ac:dyDescent="0.3"/>
    <row r="14348" ht="15" customHeight="1" x14ac:dyDescent="0.3"/>
    <row r="14349" ht="15" customHeight="1" x14ac:dyDescent="0.3"/>
    <row r="14350" ht="15" customHeight="1" x14ac:dyDescent="0.3"/>
    <row r="14351" ht="15" customHeight="1" x14ac:dyDescent="0.3"/>
    <row r="14352" ht="15" customHeight="1" x14ac:dyDescent="0.3"/>
    <row r="14353" ht="15" customHeight="1" x14ac:dyDescent="0.3"/>
    <row r="14354" ht="15" customHeight="1" x14ac:dyDescent="0.3"/>
    <row r="14355" ht="15" customHeight="1" x14ac:dyDescent="0.3"/>
    <row r="14356" ht="15" customHeight="1" x14ac:dyDescent="0.3"/>
    <row r="14357" ht="15" customHeight="1" x14ac:dyDescent="0.3"/>
    <row r="14358" ht="15" customHeight="1" x14ac:dyDescent="0.3"/>
    <row r="14359" ht="15" customHeight="1" x14ac:dyDescent="0.3"/>
    <row r="14360" ht="15" customHeight="1" x14ac:dyDescent="0.3"/>
    <row r="14361" ht="15" customHeight="1" x14ac:dyDescent="0.3"/>
    <row r="14362" ht="15" customHeight="1" x14ac:dyDescent="0.3"/>
    <row r="14363" ht="15" customHeight="1" x14ac:dyDescent="0.3"/>
    <row r="14364" ht="15" customHeight="1" x14ac:dyDescent="0.3"/>
    <row r="14365" ht="15" customHeight="1" x14ac:dyDescent="0.3"/>
    <row r="14366" ht="15" customHeight="1" x14ac:dyDescent="0.3"/>
    <row r="14367" ht="15" customHeight="1" x14ac:dyDescent="0.3"/>
    <row r="14368" ht="15" customHeight="1" x14ac:dyDescent="0.3"/>
    <row r="14369" ht="15" customHeight="1" x14ac:dyDescent="0.3"/>
    <row r="14370" ht="15" customHeight="1" x14ac:dyDescent="0.3"/>
    <row r="14371" ht="15" customHeight="1" x14ac:dyDescent="0.3"/>
    <row r="14372" ht="15" customHeight="1" x14ac:dyDescent="0.3"/>
    <row r="14373" ht="15" customHeight="1" x14ac:dyDescent="0.3"/>
    <row r="14374" ht="15" customHeight="1" x14ac:dyDescent="0.3"/>
    <row r="14375" ht="15" customHeight="1" x14ac:dyDescent="0.3"/>
    <row r="14376" ht="15" customHeight="1" x14ac:dyDescent="0.3"/>
    <row r="14377" ht="15" customHeight="1" x14ac:dyDescent="0.3"/>
    <row r="14378" ht="15" customHeight="1" x14ac:dyDescent="0.3"/>
    <row r="14379" ht="15" customHeight="1" x14ac:dyDescent="0.3"/>
    <row r="14380" ht="15" customHeight="1" x14ac:dyDescent="0.3"/>
    <row r="14381" ht="15" customHeight="1" x14ac:dyDescent="0.3"/>
    <row r="14382" ht="15" customHeight="1" x14ac:dyDescent="0.3"/>
    <row r="14383" ht="15" customHeight="1" x14ac:dyDescent="0.3"/>
    <row r="14384" ht="15" customHeight="1" x14ac:dyDescent="0.3"/>
    <row r="14385" ht="15" customHeight="1" x14ac:dyDescent="0.3"/>
    <row r="14386" ht="15" customHeight="1" x14ac:dyDescent="0.3"/>
    <row r="14387" ht="15" customHeight="1" x14ac:dyDescent="0.3"/>
    <row r="14388" ht="15" customHeight="1" x14ac:dyDescent="0.3"/>
    <row r="14389" ht="15" customHeight="1" x14ac:dyDescent="0.3"/>
    <row r="14390" ht="15" customHeight="1" x14ac:dyDescent="0.3"/>
    <row r="14391" ht="15" customHeight="1" x14ac:dyDescent="0.3"/>
    <row r="14392" ht="15" customHeight="1" x14ac:dyDescent="0.3"/>
    <row r="14393" ht="15" customHeight="1" x14ac:dyDescent="0.3"/>
    <row r="14394" ht="15" customHeight="1" x14ac:dyDescent="0.3"/>
    <row r="14395" ht="15" customHeight="1" x14ac:dyDescent="0.3"/>
    <row r="14396" ht="15" customHeight="1" x14ac:dyDescent="0.3"/>
    <row r="14397" ht="15" customHeight="1" x14ac:dyDescent="0.3"/>
    <row r="14398" ht="15" customHeight="1" x14ac:dyDescent="0.3"/>
    <row r="14399" ht="15" customHeight="1" x14ac:dyDescent="0.3"/>
    <row r="14400" ht="15" customHeight="1" x14ac:dyDescent="0.3"/>
    <row r="14401" ht="15" customHeight="1" x14ac:dyDescent="0.3"/>
    <row r="14402" ht="15" customHeight="1" x14ac:dyDescent="0.3"/>
    <row r="14403" ht="15" customHeight="1" x14ac:dyDescent="0.3"/>
    <row r="14404" ht="15" customHeight="1" x14ac:dyDescent="0.3"/>
    <row r="14405" ht="15" customHeight="1" x14ac:dyDescent="0.3"/>
    <row r="14406" ht="15" customHeight="1" x14ac:dyDescent="0.3"/>
    <row r="14407" ht="15" customHeight="1" x14ac:dyDescent="0.3"/>
    <row r="14408" ht="15" customHeight="1" x14ac:dyDescent="0.3"/>
    <row r="14409" ht="15" customHeight="1" x14ac:dyDescent="0.3"/>
    <row r="14410" ht="15" customHeight="1" x14ac:dyDescent="0.3"/>
    <row r="14411" ht="15" customHeight="1" x14ac:dyDescent="0.3"/>
    <row r="14412" ht="15" customHeight="1" x14ac:dyDescent="0.3"/>
    <row r="14413" ht="15" customHeight="1" x14ac:dyDescent="0.3"/>
    <row r="14414" ht="15" customHeight="1" x14ac:dyDescent="0.3"/>
    <row r="14415" ht="15" customHeight="1" x14ac:dyDescent="0.3"/>
    <row r="14416" ht="15" customHeight="1" x14ac:dyDescent="0.3"/>
    <row r="14417" ht="15" customHeight="1" x14ac:dyDescent="0.3"/>
    <row r="14418" ht="15" customHeight="1" x14ac:dyDescent="0.3"/>
    <row r="14419" ht="15" customHeight="1" x14ac:dyDescent="0.3"/>
    <row r="14420" ht="15" customHeight="1" x14ac:dyDescent="0.3"/>
    <row r="14421" ht="15" customHeight="1" x14ac:dyDescent="0.3"/>
    <row r="14422" ht="15" customHeight="1" x14ac:dyDescent="0.3"/>
    <row r="14423" ht="15" customHeight="1" x14ac:dyDescent="0.3"/>
    <row r="14424" ht="15" customHeight="1" x14ac:dyDescent="0.3"/>
    <row r="14425" ht="15" customHeight="1" x14ac:dyDescent="0.3"/>
    <row r="14426" ht="15" customHeight="1" x14ac:dyDescent="0.3"/>
    <row r="14427" ht="15" customHeight="1" x14ac:dyDescent="0.3"/>
    <row r="14428" ht="15" customHeight="1" x14ac:dyDescent="0.3"/>
    <row r="14429" ht="15" customHeight="1" x14ac:dyDescent="0.3"/>
    <row r="14430" ht="15" customHeight="1" x14ac:dyDescent="0.3"/>
    <row r="14431" ht="15" customHeight="1" x14ac:dyDescent="0.3"/>
    <row r="14432" ht="15" customHeight="1" x14ac:dyDescent="0.3"/>
    <row r="14433" ht="15" customHeight="1" x14ac:dyDescent="0.3"/>
    <row r="14434" ht="15" customHeight="1" x14ac:dyDescent="0.3"/>
    <row r="14435" ht="15" customHeight="1" x14ac:dyDescent="0.3"/>
    <row r="14436" ht="15" customHeight="1" x14ac:dyDescent="0.3"/>
    <row r="14437" ht="15" customHeight="1" x14ac:dyDescent="0.3"/>
    <row r="14438" ht="15" customHeight="1" x14ac:dyDescent="0.3"/>
    <row r="14439" ht="15" customHeight="1" x14ac:dyDescent="0.3"/>
    <row r="14440" ht="15" customHeight="1" x14ac:dyDescent="0.3"/>
    <row r="14441" ht="15" customHeight="1" x14ac:dyDescent="0.3"/>
    <row r="14442" ht="15" customHeight="1" x14ac:dyDescent="0.3"/>
    <row r="14443" ht="15" customHeight="1" x14ac:dyDescent="0.3"/>
    <row r="14444" ht="15" customHeight="1" x14ac:dyDescent="0.3"/>
    <row r="14445" ht="15" customHeight="1" x14ac:dyDescent="0.3"/>
    <row r="14446" ht="15" customHeight="1" x14ac:dyDescent="0.3"/>
    <row r="14447" ht="15" customHeight="1" x14ac:dyDescent="0.3"/>
    <row r="14448" ht="15" customHeight="1" x14ac:dyDescent="0.3"/>
    <row r="14449" ht="15" customHeight="1" x14ac:dyDescent="0.3"/>
    <row r="14450" ht="15" customHeight="1" x14ac:dyDescent="0.3"/>
    <row r="14451" ht="15" customHeight="1" x14ac:dyDescent="0.3"/>
    <row r="14452" ht="15" customHeight="1" x14ac:dyDescent="0.3"/>
    <row r="14453" ht="15" customHeight="1" x14ac:dyDescent="0.3"/>
    <row r="14454" ht="15" customHeight="1" x14ac:dyDescent="0.3"/>
    <row r="14455" ht="15" customHeight="1" x14ac:dyDescent="0.3"/>
    <row r="14456" ht="15" customHeight="1" x14ac:dyDescent="0.3"/>
    <row r="14457" ht="15" customHeight="1" x14ac:dyDescent="0.3"/>
    <row r="14458" ht="15" customHeight="1" x14ac:dyDescent="0.3"/>
    <row r="14459" ht="15" customHeight="1" x14ac:dyDescent="0.3"/>
  </sheetData>
  <sheetProtection algorithmName="SHA-512" hashValue="Xp6ezKcN6NtvEyL0DXeztc+OK9/Re4QFh9M+zHVq9wwijWRvZXwz4mTdnJxxi4NftEEvLofreqwns7/PH6epXw==" saltValue="FU9PZQscDWVH7q4Ff9ChjA==" spinCount="100000" sheet="1" objects="1" scenarios="1" selectLockedCells="1" selectUnlockedCells="1"/>
  <mergeCells count="1">
    <mergeCell ref="A1:L1"/>
  </mergeCells>
  <pageMargins left="0.25" right="0.25" top="0.75" bottom="0.75" header="0.3" footer="0.3"/>
  <pageSetup paperSize="9" scale="75"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theme="3" tint="0.79998168889431442"/>
    <pageSetUpPr fitToPage="1"/>
  </sheetPr>
  <dimension ref="A1:N603"/>
  <sheetViews>
    <sheetView zoomScale="80" zoomScaleNormal="80" workbookViewId="0">
      <pane ySplit="3" topLeftCell="A367" activePane="bottomLeft" state="frozenSplit"/>
      <selection pane="bottomLeft" activeCell="C9" sqref="C9"/>
    </sheetView>
  </sheetViews>
  <sheetFormatPr defaultRowHeight="14.4" x14ac:dyDescent="0.3"/>
  <cols>
    <col min="1" max="1" width="100.77734375" customWidth="1"/>
    <col min="2" max="8" width="0" hidden="1" customWidth="1"/>
    <col min="9" max="9" width="18" hidden="1" customWidth="1"/>
    <col min="10" max="11" width="15.77734375" customWidth="1"/>
    <col min="12" max="12" width="20.77734375" hidden="1" customWidth="1"/>
    <col min="13" max="13" width="1.77734375" customWidth="1"/>
    <col min="14" max="14" width="20.77734375" customWidth="1"/>
  </cols>
  <sheetData>
    <row r="1" spans="1:14" ht="23.4" customHeight="1" x14ac:dyDescent="0.45">
      <c r="A1" s="26" t="s">
        <v>73</v>
      </c>
      <c r="B1" s="27"/>
      <c r="C1" s="28"/>
      <c r="D1" s="29"/>
      <c r="E1" s="27"/>
      <c r="F1" s="28"/>
      <c r="G1" s="29"/>
      <c r="H1" s="30"/>
      <c r="I1" s="30"/>
      <c r="J1" s="30"/>
      <c r="K1" s="30"/>
      <c r="L1" s="30"/>
      <c r="M1" s="30"/>
      <c r="N1" s="31"/>
    </row>
    <row r="2" spans="1:14" ht="30.3" customHeight="1" x14ac:dyDescent="0.3">
      <c r="A2" s="61"/>
      <c r="B2" s="265" t="s">
        <v>74</v>
      </c>
      <c r="C2" s="266"/>
      <c r="D2" s="267"/>
      <c r="E2" s="265" t="s">
        <v>75</v>
      </c>
      <c r="F2" s="266"/>
      <c r="G2" s="267"/>
      <c r="H2" s="62"/>
      <c r="I2" s="33"/>
      <c r="J2" s="263" t="s">
        <v>76</v>
      </c>
      <c r="K2" s="264"/>
      <c r="L2" s="69"/>
      <c r="M2" s="62"/>
      <c r="N2" s="35"/>
    </row>
    <row r="3" spans="1:14" ht="129.6" customHeight="1" x14ac:dyDescent="0.3">
      <c r="A3" s="36" t="s">
        <v>77</v>
      </c>
      <c r="B3" s="49" t="s">
        <v>78</v>
      </c>
      <c r="C3" s="63" t="s">
        <v>79</v>
      </c>
      <c r="D3" s="49" t="s">
        <v>80</v>
      </c>
      <c r="E3" s="52" t="s">
        <v>78</v>
      </c>
      <c r="F3" s="64" t="s">
        <v>79</v>
      </c>
      <c r="G3" s="52" t="s">
        <v>81</v>
      </c>
      <c r="H3" s="62"/>
      <c r="I3" s="65"/>
      <c r="J3" s="63" t="s">
        <v>82</v>
      </c>
      <c r="K3" s="63" t="s">
        <v>83</v>
      </c>
      <c r="L3" s="63" t="s">
        <v>84</v>
      </c>
      <c r="M3" s="62"/>
      <c r="N3" s="35" t="s">
        <v>85</v>
      </c>
    </row>
    <row r="4" spans="1:14" ht="14.4" customHeight="1" x14ac:dyDescent="0.3">
      <c r="A4" s="37"/>
      <c r="B4" s="38"/>
      <c r="C4" s="39"/>
      <c r="D4" s="40"/>
      <c r="E4" s="38"/>
      <c r="F4" s="39"/>
      <c r="G4" s="40"/>
      <c r="H4" s="41"/>
      <c r="I4" s="41"/>
      <c r="J4" s="41"/>
      <c r="K4" s="41"/>
      <c r="L4" s="41"/>
      <c r="M4" s="42"/>
      <c r="N4" s="43"/>
    </row>
    <row r="5" spans="1:14" ht="21" customHeight="1" x14ac:dyDescent="0.3">
      <c r="A5" s="260" t="s">
        <v>405</v>
      </c>
      <c r="B5" s="261"/>
      <c r="C5" s="261"/>
      <c r="D5" s="261"/>
      <c r="E5" s="261"/>
      <c r="F5" s="261"/>
      <c r="G5" s="261"/>
      <c r="H5" s="261"/>
      <c r="I5" s="261"/>
      <c r="J5" s="261"/>
      <c r="K5" s="261"/>
      <c r="L5" s="261"/>
      <c r="M5" s="261"/>
      <c r="N5" s="262"/>
    </row>
    <row r="6" spans="1:14" ht="14.4" customHeight="1" x14ac:dyDescent="0.3">
      <c r="A6" s="14"/>
      <c r="B6" s="14"/>
      <c r="C6" s="14"/>
      <c r="D6" s="14"/>
      <c r="E6" s="14"/>
      <c r="F6" s="14"/>
      <c r="G6" s="14"/>
      <c r="H6" s="14"/>
      <c r="I6" s="14"/>
      <c r="J6" s="14"/>
      <c r="K6" s="14"/>
      <c r="L6" s="14"/>
      <c r="M6" s="14"/>
      <c r="N6" s="14"/>
    </row>
    <row r="7" spans="1:14" ht="14.4" customHeight="1" x14ac:dyDescent="0.3">
      <c r="A7" s="19" t="s">
        <v>86</v>
      </c>
      <c r="B7" s="7"/>
      <c r="C7" s="20"/>
      <c r="D7" s="21"/>
      <c r="E7" s="7"/>
      <c r="F7" s="20"/>
      <c r="G7" s="21"/>
      <c r="H7" s="34"/>
      <c r="I7" s="44"/>
      <c r="J7" s="23"/>
      <c r="K7" s="23"/>
      <c r="L7" s="23"/>
      <c r="M7" s="34"/>
      <c r="N7" s="44"/>
    </row>
    <row r="8" spans="1:14" ht="14.4" customHeight="1" x14ac:dyDescent="0.3">
      <c r="A8" s="14" t="s">
        <v>87</v>
      </c>
      <c r="B8" s="10"/>
      <c r="C8" s="11"/>
      <c r="D8" s="22"/>
      <c r="E8" s="12"/>
      <c r="F8" s="13"/>
      <c r="G8" s="23"/>
      <c r="H8" s="34"/>
      <c r="I8" s="44"/>
      <c r="J8" s="23"/>
      <c r="K8" s="23"/>
      <c r="L8" s="23"/>
      <c r="M8" s="34"/>
      <c r="N8" s="44"/>
    </row>
    <row r="9" spans="1:14" ht="14.4" customHeight="1" x14ac:dyDescent="0.3">
      <c r="A9" s="109" t="s">
        <v>88</v>
      </c>
      <c r="B9" s="22">
        <f>'BE1'!B9+'BE2'!B9+'BE3'!B9+'BE4'!B9+'BE5'!B9</f>
        <v>6</v>
      </c>
      <c r="C9" s="11"/>
      <c r="D9" s="22">
        <f>'BE1'!D9+'BE2'!D9+'BE3'!D9+'BE4'!D9+'BE5'!D9</f>
        <v>43538</v>
      </c>
      <c r="E9" s="23"/>
      <c r="F9" s="13"/>
      <c r="G9" s="23"/>
      <c r="H9" s="34"/>
      <c r="I9" s="44">
        <f t="shared" ref="I9:I16" si="0">D9+G9</f>
        <v>43538</v>
      </c>
      <c r="J9" s="23">
        <f t="shared" ref="J9:J16" si="1">E9+B9</f>
        <v>6</v>
      </c>
      <c r="K9" s="23">
        <f t="shared" ref="K9:K16" si="2">IF(J9&gt;0,L9/J9," ")</f>
        <v>7256.333333333333</v>
      </c>
      <c r="L9" s="23">
        <f t="shared" ref="L9:L16" si="3">G9+D9</f>
        <v>43538</v>
      </c>
      <c r="M9" s="34"/>
      <c r="N9" s="44">
        <f t="shared" ref="N9:N16" si="4">D9+G9</f>
        <v>43538</v>
      </c>
    </row>
    <row r="10" spans="1:14" ht="14.4" customHeight="1" x14ac:dyDescent="0.3">
      <c r="A10" s="109" t="s">
        <v>89</v>
      </c>
      <c r="B10" s="22">
        <f>'BE1'!B10+'BE2'!B10+'BE3'!B10+'BE4'!B10+'BE5'!B10</f>
        <v>0</v>
      </c>
      <c r="C10" s="11"/>
      <c r="D10" s="22">
        <f>'BE1'!D10+'BE2'!D10+'BE3'!D10+'BE4'!D10+'BE5'!D10</f>
        <v>0</v>
      </c>
      <c r="E10" s="23"/>
      <c r="F10" s="13"/>
      <c r="G10" s="23"/>
      <c r="H10" s="34"/>
      <c r="I10" s="44">
        <f t="shared" si="0"/>
        <v>0</v>
      </c>
      <c r="J10" s="23">
        <f t="shared" si="1"/>
        <v>0</v>
      </c>
      <c r="K10" s="23" t="str">
        <f t="shared" si="2"/>
        <v xml:space="preserve"> </v>
      </c>
      <c r="L10" s="23">
        <f t="shared" si="3"/>
        <v>0</v>
      </c>
      <c r="M10" s="34"/>
      <c r="N10" s="44">
        <f t="shared" si="4"/>
        <v>0</v>
      </c>
    </row>
    <row r="11" spans="1:14" ht="14.4" customHeight="1" x14ac:dyDescent="0.3">
      <c r="A11" s="109" t="s">
        <v>90</v>
      </c>
      <c r="B11" s="22">
        <f>'BE1'!B11+'BE2'!B11+'BE3'!B11+'BE4'!B11+'BE5'!B11</f>
        <v>0</v>
      </c>
      <c r="C11" s="11"/>
      <c r="D11" s="22">
        <f>'BE1'!D11+'BE2'!D11+'BE3'!D11+'BE4'!D11+'BE5'!D11</f>
        <v>0</v>
      </c>
      <c r="E11" s="23"/>
      <c r="F11" s="13"/>
      <c r="G11" s="23"/>
      <c r="H11" s="34"/>
      <c r="I11" s="44">
        <f t="shared" si="0"/>
        <v>0</v>
      </c>
      <c r="J11" s="23">
        <f t="shared" si="1"/>
        <v>0</v>
      </c>
      <c r="K11" s="23" t="str">
        <f t="shared" si="2"/>
        <v xml:space="preserve"> </v>
      </c>
      <c r="L11" s="23">
        <f t="shared" si="3"/>
        <v>0</v>
      </c>
      <c r="M11" s="34"/>
      <c r="N11" s="44">
        <f t="shared" si="4"/>
        <v>0</v>
      </c>
    </row>
    <row r="12" spans="1:14" ht="14.4" customHeight="1" x14ac:dyDescent="0.3">
      <c r="A12" s="109" t="s">
        <v>91</v>
      </c>
      <c r="B12" s="22">
        <f>'BE1'!B12+'BE2'!B12+'BE3'!B12+'BE4'!B12+'BE5'!B12</f>
        <v>3</v>
      </c>
      <c r="C12" s="11"/>
      <c r="D12" s="22">
        <f>'BE1'!D12+'BE2'!D12+'BE3'!D12+'BE4'!D12+'BE5'!D12</f>
        <v>7500</v>
      </c>
      <c r="E12" s="23"/>
      <c r="F12" s="13"/>
      <c r="G12" s="23"/>
      <c r="H12" s="34"/>
      <c r="I12" s="44">
        <f t="shared" si="0"/>
        <v>7500</v>
      </c>
      <c r="J12" s="23">
        <f t="shared" si="1"/>
        <v>3</v>
      </c>
      <c r="K12" s="23">
        <f t="shared" si="2"/>
        <v>2500</v>
      </c>
      <c r="L12" s="23">
        <f t="shared" si="3"/>
        <v>7500</v>
      </c>
      <c r="M12" s="34"/>
      <c r="N12" s="44">
        <f t="shared" si="4"/>
        <v>7500</v>
      </c>
    </row>
    <row r="13" spans="1:14" ht="14.4" customHeight="1" x14ac:dyDescent="0.3">
      <c r="A13" s="109" t="s">
        <v>92</v>
      </c>
      <c r="B13" s="22">
        <f>'BE1'!B13+'BE2'!B13+'BE3'!B13+'BE4'!B13+'BE5'!B13</f>
        <v>0</v>
      </c>
      <c r="C13" s="11"/>
      <c r="D13" s="22">
        <f>'BE1'!D13+'BE2'!D13+'BE3'!D13+'BE4'!D13+'BE5'!D13</f>
        <v>0</v>
      </c>
      <c r="E13" s="23"/>
      <c r="F13" s="13"/>
      <c r="G13" s="23"/>
      <c r="H13" s="34"/>
      <c r="I13" s="44">
        <f t="shared" si="0"/>
        <v>0</v>
      </c>
      <c r="J13" s="23">
        <f t="shared" si="1"/>
        <v>0</v>
      </c>
      <c r="K13" s="23" t="str">
        <f t="shared" si="2"/>
        <v xml:space="preserve"> </v>
      </c>
      <c r="L13" s="23">
        <f t="shared" si="3"/>
        <v>0</v>
      </c>
      <c r="M13" s="34"/>
      <c r="N13" s="44">
        <f t="shared" si="4"/>
        <v>0</v>
      </c>
    </row>
    <row r="14" spans="1:14" ht="14.4" customHeight="1" x14ac:dyDescent="0.3">
      <c r="A14" s="14" t="s">
        <v>93</v>
      </c>
      <c r="B14" s="22">
        <f>'BE1'!B14+'BE2'!B14+'BE3'!B14+'BE4'!B14+'BE5'!B14</f>
        <v>0</v>
      </c>
      <c r="C14" s="11"/>
      <c r="D14" s="22">
        <f>'BE1'!D14+'BE2'!D14+'BE3'!D14+'BE4'!D14+'BE5'!D14</f>
        <v>0</v>
      </c>
      <c r="E14" s="23"/>
      <c r="F14" s="13"/>
      <c r="G14" s="23"/>
      <c r="H14" s="34"/>
      <c r="I14" s="44">
        <f t="shared" si="0"/>
        <v>0</v>
      </c>
      <c r="J14" s="23">
        <f t="shared" si="1"/>
        <v>0</v>
      </c>
      <c r="K14" s="23" t="str">
        <f t="shared" si="2"/>
        <v xml:space="preserve"> </v>
      </c>
      <c r="L14" s="23">
        <f t="shared" si="3"/>
        <v>0</v>
      </c>
      <c r="M14" s="34"/>
      <c r="N14" s="44">
        <f t="shared" si="4"/>
        <v>0</v>
      </c>
    </row>
    <row r="15" spans="1:14" ht="14.4" customHeight="1" x14ac:dyDescent="0.3">
      <c r="A15" s="14" t="s">
        <v>94</v>
      </c>
      <c r="B15" s="22">
        <f>'BE1'!B15+'BE2'!B15+'BE3'!B15+'BE4'!B15+'BE5'!B15</f>
        <v>0</v>
      </c>
      <c r="C15" s="11"/>
      <c r="D15" s="22">
        <f>'BE1'!D15+'BE2'!D15+'BE3'!D15+'BE4'!D15+'BE5'!D15</f>
        <v>0</v>
      </c>
      <c r="E15" s="23"/>
      <c r="F15" s="13"/>
      <c r="G15" s="23"/>
      <c r="H15" s="34"/>
      <c r="I15" s="44">
        <f t="shared" si="0"/>
        <v>0</v>
      </c>
      <c r="J15" s="23">
        <f t="shared" si="1"/>
        <v>0</v>
      </c>
      <c r="K15" s="23" t="str">
        <f t="shared" si="2"/>
        <v xml:space="preserve"> </v>
      </c>
      <c r="L15" s="23">
        <f t="shared" si="3"/>
        <v>0</v>
      </c>
      <c r="M15" s="15"/>
      <c r="N15" s="44">
        <f t="shared" si="4"/>
        <v>0</v>
      </c>
    </row>
    <row r="16" spans="1:14" ht="14.4" customHeight="1" x14ac:dyDescent="0.3">
      <c r="A16" s="14" t="s">
        <v>95</v>
      </c>
      <c r="B16" s="22">
        <f>'BE1'!B16+'BE2'!B16+'BE3'!B16+'BE4'!B16+'BE5'!B16</f>
        <v>0</v>
      </c>
      <c r="C16" s="11"/>
      <c r="D16" s="22">
        <f>'BE1'!D16+'BE2'!D16+'BE3'!D16+'BE4'!D16+'BE5'!D16</f>
        <v>0</v>
      </c>
      <c r="E16" s="23"/>
      <c r="F16" s="13"/>
      <c r="G16" s="23"/>
      <c r="H16" s="34"/>
      <c r="I16" s="44">
        <f t="shared" si="0"/>
        <v>0</v>
      </c>
      <c r="J16" s="23">
        <f t="shared" si="1"/>
        <v>0</v>
      </c>
      <c r="K16" s="23" t="str">
        <f t="shared" si="2"/>
        <v xml:space="preserve"> </v>
      </c>
      <c r="L16" s="23">
        <f t="shared" si="3"/>
        <v>0</v>
      </c>
      <c r="M16" s="15"/>
      <c r="N16" s="44">
        <f t="shared" si="4"/>
        <v>0</v>
      </c>
    </row>
    <row r="17" spans="1:14" ht="14.4" customHeight="1" x14ac:dyDescent="0.3">
      <c r="A17" s="19" t="s">
        <v>96</v>
      </c>
      <c r="B17" s="7"/>
      <c r="C17" s="20"/>
      <c r="D17" s="21"/>
      <c r="E17" s="7"/>
      <c r="F17" s="20"/>
      <c r="G17" s="21"/>
      <c r="H17" s="15"/>
      <c r="I17" s="44"/>
      <c r="J17" s="23"/>
      <c r="K17" s="23"/>
      <c r="L17" s="23"/>
      <c r="M17" s="34"/>
      <c r="N17" s="44"/>
    </row>
    <row r="18" spans="1:14" ht="14.4" customHeight="1" x14ac:dyDescent="0.3">
      <c r="A18" s="16"/>
      <c r="B18" s="22">
        <f>'BE1'!B18+'BE2'!B18+'BE3'!B18+'BE4'!B18+'BE5'!B18</f>
        <v>0</v>
      </c>
      <c r="C18" s="11"/>
      <c r="D18" s="22">
        <f>'BE1'!D18+'BE2'!D18+'BE3'!D18+'BE4'!D18+'BE5'!D18</f>
        <v>0</v>
      </c>
      <c r="E18" s="23"/>
      <c r="F18" s="13"/>
      <c r="G18" s="23"/>
      <c r="H18" s="34"/>
      <c r="I18" s="44">
        <f>D18+G18</f>
        <v>0</v>
      </c>
      <c r="J18" s="23">
        <f>E18+B18</f>
        <v>0</v>
      </c>
      <c r="K18" s="23" t="str">
        <f>IF(J18&gt;0,L18/J18," ")</f>
        <v xml:space="preserve"> </v>
      </c>
      <c r="L18" s="23">
        <f>G18+D18</f>
        <v>0</v>
      </c>
      <c r="M18" s="15"/>
      <c r="N18" s="44">
        <f>D18+G18</f>
        <v>0</v>
      </c>
    </row>
    <row r="19" spans="1:14" ht="14.4" customHeight="1" x14ac:dyDescent="0.3">
      <c r="A19" s="19" t="s">
        <v>97</v>
      </c>
      <c r="B19" s="7"/>
      <c r="C19" s="20"/>
      <c r="D19" s="21"/>
      <c r="E19" s="7"/>
      <c r="F19" s="20"/>
      <c r="G19" s="21"/>
      <c r="H19" s="15"/>
      <c r="I19" s="44"/>
      <c r="J19" s="23"/>
      <c r="K19" s="23"/>
      <c r="L19" s="23"/>
      <c r="M19" s="34"/>
      <c r="N19" s="44"/>
    </row>
    <row r="20" spans="1:14" ht="14.4" customHeight="1" x14ac:dyDescent="0.3">
      <c r="A20" s="120" t="s">
        <v>98</v>
      </c>
      <c r="B20" s="22">
        <f>'BE1'!B20+'BE2'!B20+'BE3'!B20+'BE4'!B20+'BE5'!B20</f>
        <v>9</v>
      </c>
      <c r="C20" s="11"/>
      <c r="D20" s="22">
        <f>'BE1'!D20+'BE2'!D20+'BE3'!D20+'BE4'!D20+'BE5'!D20</f>
        <v>12600</v>
      </c>
      <c r="E20" s="23"/>
      <c r="F20" s="13"/>
      <c r="G20" s="23"/>
      <c r="H20" s="34"/>
      <c r="I20" s="44">
        <f>D20+G20</f>
        <v>12600</v>
      </c>
      <c r="J20" s="23">
        <f>E20+B20</f>
        <v>9</v>
      </c>
      <c r="K20" s="23">
        <f>IF(J20&gt;0,L20/J20," ")</f>
        <v>1400</v>
      </c>
      <c r="L20" s="23">
        <f>G20+D20</f>
        <v>12600</v>
      </c>
      <c r="M20" s="15"/>
      <c r="N20" s="44">
        <f>D20+G20</f>
        <v>12600</v>
      </c>
    </row>
    <row r="21" spans="1:14" ht="14.4" customHeight="1" x14ac:dyDescent="0.3">
      <c r="A21" s="14" t="s">
        <v>99</v>
      </c>
      <c r="B21" s="10"/>
      <c r="C21" s="11"/>
      <c r="D21" s="22"/>
      <c r="E21" s="12"/>
      <c r="F21" s="13"/>
      <c r="G21" s="23"/>
      <c r="H21" s="15"/>
      <c r="I21" s="44"/>
      <c r="J21" s="23"/>
      <c r="K21" s="23"/>
      <c r="L21" s="23"/>
      <c r="M21" s="15"/>
      <c r="N21" s="44"/>
    </row>
    <row r="22" spans="1:14" ht="14.4" customHeight="1" x14ac:dyDescent="0.3">
      <c r="A22" s="110" t="s">
        <v>100</v>
      </c>
      <c r="B22" s="22">
        <f>'BE1'!B22+'BE2'!B22+'BE3'!B22+'BE4'!B22+'BE5'!B22</f>
        <v>0</v>
      </c>
      <c r="C22" s="11"/>
      <c r="D22" s="22">
        <f>'BE1'!D22+'BE2'!D22+'BE3'!D22+'BE4'!D22+'BE5'!D22</f>
        <v>0</v>
      </c>
      <c r="E22" s="23"/>
      <c r="F22" s="13"/>
      <c r="G22" s="23"/>
      <c r="H22" s="34"/>
      <c r="I22" s="44">
        <f>D22+G22</f>
        <v>0</v>
      </c>
      <c r="J22" s="23">
        <f>E22+B22</f>
        <v>0</v>
      </c>
      <c r="K22" s="23" t="str">
        <f>IF(J22&gt;0,L22/J22," ")</f>
        <v xml:space="preserve"> </v>
      </c>
      <c r="L22" s="23">
        <f>G22+D22</f>
        <v>0</v>
      </c>
      <c r="M22" s="15"/>
      <c r="N22" s="44">
        <f>D22+G22</f>
        <v>0</v>
      </c>
    </row>
    <row r="23" spans="1:14" ht="14.4" customHeight="1" x14ac:dyDescent="0.3">
      <c r="A23" s="110" t="s">
        <v>101</v>
      </c>
      <c r="B23" s="22">
        <f>'BE1'!B23+'BE2'!B23+'BE3'!B23+'BE4'!B23+'BE5'!B23</f>
        <v>0</v>
      </c>
      <c r="C23" s="11"/>
      <c r="D23" s="22">
        <f>'BE1'!D23+'BE2'!D23+'BE3'!D23+'BE4'!D23+'BE5'!D23</f>
        <v>0</v>
      </c>
      <c r="E23" s="23"/>
      <c r="F23" s="13"/>
      <c r="G23" s="23"/>
      <c r="H23" s="34"/>
      <c r="I23" s="44">
        <f>D23+G23</f>
        <v>0</v>
      </c>
      <c r="J23" s="23">
        <f>E23+B23</f>
        <v>0</v>
      </c>
      <c r="K23" s="23" t="str">
        <f>IF(J23&gt;0,L23/J23," ")</f>
        <v xml:space="preserve"> </v>
      </c>
      <c r="L23" s="23">
        <f>G23+D23</f>
        <v>0</v>
      </c>
      <c r="M23" s="15"/>
      <c r="N23" s="44">
        <f>D23+G23</f>
        <v>0</v>
      </c>
    </row>
    <row r="24" spans="1:14" ht="14.4" customHeight="1" x14ac:dyDescent="0.3">
      <c r="A24" s="110" t="s">
        <v>102</v>
      </c>
      <c r="B24" s="22">
        <f>'BE1'!B24+'BE2'!B24+'BE3'!B24+'BE4'!B24+'BE5'!B24</f>
        <v>0</v>
      </c>
      <c r="C24" s="11"/>
      <c r="D24" s="22">
        <f>'BE1'!D24+'BE2'!D24+'BE3'!D24+'BE4'!D24+'BE5'!D24</f>
        <v>0</v>
      </c>
      <c r="E24" s="23"/>
      <c r="F24" s="13"/>
      <c r="G24" s="23"/>
      <c r="H24" s="34"/>
      <c r="I24" s="44">
        <f>D24+G24</f>
        <v>0</v>
      </c>
      <c r="J24" s="23">
        <f>E24+B24</f>
        <v>0</v>
      </c>
      <c r="K24" s="23" t="str">
        <f>IF(J24&gt;0,L24/J24," ")</f>
        <v xml:space="preserve"> </v>
      </c>
      <c r="L24" s="23">
        <f>G24+D24</f>
        <v>0</v>
      </c>
      <c r="M24" s="15"/>
      <c r="N24" s="44">
        <f>D24+G24</f>
        <v>0</v>
      </c>
    </row>
    <row r="25" spans="1:14" ht="14.4" customHeight="1" x14ac:dyDescent="0.3">
      <c r="A25" s="14" t="s">
        <v>103</v>
      </c>
      <c r="B25" s="10"/>
      <c r="C25" s="11"/>
      <c r="D25" s="22"/>
      <c r="E25" s="12"/>
      <c r="F25" s="13"/>
      <c r="G25" s="23"/>
      <c r="H25" s="15"/>
      <c r="I25" s="44"/>
      <c r="J25" s="23"/>
      <c r="K25" s="23"/>
      <c r="L25" s="23"/>
      <c r="M25" s="15"/>
      <c r="N25" s="44"/>
    </row>
    <row r="26" spans="1:14" ht="14.4" customHeight="1" x14ac:dyDescent="0.3">
      <c r="A26" s="110" t="s">
        <v>104</v>
      </c>
      <c r="B26" s="22">
        <f>'BE1'!B26+'BE2'!B26+'BE3'!B26+'BE4'!B26+'BE5'!B26</f>
        <v>1</v>
      </c>
      <c r="C26" s="11"/>
      <c r="D26" s="22">
        <f>'BE1'!D26+'BE2'!D26+'BE3'!D26+'BE4'!D26+'BE5'!D26</f>
        <v>2000</v>
      </c>
      <c r="E26" s="23"/>
      <c r="F26" s="13"/>
      <c r="G26" s="23"/>
      <c r="H26" s="34"/>
      <c r="I26" s="44">
        <f>D26+G26</f>
        <v>2000</v>
      </c>
      <c r="J26" s="23">
        <f>E26+B26</f>
        <v>1</v>
      </c>
      <c r="K26" s="23">
        <f t="shared" ref="K26:K30" si="5">IF(J26&gt;0,L26/J26," ")</f>
        <v>2000</v>
      </c>
      <c r="L26" s="23">
        <f>G26+D26</f>
        <v>2000</v>
      </c>
      <c r="M26" s="15"/>
      <c r="N26" s="44">
        <f>D26+G26</f>
        <v>2000</v>
      </c>
    </row>
    <row r="27" spans="1:14" ht="14.4" customHeight="1" x14ac:dyDescent="0.3">
      <c r="A27" s="110" t="s">
        <v>105</v>
      </c>
      <c r="B27" s="22">
        <f>'BE1'!B27+'BE2'!B27+'BE3'!B27+'BE4'!B27+'BE5'!B27</f>
        <v>1</v>
      </c>
      <c r="C27" s="11"/>
      <c r="D27" s="22">
        <f>'BE1'!D27+'BE2'!D27+'BE3'!D27+'BE4'!D27+'BE5'!D27</f>
        <v>6000</v>
      </c>
      <c r="E27" s="23"/>
      <c r="F27" s="13"/>
      <c r="G27" s="23"/>
      <c r="H27" s="34"/>
      <c r="I27" s="44">
        <f>D27+G27</f>
        <v>6000</v>
      </c>
      <c r="J27" s="23">
        <f>E27+B27</f>
        <v>1</v>
      </c>
      <c r="K27" s="23">
        <f t="shared" si="5"/>
        <v>6000</v>
      </c>
      <c r="L27" s="23">
        <f>G27+D27</f>
        <v>6000</v>
      </c>
      <c r="M27" s="15"/>
      <c r="N27" s="44">
        <f>D27+G27</f>
        <v>6000</v>
      </c>
    </row>
    <row r="28" spans="1:14" ht="14.4" customHeight="1" x14ac:dyDescent="0.3">
      <c r="A28" s="110" t="s">
        <v>106</v>
      </c>
      <c r="B28" s="22">
        <f>'BE1'!B28+'BE2'!B28+'BE3'!B28+'BE4'!B28+'BE5'!B28</f>
        <v>0</v>
      </c>
      <c r="C28" s="11"/>
      <c r="D28" s="22">
        <f>'BE1'!D28+'BE2'!D28+'BE3'!D28+'BE4'!D28+'BE5'!D28</f>
        <v>0</v>
      </c>
      <c r="E28" s="23"/>
      <c r="F28" s="13"/>
      <c r="G28" s="23"/>
      <c r="H28" s="34"/>
      <c r="I28" s="44">
        <f>D28+G28</f>
        <v>0</v>
      </c>
      <c r="J28" s="23">
        <f>E28+B28</f>
        <v>0</v>
      </c>
      <c r="K28" s="23" t="str">
        <f t="shared" si="5"/>
        <v xml:space="preserve"> </v>
      </c>
      <c r="L28" s="23">
        <f>G28+D28</f>
        <v>0</v>
      </c>
      <c r="M28" s="15"/>
      <c r="N28" s="44">
        <f>D28+G28</f>
        <v>0</v>
      </c>
    </row>
    <row r="29" spans="1:14" ht="14.4" customHeight="1" x14ac:dyDescent="0.3">
      <c r="A29" s="110" t="s">
        <v>107</v>
      </c>
      <c r="B29" s="22">
        <f>'BE1'!B29+'BE2'!B29+'BE3'!B29+'BE4'!B29+'BE5'!B29</f>
        <v>0</v>
      </c>
      <c r="C29" s="11"/>
      <c r="D29" s="22">
        <f>'BE1'!D29+'BE2'!D29+'BE3'!D29+'BE4'!D29+'BE5'!D29</f>
        <v>0</v>
      </c>
      <c r="E29" s="23"/>
      <c r="F29" s="13"/>
      <c r="G29" s="23"/>
      <c r="H29" s="34"/>
      <c r="I29" s="44">
        <f>D29+G29</f>
        <v>0</v>
      </c>
      <c r="J29" s="23">
        <f>E29+B29</f>
        <v>0</v>
      </c>
      <c r="K29" s="23" t="str">
        <f t="shared" si="5"/>
        <v xml:space="preserve"> </v>
      </c>
      <c r="L29" s="23">
        <f>G29+D29</f>
        <v>0</v>
      </c>
      <c r="M29" s="15"/>
      <c r="N29" s="44">
        <f>D29+G29</f>
        <v>0</v>
      </c>
    </row>
    <row r="30" spans="1:14" ht="14.4" customHeight="1" x14ac:dyDescent="0.3">
      <c r="A30" s="110" t="s">
        <v>108</v>
      </c>
      <c r="B30" s="22">
        <f>'BE1'!B30+'BE2'!B30+'BE3'!B30+'BE4'!B30+'BE5'!B30</f>
        <v>0</v>
      </c>
      <c r="C30" s="11"/>
      <c r="D30" s="22">
        <f>'BE1'!D30+'BE2'!D30+'BE3'!D30+'BE4'!D30+'BE5'!D30</f>
        <v>0</v>
      </c>
      <c r="E30" s="23"/>
      <c r="F30" s="13"/>
      <c r="G30" s="23"/>
      <c r="H30" s="34"/>
      <c r="I30" s="44">
        <f>D30+G30</f>
        <v>0</v>
      </c>
      <c r="J30" s="23">
        <f>E30+B30</f>
        <v>0</v>
      </c>
      <c r="K30" s="23" t="str">
        <f t="shared" si="5"/>
        <v xml:space="preserve"> </v>
      </c>
      <c r="L30" s="23">
        <f>G30+D30</f>
        <v>0</v>
      </c>
      <c r="M30" s="15"/>
      <c r="N30" s="44">
        <f>D30+G30</f>
        <v>0</v>
      </c>
    </row>
    <row r="31" spans="1:14" ht="14.4" customHeight="1" x14ac:dyDescent="0.3">
      <c r="A31" s="9" t="s">
        <v>109</v>
      </c>
      <c r="B31" s="7"/>
      <c r="C31" s="20"/>
      <c r="D31" s="21"/>
      <c r="E31" s="7"/>
      <c r="F31" s="20"/>
      <c r="G31" s="21"/>
      <c r="H31" s="15"/>
      <c r="I31" s="44"/>
      <c r="J31" s="23"/>
      <c r="K31" s="23"/>
      <c r="L31" s="23"/>
      <c r="M31" s="34"/>
      <c r="N31" s="44"/>
    </row>
    <row r="32" spans="1:14" ht="14.4" customHeight="1" x14ac:dyDescent="0.3">
      <c r="A32" s="121" t="s">
        <v>110</v>
      </c>
      <c r="B32" s="22">
        <f>'BE1'!B32+'BE2'!B32+'BE3'!B32+'BE4'!B32+'BE5'!B32</f>
        <v>0</v>
      </c>
      <c r="C32" s="11"/>
      <c r="D32" s="22">
        <f>'BE1'!D32+'BE2'!D32+'BE3'!D32+'BE4'!D32+'BE5'!D32</f>
        <v>0</v>
      </c>
      <c r="E32" s="23"/>
      <c r="F32" s="13"/>
      <c r="G32" s="23"/>
      <c r="H32" s="34"/>
      <c r="I32" s="44">
        <f>D32+G32</f>
        <v>0</v>
      </c>
      <c r="J32" s="23">
        <f>E32+B32</f>
        <v>0</v>
      </c>
      <c r="K32" s="23" t="str">
        <f t="shared" ref="K32:K36" si="6">IF(J32&gt;0,L32/J32," ")</f>
        <v xml:space="preserve"> </v>
      </c>
      <c r="L32" s="23">
        <f>G32+D32</f>
        <v>0</v>
      </c>
      <c r="M32" s="15"/>
      <c r="N32" s="44">
        <f>D32+G32</f>
        <v>0</v>
      </c>
    </row>
    <row r="33" spans="1:14" ht="14.4" customHeight="1" x14ac:dyDescent="0.3">
      <c r="A33" s="120" t="s">
        <v>111</v>
      </c>
      <c r="B33" s="22">
        <f>'BE1'!B33+'BE2'!B33+'BE3'!B33+'BE4'!B33+'BE5'!B33</f>
        <v>0</v>
      </c>
      <c r="C33" s="11"/>
      <c r="D33" s="22">
        <f>'BE1'!D33+'BE2'!D33+'BE3'!D33+'BE4'!D33+'BE5'!D33</f>
        <v>0</v>
      </c>
      <c r="E33" s="23"/>
      <c r="F33" s="13"/>
      <c r="G33" s="23"/>
      <c r="H33" s="34"/>
      <c r="I33" s="44">
        <f>D33+G33</f>
        <v>0</v>
      </c>
      <c r="J33" s="23">
        <f>E33+B33</f>
        <v>0</v>
      </c>
      <c r="K33" s="23" t="str">
        <f t="shared" si="6"/>
        <v xml:space="preserve"> </v>
      </c>
      <c r="L33" s="23">
        <f>G33+D33</f>
        <v>0</v>
      </c>
      <c r="M33" s="15"/>
      <c r="N33" s="44">
        <f>D33+G33</f>
        <v>0</v>
      </c>
    </row>
    <row r="34" spans="1:14" ht="14.4" customHeight="1" x14ac:dyDescent="0.3">
      <c r="A34" s="120" t="s">
        <v>112</v>
      </c>
      <c r="B34" s="22">
        <f>'BE1'!B34+'BE2'!B34+'BE3'!B34+'BE4'!B34+'BE5'!B34</f>
        <v>0</v>
      </c>
      <c r="C34" s="11"/>
      <c r="D34" s="22">
        <f>'BE1'!D34+'BE2'!D34+'BE3'!D34+'BE4'!D34+'BE5'!D34</f>
        <v>0</v>
      </c>
      <c r="E34" s="23"/>
      <c r="F34" s="13"/>
      <c r="G34" s="23"/>
      <c r="H34" s="34"/>
      <c r="I34" s="44">
        <f>D34+G34</f>
        <v>0</v>
      </c>
      <c r="J34" s="23">
        <f>E34+B34</f>
        <v>0</v>
      </c>
      <c r="K34" s="23" t="str">
        <f t="shared" si="6"/>
        <v xml:space="preserve"> </v>
      </c>
      <c r="L34" s="23">
        <f>G34+D34</f>
        <v>0</v>
      </c>
      <c r="M34" s="15"/>
      <c r="N34" s="44">
        <f>D34+G34</f>
        <v>0</v>
      </c>
    </row>
    <row r="35" spans="1:14" ht="14.4" customHeight="1" x14ac:dyDescent="0.3">
      <c r="A35" s="120" t="s">
        <v>113</v>
      </c>
      <c r="B35" s="22">
        <f>'BE1'!B35+'BE2'!B35+'BE3'!B35+'BE4'!B35+'BE5'!B35</f>
        <v>0</v>
      </c>
      <c r="C35" s="11"/>
      <c r="D35" s="22">
        <f>'BE1'!D35+'BE2'!D35+'BE3'!D35+'BE4'!D35+'BE5'!D35</f>
        <v>0</v>
      </c>
      <c r="E35" s="23"/>
      <c r="F35" s="13"/>
      <c r="G35" s="23"/>
      <c r="H35" s="34"/>
      <c r="I35" s="44">
        <f>D35+G35</f>
        <v>0</v>
      </c>
      <c r="J35" s="23">
        <f>E35+B35</f>
        <v>0</v>
      </c>
      <c r="K35" s="23" t="str">
        <f t="shared" si="6"/>
        <v xml:space="preserve"> </v>
      </c>
      <c r="L35" s="23">
        <f>G35+D35</f>
        <v>0</v>
      </c>
      <c r="M35" s="15"/>
      <c r="N35" s="44">
        <f>D35+G35</f>
        <v>0</v>
      </c>
    </row>
    <row r="36" spans="1:14" ht="14.4" customHeight="1" x14ac:dyDescent="0.3">
      <c r="A36" s="120" t="s">
        <v>114</v>
      </c>
      <c r="B36" s="22">
        <f>'BE1'!B36+'BE2'!B36+'BE3'!B36+'BE4'!B36+'BE5'!B36</f>
        <v>0</v>
      </c>
      <c r="C36" s="11"/>
      <c r="D36" s="22">
        <f>'BE1'!D36+'BE2'!D36+'BE3'!D36+'BE4'!D36+'BE5'!D36</f>
        <v>0</v>
      </c>
      <c r="E36" s="23"/>
      <c r="F36" s="13"/>
      <c r="G36" s="23"/>
      <c r="H36" s="34"/>
      <c r="I36" s="44">
        <f>D36+G36</f>
        <v>0</v>
      </c>
      <c r="J36" s="23">
        <f>E36+B36</f>
        <v>0</v>
      </c>
      <c r="K36" s="23" t="str">
        <f t="shared" si="6"/>
        <v xml:space="preserve"> </v>
      </c>
      <c r="L36" s="23">
        <f>G36+D36</f>
        <v>0</v>
      </c>
      <c r="M36" s="15"/>
      <c r="N36" s="44">
        <f>D36+G36</f>
        <v>0</v>
      </c>
    </row>
    <row r="37" spans="1:14" ht="14.4" customHeight="1" x14ac:dyDescent="0.3">
      <c r="A37" s="66"/>
      <c r="B37" s="10"/>
      <c r="C37" s="11"/>
      <c r="D37" s="22"/>
      <c r="E37" s="12"/>
      <c r="F37" s="13"/>
      <c r="G37" s="23"/>
      <c r="H37" s="15"/>
      <c r="I37" s="44"/>
      <c r="J37" s="23"/>
      <c r="K37" s="23"/>
      <c r="L37" s="23"/>
      <c r="M37" s="15"/>
      <c r="N37" s="44"/>
    </row>
    <row r="38" spans="1:14" ht="14.4" customHeight="1" x14ac:dyDescent="0.3">
      <c r="A38" s="122" t="s">
        <v>115</v>
      </c>
      <c r="B38" s="19"/>
      <c r="C38" s="19"/>
      <c r="D38" s="25">
        <f>'BE1'!D38+'BE2'!D38+'BE3'!D38+'BE4'!D38+'BE5'!D38</f>
        <v>71638</v>
      </c>
      <c r="E38" s="19"/>
      <c r="F38" s="19"/>
      <c r="G38" s="25"/>
      <c r="H38" s="15"/>
      <c r="I38" s="44">
        <f>D38+G38</f>
        <v>71638</v>
      </c>
      <c r="J38" s="23">
        <f>E38+B38</f>
        <v>0</v>
      </c>
      <c r="K38" s="23"/>
      <c r="L38" s="23">
        <f>G38+D38</f>
        <v>71638</v>
      </c>
      <c r="M38" s="15"/>
      <c r="N38" s="44">
        <f>D38+G38</f>
        <v>71638</v>
      </c>
    </row>
    <row r="39" spans="1:14" ht="14.4" customHeight="1" x14ac:dyDescent="0.3">
      <c r="A39" s="122" t="s">
        <v>116</v>
      </c>
      <c r="B39" s="19"/>
      <c r="C39" s="19"/>
      <c r="D39" s="25">
        <f>'BE1'!D39+'BE2'!D39+'BE3'!D39+'BE4'!D39+'BE5'!D39</f>
        <v>71638</v>
      </c>
      <c r="E39" s="19"/>
      <c r="F39" s="19"/>
      <c r="G39" s="25"/>
      <c r="H39" s="15"/>
      <c r="I39" s="44">
        <f>D39+G39</f>
        <v>71638</v>
      </c>
      <c r="J39" s="23">
        <f>E39+B39</f>
        <v>0</v>
      </c>
      <c r="K39" s="23"/>
      <c r="L39" s="23">
        <f>G39+D39</f>
        <v>71638</v>
      </c>
      <c r="M39" s="15"/>
      <c r="N39" s="44">
        <f>D39+G39</f>
        <v>71638</v>
      </c>
    </row>
    <row r="40" spans="1:14" ht="14.4" customHeight="1" x14ac:dyDescent="0.3">
      <c r="A40" s="24"/>
      <c r="B40" s="10"/>
      <c r="C40" s="11"/>
      <c r="D40" s="22"/>
      <c r="E40" s="12"/>
      <c r="F40" s="13"/>
      <c r="G40" s="23"/>
      <c r="H40" s="15"/>
      <c r="I40" s="44"/>
      <c r="J40" s="23"/>
      <c r="K40" s="23"/>
      <c r="L40" s="23"/>
      <c r="M40" s="15"/>
      <c r="N40" s="44"/>
    </row>
    <row r="41" spans="1:14" ht="14.4" customHeight="1" x14ac:dyDescent="0.3">
      <c r="A41" s="19" t="s">
        <v>117</v>
      </c>
      <c r="B41" s="19"/>
      <c r="C41" s="19"/>
      <c r="D41" s="25">
        <f>'BE1'!D41+'BE2'!D41+'BE3'!D41+'BE4'!D41+'BE5'!D41</f>
        <v>17909.5</v>
      </c>
      <c r="E41" s="19"/>
      <c r="F41" s="19"/>
      <c r="G41" s="25"/>
      <c r="H41" s="15"/>
      <c r="I41" s="44">
        <f>D41+G41</f>
        <v>17909.5</v>
      </c>
      <c r="J41" s="23">
        <f>E41+B41</f>
        <v>0</v>
      </c>
      <c r="K41" s="23"/>
      <c r="L41" s="23">
        <f>G41+D41</f>
        <v>17909.5</v>
      </c>
      <c r="M41" s="15"/>
      <c r="N41" s="44">
        <f>D41+G41</f>
        <v>17909.5</v>
      </c>
    </row>
    <row r="42" spans="1:14" ht="14.4" customHeight="1" x14ac:dyDescent="0.3">
      <c r="A42" s="14"/>
      <c r="B42" s="10"/>
      <c r="C42" s="11"/>
      <c r="D42" s="22"/>
      <c r="E42" s="12"/>
      <c r="F42" s="13"/>
      <c r="G42" s="23"/>
      <c r="H42" s="15"/>
      <c r="I42" s="44"/>
      <c r="J42" s="23"/>
      <c r="K42" s="23"/>
      <c r="L42" s="23"/>
      <c r="M42" s="15"/>
      <c r="N42" s="44"/>
    </row>
    <row r="43" spans="1:14" ht="14.4" customHeight="1" x14ac:dyDescent="0.3">
      <c r="A43" s="19" t="s">
        <v>118</v>
      </c>
      <c r="B43" s="19"/>
      <c r="C43" s="19"/>
      <c r="D43" s="25">
        <f>'BE1'!D43+'BE2'!D43+'BE3'!D43+'BE4'!D43+'BE5'!D43</f>
        <v>89547.5</v>
      </c>
      <c r="E43" s="19"/>
      <c r="F43" s="19"/>
      <c r="G43" s="25"/>
      <c r="H43" s="15"/>
      <c r="I43" s="44">
        <f>D43+G43</f>
        <v>89547.5</v>
      </c>
      <c r="J43" s="23">
        <f>E43+B43</f>
        <v>0</v>
      </c>
      <c r="K43" s="23"/>
      <c r="L43" s="23">
        <f>G43+D43</f>
        <v>89547.5</v>
      </c>
      <c r="M43" s="15"/>
      <c r="N43" s="44">
        <f>D43+G43</f>
        <v>89547.5</v>
      </c>
    </row>
    <row r="44" spans="1:14" ht="14.4" customHeight="1" x14ac:dyDescent="0.3">
      <c r="A44" s="45"/>
      <c r="B44" s="46"/>
      <c r="C44" s="46"/>
      <c r="D44" s="46"/>
      <c r="E44" s="46"/>
      <c r="F44" s="46"/>
      <c r="G44" s="46"/>
      <c r="H44" s="34"/>
      <c r="I44" s="34"/>
      <c r="J44" s="46"/>
      <c r="K44" s="46"/>
      <c r="L44" s="46"/>
      <c r="M44" s="34"/>
      <c r="N44" s="34"/>
    </row>
    <row r="45" spans="1:14" ht="14.4" customHeight="1" x14ac:dyDescent="0.3">
      <c r="A45" s="37"/>
      <c r="B45" s="38"/>
      <c r="C45" s="39"/>
      <c r="D45" s="40"/>
      <c r="E45" s="38"/>
      <c r="F45" s="39"/>
      <c r="G45" s="40"/>
      <c r="H45" s="41"/>
      <c r="I45" s="41"/>
      <c r="J45" s="41"/>
      <c r="K45" s="41"/>
      <c r="L45" s="41"/>
      <c r="M45" s="42"/>
      <c r="N45" s="43"/>
    </row>
    <row r="46" spans="1:14" ht="21" customHeight="1" x14ac:dyDescent="0.3">
      <c r="A46" s="260" t="s">
        <v>406</v>
      </c>
      <c r="B46" s="261"/>
      <c r="C46" s="261"/>
      <c r="D46" s="261"/>
      <c r="E46" s="261"/>
      <c r="F46" s="261"/>
      <c r="G46" s="261"/>
      <c r="H46" s="261"/>
      <c r="I46" s="261"/>
      <c r="J46" s="261"/>
      <c r="K46" s="261"/>
      <c r="L46" s="261"/>
      <c r="M46" s="261"/>
      <c r="N46" s="262"/>
    </row>
    <row r="47" spans="1:14" ht="14.4" customHeight="1" x14ac:dyDescent="0.3">
      <c r="A47" s="14"/>
      <c r="B47" s="14"/>
      <c r="C47" s="14"/>
      <c r="D47" s="14"/>
      <c r="E47" s="14"/>
      <c r="F47" s="14"/>
      <c r="G47" s="14"/>
      <c r="H47" s="14"/>
      <c r="I47" s="14"/>
      <c r="J47" s="14"/>
      <c r="K47" s="14"/>
      <c r="L47" s="14"/>
      <c r="M47" s="14"/>
      <c r="N47" s="14"/>
    </row>
    <row r="48" spans="1:14" ht="14.4" customHeight="1" x14ac:dyDescent="0.3">
      <c r="A48" s="19" t="s">
        <v>86</v>
      </c>
      <c r="B48" s="7"/>
      <c r="C48" s="20"/>
      <c r="D48" s="21"/>
      <c r="E48" s="7"/>
      <c r="F48" s="20"/>
      <c r="G48" s="21"/>
      <c r="H48" s="34"/>
      <c r="I48" s="44"/>
      <c r="J48" s="23"/>
      <c r="K48" s="23"/>
      <c r="L48" s="23"/>
      <c r="M48" s="34"/>
      <c r="N48" s="44"/>
    </row>
    <row r="49" spans="1:14" ht="14.4" customHeight="1" x14ac:dyDescent="0.3">
      <c r="A49" s="14" t="s">
        <v>87</v>
      </c>
      <c r="B49" s="10"/>
      <c r="C49" s="11"/>
      <c r="D49" s="22"/>
      <c r="E49" s="12"/>
      <c r="F49" s="13"/>
      <c r="G49" s="23"/>
      <c r="H49" s="34"/>
      <c r="I49" s="44"/>
      <c r="J49" s="23"/>
      <c r="K49" s="23"/>
      <c r="L49" s="23"/>
      <c r="M49" s="34"/>
      <c r="N49" s="44"/>
    </row>
    <row r="50" spans="1:14" ht="14.4" customHeight="1" x14ac:dyDescent="0.3">
      <c r="A50" s="109" t="s">
        <v>88</v>
      </c>
      <c r="B50" s="22">
        <f>'BE1'!B50+'BE2'!B50+'BE3'!B50+'BE4'!B50+'BE5'!B50</f>
        <v>6</v>
      </c>
      <c r="C50" s="11"/>
      <c r="D50" s="22">
        <f>'BE1'!D50+'BE2'!D50+'BE3'!D50+'BE4'!D50+'BE5'!D50</f>
        <v>43538</v>
      </c>
      <c r="E50" s="23"/>
      <c r="F50" s="13"/>
      <c r="G50" s="23"/>
      <c r="H50" s="34"/>
      <c r="I50" s="44">
        <f t="shared" ref="I50:I57" si="7">D50+G50</f>
        <v>43538</v>
      </c>
      <c r="J50" s="23">
        <f t="shared" ref="J50:J57" si="8">E50+B50</f>
        <v>6</v>
      </c>
      <c r="K50" s="23">
        <f t="shared" ref="K50:K57" si="9">IF(J50&gt;0,L50/J50," ")</f>
        <v>7256.333333333333</v>
      </c>
      <c r="L50" s="23">
        <f t="shared" ref="L50:L57" si="10">G50+D50</f>
        <v>43538</v>
      </c>
      <c r="M50" s="34"/>
      <c r="N50" s="44">
        <f t="shared" ref="N50:N57" si="11">D50+G50</f>
        <v>43538</v>
      </c>
    </row>
    <row r="51" spans="1:14" ht="14.4" customHeight="1" x14ac:dyDescent="0.3">
      <c r="A51" s="109" t="s">
        <v>89</v>
      </c>
      <c r="B51" s="22">
        <f>'BE1'!B51+'BE2'!B51+'BE3'!B51+'BE4'!B51+'BE5'!B51</f>
        <v>0</v>
      </c>
      <c r="C51" s="11"/>
      <c r="D51" s="22">
        <f>'BE1'!D51+'BE2'!D51+'BE3'!D51+'BE4'!D51+'BE5'!D51</f>
        <v>0</v>
      </c>
      <c r="E51" s="23"/>
      <c r="F51" s="13"/>
      <c r="G51" s="23"/>
      <c r="H51" s="34"/>
      <c r="I51" s="44">
        <f t="shared" si="7"/>
        <v>0</v>
      </c>
      <c r="J51" s="23">
        <f t="shared" si="8"/>
        <v>0</v>
      </c>
      <c r="K51" s="23" t="str">
        <f t="shared" si="9"/>
        <v xml:space="preserve"> </v>
      </c>
      <c r="L51" s="23">
        <f t="shared" si="10"/>
        <v>0</v>
      </c>
      <c r="M51" s="34"/>
      <c r="N51" s="44">
        <f t="shared" si="11"/>
        <v>0</v>
      </c>
    </row>
    <row r="52" spans="1:14" ht="14.4" customHeight="1" x14ac:dyDescent="0.3">
      <c r="A52" s="109" t="s">
        <v>90</v>
      </c>
      <c r="B52" s="22">
        <f>'BE1'!B52+'BE2'!B52+'BE3'!B52+'BE4'!B52+'BE5'!B52</f>
        <v>0</v>
      </c>
      <c r="C52" s="11"/>
      <c r="D52" s="22">
        <f>'BE1'!D52+'BE2'!D52+'BE3'!D52+'BE4'!D52+'BE5'!D52</f>
        <v>0</v>
      </c>
      <c r="E52" s="23"/>
      <c r="F52" s="13"/>
      <c r="G52" s="23"/>
      <c r="H52" s="34"/>
      <c r="I52" s="44">
        <f t="shared" si="7"/>
        <v>0</v>
      </c>
      <c r="J52" s="23">
        <f t="shared" si="8"/>
        <v>0</v>
      </c>
      <c r="K52" s="23" t="str">
        <f t="shared" si="9"/>
        <v xml:space="preserve"> </v>
      </c>
      <c r="L52" s="23">
        <f t="shared" si="10"/>
        <v>0</v>
      </c>
      <c r="M52" s="34"/>
      <c r="N52" s="44">
        <f t="shared" si="11"/>
        <v>0</v>
      </c>
    </row>
    <row r="53" spans="1:14" ht="14.4" customHeight="1" x14ac:dyDescent="0.3">
      <c r="A53" s="109" t="s">
        <v>91</v>
      </c>
      <c r="B53" s="22">
        <f>'BE1'!B53+'BE2'!B53+'BE3'!B53+'BE4'!B53+'BE5'!B53</f>
        <v>3</v>
      </c>
      <c r="C53" s="11"/>
      <c r="D53" s="22">
        <f>'BE1'!D53+'BE2'!D53+'BE3'!D53+'BE4'!D53+'BE5'!D53</f>
        <v>7500</v>
      </c>
      <c r="E53" s="23"/>
      <c r="F53" s="13"/>
      <c r="G53" s="23"/>
      <c r="H53" s="34"/>
      <c r="I53" s="44">
        <f t="shared" si="7"/>
        <v>7500</v>
      </c>
      <c r="J53" s="23">
        <f t="shared" si="8"/>
        <v>3</v>
      </c>
      <c r="K53" s="23">
        <f t="shared" si="9"/>
        <v>2500</v>
      </c>
      <c r="L53" s="23">
        <f t="shared" si="10"/>
        <v>7500</v>
      </c>
      <c r="M53" s="34"/>
      <c r="N53" s="44">
        <f t="shared" si="11"/>
        <v>7500</v>
      </c>
    </row>
    <row r="54" spans="1:14" ht="14.4" customHeight="1" x14ac:dyDescent="0.3">
      <c r="A54" s="109" t="s">
        <v>92</v>
      </c>
      <c r="B54" s="22">
        <f>'BE1'!B54+'BE2'!B54+'BE3'!B54+'BE4'!B54+'BE5'!B54</f>
        <v>0</v>
      </c>
      <c r="C54" s="11"/>
      <c r="D54" s="22">
        <f>'BE1'!D54+'BE2'!D54+'BE3'!D54+'BE4'!D54+'BE5'!D54</f>
        <v>0</v>
      </c>
      <c r="E54" s="23"/>
      <c r="F54" s="13"/>
      <c r="G54" s="23"/>
      <c r="H54" s="34"/>
      <c r="I54" s="44">
        <f t="shared" si="7"/>
        <v>0</v>
      </c>
      <c r="J54" s="23">
        <f t="shared" si="8"/>
        <v>0</v>
      </c>
      <c r="K54" s="23" t="str">
        <f t="shared" si="9"/>
        <v xml:space="preserve"> </v>
      </c>
      <c r="L54" s="23">
        <f t="shared" si="10"/>
        <v>0</v>
      </c>
      <c r="M54" s="34"/>
      <c r="N54" s="44">
        <f t="shared" si="11"/>
        <v>0</v>
      </c>
    </row>
    <row r="55" spans="1:14" ht="14.4" customHeight="1" x14ac:dyDescent="0.3">
      <c r="A55" s="14" t="s">
        <v>93</v>
      </c>
      <c r="B55" s="22">
        <f>'BE1'!B55+'BE2'!B55+'BE3'!B55+'BE4'!B55+'BE5'!B55</f>
        <v>0</v>
      </c>
      <c r="C55" s="11"/>
      <c r="D55" s="22">
        <f>'BE1'!D55+'BE2'!D55+'BE3'!D55+'BE4'!D55+'BE5'!D55</f>
        <v>0</v>
      </c>
      <c r="E55" s="23"/>
      <c r="F55" s="13"/>
      <c r="G55" s="23"/>
      <c r="H55" s="34"/>
      <c r="I55" s="44">
        <f t="shared" si="7"/>
        <v>0</v>
      </c>
      <c r="J55" s="23">
        <f t="shared" si="8"/>
        <v>0</v>
      </c>
      <c r="K55" s="23" t="str">
        <f t="shared" si="9"/>
        <v xml:space="preserve"> </v>
      </c>
      <c r="L55" s="23">
        <f t="shared" si="10"/>
        <v>0</v>
      </c>
      <c r="M55" s="34"/>
      <c r="N55" s="44">
        <f t="shared" si="11"/>
        <v>0</v>
      </c>
    </row>
    <row r="56" spans="1:14" ht="14.4" customHeight="1" x14ac:dyDescent="0.3">
      <c r="A56" s="14" t="s">
        <v>94</v>
      </c>
      <c r="B56" s="22">
        <f>'BE1'!B56+'BE2'!B56+'BE3'!B56+'BE4'!B56+'BE5'!B56</f>
        <v>0</v>
      </c>
      <c r="C56" s="11"/>
      <c r="D56" s="22">
        <f>'BE1'!D56+'BE2'!D56+'BE3'!D56+'BE4'!D56+'BE5'!D56</f>
        <v>0</v>
      </c>
      <c r="E56" s="23"/>
      <c r="F56" s="13"/>
      <c r="G56" s="23"/>
      <c r="H56" s="34"/>
      <c r="I56" s="44">
        <f t="shared" si="7"/>
        <v>0</v>
      </c>
      <c r="J56" s="23">
        <f t="shared" si="8"/>
        <v>0</v>
      </c>
      <c r="K56" s="23" t="str">
        <f t="shared" si="9"/>
        <v xml:space="preserve"> </v>
      </c>
      <c r="L56" s="23">
        <f t="shared" si="10"/>
        <v>0</v>
      </c>
      <c r="M56" s="15"/>
      <c r="N56" s="44">
        <f t="shared" si="11"/>
        <v>0</v>
      </c>
    </row>
    <row r="57" spans="1:14" ht="14.4" customHeight="1" x14ac:dyDescent="0.3">
      <c r="A57" s="14" t="s">
        <v>95</v>
      </c>
      <c r="B57" s="22">
        <f>'BE1'!B57+'BE2'!B57+'BE3'!B57+'BE4'!B57+'BE5'!B57</f>
        <v>0</v>
      </c>
      <c r="C57" s="11"/>
      <c r="D57" s="22">
        <f>'BE1'!D57+'BE2'!D57+'BE3'!D57+'BE4'!D57+'BE5'!D57</f>
        <v>0</v>
      </c>
      <c r="E57" s="23"/>
      <c r="F57" s="13"/>
      <c r="G57" s="23"/>
      <c r="H57" s="34"/>
      <c r="I57" s="44">
        <f t="shared" si="7"/>
        <v>0</v>
      </c>
      <c r="J57" s="23">
        <f t="shared" si="8"/>
        <v>0</v>
      </c>
      <c r="K57" s="23" t="str">
        <f t="shared" si="9"/>
        <v xml:space="preserve"> </v>
      </c>
      <c r="L57" s="23">
        <f t="shared" si="10"/>
        <v>0</v>
      </c>
      <c r="M57" s="15"/>
      <c r="N57" s="44">
        <f t="shared" si="11"/>
        <v>0</v>
      </c>
    </row>
    <row r="58" spans="1:14" ht="14.4" customHeight="1" x14ac:dyDescent="0.3">
      <c r="A58" s="19" t="s">
        <v>96</v>
      </c>
      <c r="B58" s="7"/>
      <c r="C58" s="20"/>
      <c r="D58" s="21"/>
      <c r="E58" s="7"/>
      <c r="F58" s="20"/>
      <c r="G58" s="21"/>
      <c r="H58" s="15"/>
      <c r="I58" s="44"/>
      <c r="J58" s="23"/>
      <c r="K58" s="23"/>
      <c r="L58" s="23"/>
      <c r="M58" s="34"/>
      <c r="N58" s="44"/>
    </row>
    <row r="59" spans="1:14" ht="14.4" customHeight="1" x14ac:dyDescent="0.3">
      <c r="A59" s="16"/>
      <c r="B59" s="22">
        <f>'BE1'!B59+'BE2'!B59+'BE3'!B59+'BE4'!B59+'BE5'!B59</f>
        <v>1</v>
      </c>
      <c r="C59" s="11"/>
      <c r="D59" s="22">
        <f>'BE1'!D59+'BE2'!D59+'BE3'!D59+'BE4'!D59+'BE5'!D59</f>
        <v>5000</v>
      </c>
      <c r="E59" s="23"/>
      <c r="F59" s="13"/>
      <c r="G59" s="23"/>
      <c r="H59" s="34"/>
      <c r="I59" s="44">
        <f>D59+G59</f>
        <v>5000</v>
      </c>
      <c r="J59" s="23">
        <f>E59+B59</f>
        <v>1</v>
      </c>
      <c r="K59" s="23">
        <f>IF(J59&gt;0,L59/J59," ")</f>
        <v>5000</v>
      </c>
      <c r="L59" s="23">
        <f>G59+D59</f>
        <v>5000</v>
      </c>
      <c r="M59" s="15"/>
      <c r="N59" s="44">
        <f>D59+G59</f>
        <v>5000</v>
      </c>
    </row>
    <row r="60" spans="1:14" ht="14.4" customHeight="1" x14ac:dyDescent="0.3">
      <c r="A60" s="19" t="s">
        <v>97</v>
      </c>
      <c r="B60" s="7"/>
      <c r="C60" s="20"/>
      <c r="D60" s="21"/>
      <c r="E60" s="7"/>
      <c r="F60" s="20"/>
      <c r="G60" s="21"/>
      <c r="H60" s="15"/>
      <c r="I60" s="44"/>
      <c r="J60" s="23"/>
      <c r="K60" s="23"/>
      <c r="L60" s="23"/>
      <c r="M60" s="34"/>
      <c r="N60" s="44"/>
    </row>
    <row r="61" spans="1:14" ht="14.4" customHeight="1" x14ac:dyDescent="0.3">
      <c r="A61" s="120" t="s">
        <v>98</v>
      </c>
      <c r="B61" s="22">
        <f>'BE1'!B61+'BE2'!B61+'BE3'!B61+'BE4'!B61+'BE5'!B61</f>
        <v>9</v>
      </c>
      <c r="C61" s="11"/>
      <c r="D61" s="22">
        <f>'BE1'!D61+'BE2'!D61+'BE3'!D61+'BE4'!D61+'BE5'!D61</f>
        <v>13300</v>
      </c>
      <c r="E61" s="23"/>
      <c r="F61" s="13"/>
      <c r="G61" s="23"/>
      <c r="H61" s="34"/>
      <c r="I61" s="44">
        <f>D61+G61</f>
        <v>13300</v>
      </c>
      <c r="J61" s="23">
        <f>E61+B61</f>
        <v>9</v>
      </c>
      <c r="K61" s="23">
        <f>IF(J61&gt;0,L61/J61," ")</f>
        <v>1477.7777777777778</v>
      </c>
      <c r="L61" s="23">
        <f>G61+D61</f>
        <v>13300</v>
      </c>
      <c r="M61" s="15"/>
      <c r="N61" s="44">
        <f>D61+G61</f>
        <v>13300</v>
      </c>
    </row>
    <row r="62" spans="1:14" ht="14.4" customHeight="1" x14ac:dyDescent="0.3">
      <c r="A62" s="14" t="s">
        <v>99</v>
      </c>
      <c r="B62" s="10"/>
      <c r="C62" s="11"/>
      <c r="D62" s="22"/>
      <c r="E62" s="12"/>
      <c r="F62" s="13"/>
      <c r="G62" s="23"/>
      <c r="H62" s="15"/>
      <c r="I62" s="44"/>
      <c r="J62" s="23"/>
      <c r="K62" s="23"/>
      <c r="L62" s="23"/>
      <c r="M62" s="15"/>
      <c r="N62" s="44"/>
    </row>
    <row r="63" spans="1:14" ht="14.4" customHeight="1" x14ac:dyDescent="0.3">
      <c r="A63" s="110" t="s">
        <v>100</v>
      </c>
      <c r="B63" s="22">
        <f>'BE1'!B63+'BE2'!B63+'BE3'!B63+'BE4'!B63+'BE5'!B63</f>
        <v>0</v>
      </c>
      <c r="C63" s="11"/>
      <c r="D63" s="22">
        <f>'BE1'!D63+'BE2'!D63+'BE3'!D63+'BE4'!D63+'BE5'!D63</f>
        <v>0</v>
      </c>
      <c r="E63" s="23"/>
      <c r="F63" s="13"/>
      <c r="G63" s="23"/>
      <c r="H63" s="34"/>
      <c r="I63" s="44">
        <f>D63+G63</f>
        <v>0</v>
      </c>
      <c r="J63" s="23">
        <f>E63+B63</f>
        <v>0</v>
      </c>
      <c r="K63" s="23" t="str">
        <f>IF(J63&gt;0,L63/J63," ")</f>
        <v xml:space="preserve"> </v>
      </c>
      <c r="L63" s="23">
        <f>G63+D63</f>
        <v>0</v>
      </c>
      <c r="M63" s="15"/>
      <c r="N63" s="44">
        <f>D63+G63</f>
        <v>0</v>
      </c>
    </row>
    <row r="64" spans="1:14" ht="14.4" customHeight="1" x14ac:dyDescent="0.3">
      <c r="A64" s="110" t="s">
        <v>101</v>
      </c>
      <c r="B64" s="22">
        <f>'BE1'!B64+'BE2'!B64+'BE3'!B64+'BE4'!B64+'BE5'!B64</f>
        <v>0</v>
      </c>
      <c r="C64" s="11"/>
      <c r="D64" s="22">
        <f>'BE1'!D64+'BE2'!D64+'BE3'!D64+'BE4'!D64+'BE5'!D64</f>
        <v>0</v>
      </c>
      <c r="E64" s="23"/>
      <c r="F64" s="13"/>
      <c r="G64" s="23"/>
      <c r="H64" s="34"/>
      <c r="I64" s="44">
        <f>D64+G64</f>
        <v>0</v>
      </c>
      <c r="J64" s="23">
        <f>E64+B64</f>
        <v>0</v>
      </c>
      <c r="K64" s="23" t="str">
        <f>IF(J64&gt;0,L64/J64," ")</f>
        <v xml:space="preserve"> </v>
      </c>
      <c r="L64" s="23">
        <f>G64+D64</f>
        <v>0</v>
      </c>
      <c r="M64" s="15"/>
      <c r="N64" s="44">
        <f>D64+G64</f>
        <v>0</v>
      </c>
    </row>
    <row r="65" spans="1:14" ht="14.4" customHeight="1" x14ac:dyDescent="0.3">
      <c r="A65" s="110" t="s">
        <v>102</v>
      </c>
      <c r="B65" s="22">
        <f>'BE1'!B65+'BE2'!B65+'BE3'!B65+'BE4'!B65+'BE5'!B65</f>
        <v>0</v>
      </c>
      <c r="C65" s="11"/>
      <c r="D65" s="22">
        <f>'BE1'!D65+'BE2'!D65+'BE3'!D65+'BE4'!D65+'BE5'!D65</f>
        <v>0</v>
      </c>
      <c r="E65" s="23"/>
      <c r="F65" s="13"/>
      <c r="G65" s="23"/>
      <c r="H65" s="34"/>
      <c r="I65" s="44">
        <f>D65+G65</f>
        <v>0</v>
      </c>
      <c r="J65" s="23">
        <f>E65+B65</f>
        <v>0</v>
      </c>
      <c r="K65" s="23" t="str">
        <f>IF(J65&gt;0,L65/J65," ")</f>
        <v xml:space="preserve"> </v>
      </c>
      <c r="L65" s="23">
        <f>G65+D65</f>
        <v>0</v>
      </c>
      <c r="M65" s="15"/>
      <c r="N65" s="44">
        <f>D65+G65</f>
        <v>0</v>
      </c>
    </row>
    <row r="66" spans="1:14" ht="14.4" customHeight="1" x14ac:dyDescent="0.3">
      <c r="A66" s="14" t="s">
        <v>103</v>
      </c>
      <c r="B66" s="10"/>
      <c r="C66" s="11"/>
      <c r="D66" s="22"/>
      <c r="E66" s="12"/>
      <c r="F66" s="13"/>
      <c r="G66" s="23"/>
      <c r="H66" s="15"/>
      <c r="I66" s="44"/>
      <c r="J66" s="23"/>
      <c r="K66" s="23"/>
      <c r="L66" s="23"/>
      <c r="M66" s="15"/>
      <c r="N66" s="44"/>
    </row>
    <row r="67" spans="1:14" ht="14.4" customHeight="1" x14ac:dyDescent="0.3">
      <c r="A67" s="110" t="s">
        <v>104</v>
      </c>
      <c r="B67" s="22">
        <f>'BE1'!B67+'BE2'!B67+'BE3'!B67+'BE4'!B67+'BE5'!B67</f>
        <v>0</v>
      </c>
      <c r="C67" s="11"/>
      <c r="D67" s="22">
        <f>'BE1'!D67+'BE2'!D67+'BE3'!D67+'BE4'!D67+'BE5'!D67</f>
        <v>0</v>
      </c>
      <c r="E67" s="23"/>
      <c r="F67" s="13"/>
      <c r="G67" s="23"/>
      <c r="H67" s="34"/>
      <c r="I67" s="44">
        <f>D67+G67</f>
        <v>0</v>
      </c>
      <c r="J67" s="23">
        <f>E67+B67</f>
        <v>0</v>
      </c>
      <c r="K67" s="23" t="str">
        <f t="shared" ref="K67:K71" si="12">IF(J67&gt;0,L67/J67," ")</f>
        <v xml:space="preserve"> </v>
      </c>
      <c r="L67" s="23">
        <f>G67+D67</f>
        <v>0</v>
      </c>
      <c r="M67" s="15"/>
      <c r="N67" s="44">
        <f>D67+G67</f>
        <v>0</v>
      </c>
    </row>
    <row r="68" spans="1:14" ht="14.4" customHeight="1" x14ac:dyDescent="0.3">
      <c r="A68" s="110" t="s">
        <v>105</v>
      </c>
      <c r="B68" s="22">
        <f>'BE1'!B68+'BE2'!B68+'BE3'!B68+'BE4'!B68+'BE5'!B68</f>
        <v>1</v>
      </c>
      <c r="C68" s="11"/>
      <c r="D68" s="22">
        <f>'BE1'!D68+'BE2'!D68+'BE3'!D68+'BE4'!D68+'BE5'!D68</f>
        <v>10000</v>
      </c>
      <c r="E68" s="23"/>
      <c r="F68" s="13"/>
      <c r="G68" s="23"/>
      <c r="H68" s="34"/>
      <c r="I68" s="44">
        <f>D68+G68</f>
        <v>10000</v>
      </c>
      <c r="J68" s="23">
        <f>E68+B68</f>
        <v>1</v>
      </c>
      <c r="K68" s="23">
        <f t="shared" si="12"/>
        <v>10000</v>
      </c>
      <c r="L68" s="23">
        <f>G68+D68</f>
        <v>10000</v>
      </c>
      <c r="M68" s="15"/>
      <c r="N68" s="44">
        <f>D68+G68</f>
        <v>10000</v>
      </c>
    </row>
    <row r="69" spans="1:14" ht="14.4" customHeight="1" x14ac:dyDescent="0.3">
      <c r="A69" s="110" t="s">
        <v>106</v>
      </c>
      <c r="B69" s="22">
        <f>'BE1'!B69+'BE2'!B69+'BE3'!B69+'BE4'!B69+'BE5'!B69</f>
        <v>0</v>
      </c>
      <c r="C69" s="11"/>
      <c r="D69" s="22">
        <f>'BE1'!D69+'BE2'!D69+'BE3'!D69+'BE4'!D69+'BE5'!D69</f>
        <v>0</v>
      </c>
      <c r="E69" s="23"/>
      <c r="F69" s="13"/>
      <c r="G69" s="23"/>
      <c r="H69" s="34"/>
      <c r="I69" s="44">
        <f>D69+G69</f>
        <v>0</v>
      </c>
      <c r="J69" s="23">
        <f>E69+B69</f>
        <v>0</v>
      </c>
      <c r="K69" s="23" t="str">
        <f t="shared" si="12"/>
        <v xml:space="preserve"> </v>
      </c>
      <c r="L69" s="23">
        <f>G69+D69</f>
        <v>0</v>
      </c>
      <c r="M69" s="15"/>
      <c r="N69" s="44">
        <f>D69+G69</f>
        <v>0</v>
      </c>
    </row>
    <row r="70" spans="1:14" ht="14.4" customHeight="1" x14ac:dyDescent="0.3">
      <c r="A70" s="110" t="s">
        <v>107</v>
      </c>
      <c r="B70" s="22">
        <f>'BE1'!B70+'BE2'!B70+'BE3'!B70+'BE4'!B70+'BE5'!B70</f>
        <v>0</v>
      </c>
      <c r="C70" s="11"/>
      <c r="D70" s="22">
        <f>'BE1'!D70+'BE2'!D70+'BE3'!D70+'BE4'!D70+'BE5'!D70</f>
        <v>0</v>
      </c>
      <c r="E70" s="23"/>
      <c r="F70" s="13"/>
      <c r="G70" s="23"/>
      <c r="H70" s="34"/>
      <c r="I70" s="44">
        <f>D70+G70</f>
        <v>0</v>
      </c>
      <c r="J70" s="23">
        <f>E70+B70</f>
        <v>0</v>
      </c>
      <c r="K70" s="23" t="str">
        <f t="shared" si="12"/>
        <v xml:space="preserve"> </v>
      </c>
      <c r="L70" s="23">
        <f>G70+D70</f>
        <v>0</v>
      </c>
      <c r="M70" s="15"/>
      <c r="N70" s="44">
        <f>D70+G70</f>
        <v>0</v>
      </c>
    </row>
    <row r="71" spans="1:14" ht="14.4" customHeight="1" x14ac:dyDescent="0.3">
      <c r="A71" s="110" t="s">
        <v>108</v>
      </c>
      <c r="B71" s="22">
        <f>'BE1'!B71+'BE2'!B71+'BE3'!B71+'BE4'!B71+'BE5'!B71</f>
        <v>0</v>
      </c>
      <c r="C71" s="11"/>
      <c r="D71" s="22">
        <f>'BE1'!D71+'BE2'!D71+'BE3'!D71+'BE4'!D71+'BE5'!D71</f>
        <v>0</v>
      </c>
      <c r="E71" s="23"/>
      <c r="F71" s="13"/>
      <c r="G71" s="23"/>
      <c r="H71" s="34"/>
      <c r="I71" s="44">
        <f>D71+G71</f>
        <v>0</v>
      </c>
      <c r="J71" s="23">
        <f>E71+B71</f>
        <v>0</v>
      </c>
      <c r="K71" s="23" t="str">
        <f t="shared" si="12"/>
        <v xml:space="preserve"> </v>
      </c>
      <c r="L71" s="23">
        <f>G71+D71</f>
        <v>0</v>
      </c>
      <c r="M71" s="15"/>
      <c r="N71" s="44">
        <f>D71+G71</f>
        <v>0</v>
      </c>
    </row>
    <row r="72" spans="1:14" ht="14.4" customHeight="1" x14ac:dyDescent="0.3">
      <c r="A72" s="9" t="s">
        <v>109</v>
      </c>
      <c r="B72" s="7"/>
      <c r="C72" s="20"/>
      <c r="D72" s="21"/>
      <c r="E72" s="7"/>
      <c r="F72" s="20"/>
      <c r="G72" s="21"/>
      <c r="H72" s="15"/>
      <c r="I72" s="44"/>
      <c r="J72" s="23"/>
      <c r="K72" s="23"/>
      <c r="L72" s="23"/>
      <c r="M72" s="34"/>
      <c r="N72" s="44"/>
    </row>
    <row r="73" spans="1:14" ht="14.4" customHeight="1" x14ac:dyDescent="0.3">
      <c r="A73" s="121" t="s">
        <v>110</v>
      </c>
      <c r="B73" s="22">
        <f>'BE1'!B73+'BE2'!B73+'BE3'!B73+'BE4'!B73+'BE5'!B73</f>
        <v>0</v>
      </c>
      <c r="C73" s="11"/>
      <c r="D73" s="22">
        <f>'BE1'!D73+'BE2'!D73+'BE3'!D73+'BE4'!D73+'BE5'!D73</f>
        <v>0</v>
      </c>
      <c r="E73" s="23"/>
      <c r="F73" s="13"/>
      <c r="G73" s="23"/>
      <c r="H73" s="34"/>
      <c r="I73" s="44">
        <f>D73+G73</f>
        <v>0</v>
      </c>
      <c r="J73" s="23">
        <f>E73+B73</f>
        <v>0</v>
      </c>
      <c r="K73" s="23" t="str">
        <f t="shared" ref="K73:K77" si="13">IF(J73&gt;0,L73/J73," ")</f>
        <v xml:space="preserve"> </v>
      </c>
      <c r="L73" s="23">
        <f>G73+D73</f>
        <v>0</v>
      </c>
      <c r="M73" s="15"/>
      <c r="N73" s="44">
        <f>D73+G73</f>
        <v>0</v>
      </c>
    </row>
    <row r="74" spans="1:14" ht="14.4" customHeight="1" x14ac:dyDescent="0.3">
      <c r="A74" s="120" t="s">
        <v>111</v>
      </c>
      <c r="B74" s="22">
        <f>'BE1'!B74+'BE2'!B74+'BE3'!B74+'BE4'!B74+'BE5'!B74</f>
        <v>0</v>
      </c>
      <c r="C74" s="11"/>
      <c r="D74" s="22">
        <f>'BE1'!D74+'BE2'!D74+'BE3'!D74+'BE4'!D74+'BE5'!D74</f>
        <v>0</v>
      </c>
      <c r="E74" s="23"/>
      <c r="F74" s="13"/>
      <c r="G74" s="23"/>
      <c r="H74" s="34"/>
      <c r="I74" s="44">
        <f>D74+G74</f>
        <v>0</v>
      </c>
      <c r="J74" s="23">
        <f>E74+B74</f>
        <v>0</v>
      </c>
      <c r="K74" s="23" t="str">
        <f t="shared" si="13"/>
        <v xml:space="preserve"> </v>
      </c>
      <c r="L74" s="23">
        <f>G74+D74</f>
        <v>0</v>
      </c>
      <c r="M74" s="15"/>
      <c r="N74" s="44">
        <f>D74+G74</f>
        <v>0</v>
      </c>
    </row>
    <row r="75" spans="1:14" ht="14.4" customHeight="1" x14ac:dyDescent="0.3">
      <c r="A75" s="120" t="s">
        <v>112</v>
      </c>
      <c r="B75" s="22">
        <f>'BE1'!B75+'BE2'!B75+'BE3'!B75+'BE4'!B75+'BE5'!B75</f>
        <v>0</v>
      </c>
      <c r="C75" s="11"/>
      <c r="D75" s="22">
        <f>'BE1'!D75+'BE2'!D75+'BE3'!D75+'BE4'!D75+'BE5'!D75</f>
        <v>0</v>
      </c>
      <c r="E75" s="23"/>
      <c r="F75" s="13"/>
      <c r="G75" s="23"/>
      <c r="H75" s="34"/>
      <c r="I75" s="44">
        <f>D75+G75</f>
        <v>0</v>
      </c>
      <c r="J75" s="23">
        <f>E75+B75</f>
        <v>0</v>
      </c>
      <c r="K75" s="23" t="str">
        <f t="shared" si="13"/>
        <v xml:space="preserve"> </v>
      </c>
      <c r="L75" s="23">
        <f>G75+D75</f>
        <v>0</v>
      </c>
      <c r="M75" s="15"/>
      <c r="N75" s="44">
        <f>D75+G75</f>
        <v>0</v>
      </c>
    </row>
    <row r="76" spans="1:14" ht="14.4" customHeight="1" x14ac:dyDescent="0.3">
      <c r="A76" s="120" t="s">
        <v>113</v>
      </c>
      <c r="B76" s="22">
        <f>'BE1'!B76+'BE2'!B76+'BE3'!B76+'BE4'!B76+'BE5'!B76</f>
        <v>0</v>
      </c>
      <c r="C76" s="11"/>
      <c r="D76" s="22">
        <f>'BE1'!D76+'BE2'!D76+'BE3'!D76+'BE4'!D76+'BE5'!D76</f>
        <v>0</v>
      </c>
      <c r="E76" s="23"/>
      <c r="F76" s="13"/>
      <c r="G76" s="23"/>
      <c r="H76" s="34"/>
      <c r="I76" s="44">
        <f>D76+G76</f>
        <v>0</v>
      </c>
      <c r="J76" s="23">
        <f>E76+B76</f>
        <v>0</v>
      </c>
      <c r="K76" s="23" t="str">
        <f t="shared" si="13"/>
        <v xml:space="preserve"> </v>
      </c>
      <c r="L76" s="23">
        <f>G76+D76</f>
        <v>0</v>
      </c>
      <c r="M76" s="15"/>
      <c r="N76" s="44">
        <f>D76+G76</f>
        <v>0</v>
      </c>
    </row>
    <row r="77" spans="1:14" ht="14.4" customHeight="1" x14ac:dyDescent="0.3">
      <c r="A77" s="120" t="s">
        <v>114</v>
      </c>
      <c r="B77" s="22">
        <f>'BE1'!B77+'BE2'!B77+'BE3'!B77+'BE4'!B77+'BE5'!B77</f>
        <v>0</v>
      </c>
      <c r="C77" s="11"/>
      <c r="D77" s="22">
        <f>'BE1'!D77+'BE2'!D77+'BE3'!D77+'BE4'!D77+'BE5'!D77</f>
        <v>0</v>
      </c>
      <c r="E77" s="23"/>
      <c r="F77" s="13"/>
      <c r="G77" s="23"/>
      <c r="H77" s="34"/>
      <c r="I77" s="44">
        <f>D77+G77</f>
        <v>0</v>
      </c>
      <c r="J77" s="23">
        <f>E77+B77</f>
        <v>0</v>
      </c>
      <c r="K77" s="23" t="str">
        <f t="shared" si="13"/>
        <v xml:space="preserve"> </v>
      </c>
      <c r="L77" s="23">
        <f>G77+D77</f>
        <v>0</v>
      </c>
      <c r="M77" s="15"/>
      <c r="N77" s="44">
        <f>D77+G77</f>
        <v>0</v>
      </c>
    </row>
    <row r="78" spans="1:14" ht="14.4" customHeight="1" x14ac:dyDescent="0.3">
      <c r="A78" s="66"/>
      <c r="B78" s="10"/>
      <c r="C78" s="11"/>
      <c r="D78" s="22"/>
      <c r="E78" s="12"/>
      <c r="F78" s="13"/>
      <c r="G78" s="23"/>
      <c r="H78" s="15"/>
      <c r="I78" s="44"/>
      <c r="J78" s="23"/>
      <c r="K78" s="23"/>
      <c r="L78" s="23"/>
      <c r="M78" s="15"/>
      <c r="N78" s="44"/>
    </row>
    <row r="79" spans="1:14" ht="14.4" customHeight="1" x14ac:dyDescent="0.3">
      <c r="A79" s="122" t="s">
        <v>115</v>
      </c>
      <c r="B79" s="19"/>
      <c r="C79" s="19"/>
      <c r="D79" s="25">
        <f>'BE1'!D79+'BE2'!D79+'BE3'!D79+'BE4'!D79+'BE5'!D79</f>
        <v>74338</v>
      </c>
      <c r="E79" s="19"/>
      <c r="F79" s="19"/>
      <c r="G79" s="25"/>
      <c r="H79" s="15"/>
      <c r="I79" s="44">
        <f>D79+G79</f>
        <v>74338</v>
      </c>
      <c r="J79" s="23">
        <f>E79+B79</f>
        <v>0</v>
      </c>
      <c r="K79" s="23"/>
      <c r="L79" s="23">
        <f>G79+D79</f>
        <v>74338</v>
      </c>
      <c r="M79" s="15"/>
      <c r="N79" s="44">
        <f>D79+G79</f>
        <v>74338</v>
      </c>
    </row>
    <row r="80" spans="1:14" ht="14.4" customHeight="1" x14ac:dyDescent="0.3">
      <c r="A80" s="122" t="s">
        <v>116</v>
      </c>
      <c r="B80" s="19"/>
      <c r="C80" s="19"/>
      <c r="D80" s="25">
        <f>'BE1'!D80+'BE2'!D80+'BE3'!D80+'BE4'!D80+'BE5'!D80</f>
        <v>79338</v>
      </c>
      <c r="E80" s="19"/>
      <c r="F80" s="19"/>
      <c r="G80" s="25"/>
      <c r="H80" s="15"/>
      <c r="I80" s="44">
        <f>D80+G80</f>
        <v>79338</v>
      </c>
      <c r="J80" s="23">
        <f>E80+B80</f>
        <v>0</v>
      </c>
      <c r="K80" s="23"/>
      <c r="L80" s="23">
        <f>G80+D80</f>
        <v>79338</v>
      </c>
      <c r="M80" s="15"/>
      <c r="N80" s="44">
        <f>D80+G80</f>
        <v>79338</v>
      </c>
    </row>
    <row r="81" spans="1:14" ht="14.4" customHeight="1" x14ac:dyDescent="0.3">
      <c r="A81" s="24"/>
      <c r="B81" s="10"/>
      <c r="C81" s="11"/>
      <c r="D81" s="22"/>
      <c r="E81" s="12"/>
      <c r="F81" s="13"/>
      <c r="G81" s="23"/>
      <c r="H81" s="15"/>
      <c r="I81" s="44"/>
      <c r="J81" s="23"/>
      <c r="K81" s="23"/>
      <c r="L81" s="23"/>
      <c r="M81" s="15"/>
      <c r="N81" s="44"/>
    </row>
    <row r="82" spans="1:14" ht="14.4" customHeight="1" x14ac:dyDescent="0.3">
      <c r="A82" s="19" t="s">
        <v>117</v>
      </c>
      <c r="B82" s="19"/>
      <c r="C82" s="19"/>
      <c r="D82" s="25">
        <f>'BE1'!D82+'BE2'!D82+'BE3'!D82+'BE4'!D82+'BE5'!D82</f>
        <v>18584.5</v>
      </c>
      <c r="E82" s="19"/>
      <c r="F82" s="19"/>
      <c r="G82" s="25"/>
      <c r="H82" s="15"/>
      <c r="I82" s="44">
        <f>D82+G82</f>
        <v>18584.5</v>
      </c>
      <c r="J82" s="23">
        <f>E82+B82</f>
        <v>0</v>
      </c>
      <c r="K82" s="23"/>
      <c r="L82" s="23">
        <f>G82+D82</f>
        <v>18584.5</v>
      </c>
      <c r="M82" s="15"/>
      <c r="N82" s="44">
        <f>D82+G82</f>
        <v>18584.5</v>
      </c>
    </row>
    <row r="83" spans="1:14" ht="14.4" customHeight="1" x14ac:dyDescent="0.3">
      <c r="A83" s="14"/>
      <c r="B83" s="10"/>
      <c r="C83" s="11"/>
      <c r="D83" s="22"/>
      <c r="E83" s="12"/>
      <c r="F83" s="13"/>
      <c r="G83" s="23"/>
      <c r="H83" s="15"/>
      <c r="I83" s="44"/>
      <c r="J83" s="23"/>
      <c r="K83" s="23"/>
      <c r="L83" s="23"/>
      <c r="M83" s="15"/>
      <c r="N83" s="44"/>
    </row>
    <row r="84" spans="1:14" ht="14.4" customHeight="1" x14ac:dyDescent="0.3">
      <c r="A84" s="19" t="s">
        <v>118</v>
      </c>
      <c r="B84" s="19"/>
      <c r="C84" s="19"/>
      <c r="D84" s="25">
        <f>'BE1'!D84+'BE2'!D84+'BE3'!D84+'BE4'!D84+'BE5'!D84</f>
        <v>97922.5</v>
      </c>
      <c r="E84" s="19"/>
      <c r="F84" s="19"/>
      <c r="G84" s="25"/>
      <c r="H84" s="15"/>
      <c r="I84" s="44">
        <f>D84+G84</f>
        <v>97922.5</v>
      </c>
      <c r="J84" s="23">
        <f>E84+B84</f>
        <v>0</v>
      </c>
      <c r="K84" s="23"/>
      <c r="L84" s="23">
        <f>G84+D84</f>
        <v>97922.5</v>
      </c>
      <c r="M84" s="15"/>
      <c r="N84" s="44">
        <f>D84+G84</f>
        <v>97922.5</v>
      </c>
    </row>
    <row r="85" spans="1:14" ht="14.4" customHeight="1" x14ac:dyDescent="0.3">
      <c r="A85" s="45"/>
      <c r="B85" s="46"/>
      <c r="C85" s="46"/>
      <c r="D85" s="46"/>
      <c r="E85" s="46"/>
      <c r="F85" s="46"/>
      <c r="G85" s="46"/>
      <c r="H85" s="34"/>
      <c r="I85" s="34"/>
      <c r="J85" s="46"/>
      <c r="K85" s="46"/>
      <c r="L85" s="46"/>
      <c r="M85" s="34"/>
      <c r="N85" s="34"/>
    </row>
    <row r="86" spans="1:14" ht="14.4" customHeight="1" x14ac:dyDescent="0.3">
      <c r="A86" s="37"/>
      <c r="B86" s="38"/>
      <c r="C86" s="39"/>
      <c r="D86" s="40"/>
      <c r="E86" s="38"/>
      <c r="F86" s="39"/>
      <c r="G86" s="40"/>
      <c r="H86" s="41"/>
      <c r="I86" s="41"/>
      <c r="J86" s="41"/>
      <c r="K86" s="41"/>
      <c r="L86" s="41"/>
      <c r="M86" s="42"/>
      <c r="N86" s="43"/>
    </row>
    <row r="87" spans="1:14" ht="21" customHeight="1" x14ac:dyDescent="0.3">
      <c r="A87" s="260" t="s">
        <v>407</v>
      </c>
      <c r="B87" s="261"/>
      <c r="C87" s="261"/>
      <c r="D87" s="261"/>
      <c r="E87" s="261"/>
      <c r="F87" s="261"/>
      <c r="G87" s="261"/>
      <c r="H87" s="261"/>
      <c r="I87" s="261"/>
      <c r="J87" s="261"/>
      <c r="K87" s="261"/>
      <c r="L87" s="261"/>
      <c r="M87" s="261"/>
      <c r="N87" s="262"/>
    </row>
    <row r="88" spans="1:14" ht="14.4" customHeight="1" x14ac:dyDescent="0.3">
      <c r="A88" s="14"/>
      <c r="B88" s="14"/>
      <c r="C88" s="14"/>
      <c r="D88" s="14"/>
      <c r="E88" s="14"/>
      <c r="F88" s="14"/>
      <c r="G88" s="14"/>
      <c r="H88" s="14"/>
      <c r="I88" s="14"/>
      <c r="J88" s="14"/>
      <c r="K88" s="14"/>
      <c r="L88" s="14"/>
      <c r="M88" s="14"/>
      <c r="N88" s="14"/>
    </row>
    <row r="89" spans="1:14" ht="14.4" customHeight="1" x14ac:dyDescent="0.3">
      <c r="A89" s="19" t="s">
        <v>86</v>
      </c>
      <c r="B89" s="7"/>
      <c r="C89" s="20"/>
      <c r="D89" s="21"/>
      <c r="E89" s="7"/>
      <c r="F89" s="20"/>
      <c r="G89" s="21"/>
      <c r="H89" s="34"/>
      <c r="I89" s="44"/>
      <c r="J89" s="23"/>
      <c r="K89" s="23"/>
      <c r="L89" s="23"/>
      <c r="M89" s="34"/>
      <c r="N89" s="44"/>
    </row>
    <row r="90" spans="1:14" ht="14.4" customHeight="1" x14ac:dyDescent="0.3">
      <c r="A90" s="14" t="s">
        <v>87</v>
      </c>
      <c r="B90" s="10"/>
      <c r="C90" s="11"/>
      <c r="D90" s="22"/>
      <c r="E90" s="12"/>
      <c r="F90" s="13"/>
      <c r="G90" s="23"/>
      <c r="H90" s="34"/>
      <c r="I90" s="44"/>
      <c r="J90" s="23"/>
      <c r="K90" s="23"/>
      <c r="L90" s="23"/>
      <c r="M90" s="34"/>
      <c r="N90" s="44"/>
    </row>
    <row r="91" spans="1:14" ht="14.4" customHeight="1" x14ac:dyDescent="0.3">
      <c r="A91" s="109" t="s">
        <v>88</v>
      </c>
      <c r="B91" s="22">
        <f>'BE1'!B91+'BE2'!B91+'BE3'!B91+'BE4'!B91+'BE5'!B91</f>
        <v>16.5</v>
      </c>
      <c r="C91" s="11"/>
      <c r="D91" s="22">
        <f>'BE1'!D91+'BE2'!D91+'BE3'!D91+'BE4'!D91+'BE5'!D91</f>
        <v>115676</v>
      </c>
      <c r="E91" s="23"/>
      <c r="F91" s="13"/>
      <c r="G91" s="23"/>
      <c r="H91" s="34"/>
      <c r="I91" s="44">
        <f t="shared" ref="I91:I98" si="14">D91+G91</f>
        <v>115676</v>
      </c>
      <c r="J91" s="23">
        <f t="shared" ref="J91:J98" si="15">E91+B91</f>
        <v>16.5</v>
      </c>
      <c r="K91" s="23">
        <f t="shared" ref="K91:K98" si="16">IF(J91&gt;0,L91/J91," ")</f>
        <v>7010.666666666667</v>
      </c>
      <c r="L91" s="23">
        <f t="shared" ref="L91:L98" si="17">G91+D91</f>
        <v>115676</v>
      </c>
      <c r="M91" s="34"/>
      <c r="N91" s="44">
        <f t="shared" ref="N91:N98" si="18">D91+G91</f>
        <v>115676</v>
      </c>
    </row>
    <row r="92" spans="1:14" ht="14.4" customHeight="1" x14ac:dyDescent="0.3">
      <c r="A92" s="109" t="s">
        <v>89</v>
      </c>
      <c r="B92" s="22">
        <f>'BE1'!B92+'BE2'!B92+'BE3'!B92+'BE4'!B92+'BE5'!B92</f>
        <v>13.5</v>
      </c>
      <c r="C92" s="11"/>
      <c r="D92" s="22">
        <f>'BE1'!D92+'BE2'!D92+'BE3'!D92+'BE4'!D92+'BE5'!D92</f>
        <v>50800</v>
      </c>
      <c r="E92" s="23"/>
      <c r="F92" s="13"/>
      <c r="G92" s="23"/>
      <c r="H92" s="34"/>
      <c r="I92" s="44">
        <f t="shared" si="14"/>
        <v>50800</v>
      </c>
      <c r="J92" s="23">
        <f t="shared" si="15"/>
        <v>13.5</v>
      </c>
      <c r="K92" s="23">
        <f t="shared" si="16"/>
        <v>3762.962962962963</v>
      </c>
      <c r="L92" s="23">
        <f t="shared" si="17"/>
        <v>50800</v>
      </c>
      <c r="M92" s="34"/>
      <c r="N92" s="44">
        <f t="shared" si="18"/>
        <v>50800</v>
      </c>
    </row>
    <row r="93" spans="1:14" ht="14.4" customHeight="1" x14ac:dyDescent="0.3">
      <c r="A93" s="109" t="s">
        <v>90</v>
      </c>
      <c r="B93" s="22">
        <f>'BE1'!B93+'BE2'!B93+'BE3'!B93+'BE4'!B93+'BE5'!B93</f>
        <v>2</v>
      </c>
      <c r="C93" s="11"/>
      <c r="D93" s="22">
        <f>'BE1'!D93+'BE2'!D93+'BE3'!D93+'BE4'!D93+'BE5'!D93</f>
        <v>6000</v>
      </c>
      <c r="E93" s="23"/>
      <c r="F93" s="13"/>
      <c r="G93" s="23"/>
      <c r="H93" s="34"/>
      <c r="I93" s="44">
        <f t="shared" si="14"/>
        <v>6000</v>
      </c>
      <c r="J93" s="23">
        <f t="shared" si="15"/>
        <v>2</v>
      </c>
      <c r="K93" s="23">
        <f t="shared" si="16"/>
        <v>3000</v>
      </c>
      <c r="L93" s="23">
        <f t="shared" si="17"/>
        <v>6000</v>
      </c>
      <c r="M93" s="34"/>
      <c r="N93" s="44">
        <f t="shared" si="18"/>
        <v>6000</v>
      </c>
    </row>
    <row r="94" spans="1:14" ht="14.4" customHeight="1" x14ac:dyDescent="0.3">
      <c r="A94" s="109" t="s">
        <v>91</v>
      </c>
      <c r="B94" s="22">
        <f>'BE1'!B94+'BE2'!B94+'BE3'!B94+'BE4'!B94+'BE5'!B94</f>
        <v>0</v>
      </c>
      <c r="C94" s="11"/>
      <c r="D94" s="22">
        <f>'BE1'!D94+'BE2'!D94+'BE3'!D94+'BE4'!D94+'BE5'!D94</f>
        <v>0</v>
      </c>
      <c r="E94" s="23"/>
      <c r="F94" s="13"/>
      <c r="G94" s="23"/>
      <c r="H94" s="34"/>
      <c r="I94" s="44">
        <f t="shared" si="14"/>
        <v>0</v>
      </c>
      <c r="J94" s="23">
        <f t="shared" si="15"/>
        <v>0</v>
      </c>
      <c r="K94" s="23" t="str">
        <f t="shared" si="16"/>
        <v xml:space="preserve"> </v>
      </c>
      <c r="L94" s="23">
        <f t="shared" si="17"/>
        <v>0</v>
      </c>
      <c r="M94" s="34"/>
      <c r="N94" s="44">
        <f t="shared" si="18"/>
        <v>0</v>
      </c>
    </row>
    <row r="95" spans="1:14" ht="14.4" customHeight="1" x14ac:dyDescent="0.3">
      <c r="A95" s="109" t="s">
        <v>92</v>
      </c>
      <c r="B95" s="22">
        <f>'BE1'!B95+'BE2'!B95+'BE3'!B95+'BE4'!B95+'BE5'!B95</f>
        <v>0</v>
      </c>
      <c r="C95" s="11"/>
      <c r="D95" s="22">
        <f>'BE1'!D95+'BE2'!D95+'BE3'!D95+'BE4'!D95+'BE5'!D95</f>
        <v>0</v>
      </c>
      <c r="E95" s="23"/>
      <c r="F95" s="13"/>
      <c r="G95" s="23"/>
      <c r="H95" s="34"/>
      <c r="I95" s="44">
        <f t="shared" si="14"/>
        <v>0</v>
      </c>
      <c r="J95" s="23">
        <f t="shared" si="15"/>
        <v>0</v>
      </c>
      <c r="K95" s="23" t="str">
        <f t="shared" si="16"/>
        <v xml:space="preserve"> </v>
      </c>
      <c r="L95" s="23">
        <f t="shared" si="17"/>
        <v>0</v>
      </c>
      <c r="M95" s="34"/>
      <c r="N95" s="44">
        <f t="shared" si="18"/>
        <v>0</v>
      </c>
    </row>
    <row r="96" spans="1:14" ht="14.4" customHeight="1" x14ac:dyDescent="0.3">
      <c r="A96" s="14" t="s">
        <v>93</v>
      </c>
      <c r="B96" s="22">
        <f>'BE1'!B96+'BE2'!B96+'BE3'!B96+'BE4'!B96+'BE5'!B96</f>
        <v>0</v>
      </c>
      <c r="C96" s="11"/>
      <c r="D96" s="22">
        <f>'BE1'!D96+'BE2'!D96+'BE3'!D96+'BE4'!D96+'BE5'!D96</f>
        <v>0</v>
      </c>
      <c r="E96" s="23"/>
      <c r="F96" s="13"/>
      <c r="G96" s="23"/>
      <c r="H96" s="34"/>
      <c r="I96" s="44">
        <f t="shared" si="14"/>
        <v>0</v>
      </c>
      <c r="J96" s="23">
        <f t="shared" si="15"/>
        <v>0</v>
      </c>
      <c r="K96" s="23" t="str">
        <f t="shared" si="16"/>
        <v xml:space="preserve"> </v>
      </c>
      <c r="L96" s="23">
        <f t="shared" si="17"/>
        <v>0</v>
      </c>
      <c r="M96" s="34"/>
      <c r="N96" s="44">
        <f t="shared" si="18"/>
        <v>0</v>
      </c>
    </row>
    <row r="97" spans="1:14" ht="14.4" customHeight="1" x14ac:dyDescent="0.3">
      <c r="A97" s="14" t="s">
        <v>94</v>
      </c>
      <c r="B97" s="22">
        <f>'BE1'!B97+'BE2'!B97+'BE3'!B97+'BE4'!B97+'BE5'!B97</f>
        <v>0</v>
      </c>
      <c r="C97" s="11"/>
      <c r="D97" s="22">
        <f>'BE1'!D97+'BE2'!D97+'BE3'!D97+'BE4'!D97+'BE5'!D97</f>
        <v>0</v>
      </c>
      <c r="E97" s="23"/>
      <c r="F97" s="13"/>
      <c r="G97" s="23"/>
      <c r="H97" s="34"/>
      <c r="I97" s="44">
        <f t="shared" si="14"/>
        <v>0</v>
      </c>
      <c r="J97" s="23">
        <f t="shared" si="15"/>
        <v>0</v>
      </c>
      <c r="K97" s="23" t="str">
        <f t="shared" si="16"/>
        <v xml:space="preserve"> </v>
      </c>
      <c r="L97" s="23">
        <f t="shared" si="17"/>
        <v>0</v>
      </c>
      <c r="M97" s="15"/>
      <c r="N97" s="44">
        <f t="shared" si="18"/>
        <v>0</v>
      </c>
    </row>
    <row r="98" spans="1:14" ht="14.4" customHeight="1" x14ac:dyDescent="0.3">
      <c r="A98" s="14" t="s">
        <v>95</v>
      </c>
      <c r="B98" s="22">
        <f>'BE1'!B98+'BE2'!B98+'BE3'!B98+'BE4'!B98+'BE5'!B98</f>
        <v>0</v>
      </c>
      <c r="C98" s="11"/>
      <c r="D98" s="22">
        <f>'BE1'!D98+'BE2'!D98+'BE3'!D98+'BE4'!D98+'BE5'!D98</f>
        <v>0</v>
      </c>
      <c r="E98" s="23"/>
      <c r="F98" s="13"/>
      <c r="G98" s="23"/>
      <c r="H98" s="34"/>
      <c r="I98" s="44">
        <f t="shared" si="14"/>
        <v>0</v>
      </c>
      <c r="J98" s="23">
        <f t="shared" si="15"/>
        <v>0</v>
      </c>
      <c r="K98" s="23" t="str">
        <f t="shared" si="16"/>
        <v xml:space="preserve"> </v>
      </c>
      <c r="L98" s="23">
        <f t="shared" si="17"/>
        <v>0</v>
      </c>
      <c r="M98" s="15"/>
      <c r="N98" s="44">
        <f t="shared" si="18"/>
        <v>0</v>
      </c>
    </row>
    <row r="99" spans="1:14" ht="14.4" customHeight="1" x14ac:dyDescent="0.3">
      <c r="A99" s="19" t="s">
        <v>96</v>
      </c>
      <c r="B99" s="7"/>
      <c r="C99" s="20"/>
      <c r="D99" s="21"/>
      <c r="E99" s="7"/>
      <c r="F99" s="20"/>
      <c r="G99" s="21"/>
      <c r="H99" s="15"/>
      <c r="I99" s="44"/>
      <c r="J99" s="23"/>
      <c r="K99" s="23"/>
      <c r="L99" s="23"/>
      <c r="M99" s="34"/>
      <c r="N99" s="44"/>
    </row>
    <row r="100" spans="1:14" ht="14.4" customHeight="1" x14ac:dyDescent="0.3">
      <c r="A100" s="16"/>
      <c r="B100" s="22">
        <f>'BE1'!B100+'BE2'!B100+'BE3'!B100+'BE4'!B100+'BE5'!B100</f>
        <v>0</v>
      </c>
      <c r="C100" s="11"/>
      <c r="D100" s="22">
        <f>'BE1'!D100+'BE2'!D100+'BE3'!D100+'BE4'!D100+'BE5'!D100</f>
        <v>0</v>
      </c>
      <c r="E100" s="23"/>
      <c r="F100" s="13"/>
      <c r="G100" s="23"/>
      <c r="H100" s="34"/>
      <c r="I100" s="44">
        <f>D100+G100</f>
        <v>0</v>
      </c>
      <c r="J100" s="23">
        <f>E100+B100</f>
        <v>0</v>
      </c>
      <c r="K100" s="23" t="str">
        <f>IF(J100&gt;0,L100/J100," ")</f>
        <v xml:space="preserve"> </v>
      </c>
      <c r="L100" s="23">
        <f>G100+D100</f>
        <v>0</v>
      </c>
      <c r="M100" s="15"/>
      <c r="N100" s="44">
        <f>D100+G100</f>
        <v>0</v>
      </c>
    </row>
    <row r="101" spans="1:14" ht="14.4" customHeight="1" x14ac:dyDescent="0.3">
      <c r="A101" s="19" t="s">
        <v>97</v>
      </c>
      <c r="B101" s="7"/>
      <c r="C101" s="20"/>
      <c r="D101" s="21"/>
      <c r="E101" s="7"/>
      <c r="F101" s="20"/>
      <c r="G101" s="21"/>
      <c r="H101" s="15"/>
      <c r="I101" s="44"/>
      <c r="J101" s="23"/>
      <c r="K101" s="23"/>
      <c r="L101" s="23"/>
      <c r="M101" s="34"/>
      <c r="N101" s="44"/>
    </row>
    <row r="102" spans="1:14" ht="14.4" customHeight="1" x14ac:dyDescent="0.3">
      <c r="A102" s="120" t="s">
        <v>98</v>
      </c>
      <c r="B102" s="22">
        <f>'BE1'!B102+'BE2'!B102+'BE3'!B102+'BE4'!B102+'BE5'!B102</f>
        <v>15</v>
      </c>
      <c r="C102" s="11"/>
      <c r="D102" s="22">
        <f>'BE1'!D102+'BE2'!D102+'BE3'!D102+'BE4'!D102+'BE5'!D102</f>
        <v>32400</v>
      </c>
      <c r="E102" s="23"/>
      <c r="F102" s="13"/>
      <c r="G102" s="23"/>
      <c r="H102" s="34"/>
      <c r="I102" s="44">
        <f>D102+G102</f>
        <v>32400</v>
      </c>
      <c r="J102" s="23">
        <f>E102+B102</f>
        <v>15</v>
      </c>
      <c r="K102" s="23">
        <f>IF(J102&gt;0,L102/J102," ")</f>
        <v>2160</v>
      </c>
      <c r="L102" s="23">
        <f>G102+D102</f>
        <v>32400</v>
      </c>
      <c r="M102" s="15"/>
      <c r="N102" s="44">
        <f>D102+G102</f>
        <v>32400</v>
      </c>
    </row>
    <row r="103" spans="1:14" ht="14.4" customHeight="1" x14ac:dyDescent="0.3">
      <c r="A103" s="14" t="s">
        <v>99</v>
      </c>
      <c r="B103" s="10"/>
      <c r="C103" s="11"/>
      <c r="D103" s="22"/>
      <c r="E103" s="12"/>
      <c r="F103" s="13"/>
      <c r="G103" s="23"/>
      <c r="H103" s="15"/>
      <c r="I103" s="44"/>
      <c r="J103" s="23"/>
      <c r="K103" s="23"/>
      <c r="L103" s="23"/>
      <c r="M103" s="15"/>
      <c r="N103" s="44"/>
    </row>
    <row r="104" spans="1:14" ht="14.4" customHeight="1" x14ac:dyDescent="0.3">
      <c r="A104" s="110" t="s">
        <v>100</v>
      </c>
      <c r="B104" s="22">
        <f>'BE1'!B104+'BE2'!B104+'BE3'!B104+'BE4'!B104+'BE5'!B104</f>
        <v>0</v>
      </c>
      <c r="C104" s="11"/>
      <c r="D104" s="22">
        <f>'BE1'!D104+'BE2'!D104+'BE3'!D104+'BE4'!D104+'BE5'!D104</f>
        <v>0</v>
      </c>
      <c r="E104" s="23"/>
      <c r="F104" s="13"/>
      <c r="G104" s="23"/>
      <c r="H104" s="34"/>
      <c r="I104" s="44">
        <f>D104+G104</f>
        <v>0</v>
      </c>
      <c r="J104" s="23">
        <f>E104+B104</f>
        <v>0</v>
      </c>
      <c r="K104" s="23" t="str">
        <f>IF(J104&gt;0,L104/J104," ")</f>
        <v xml:space="preserve"> </v>
      </c>
      <c r="L104" s="23">
        <f>G104+D104</f>
        <v>0</v>
      </c>
      <c r="M104" s="15"/>
      <c r="N104" s="44">
        <f>D104+G104</f>
        <v>0</v>
      </c>
    </row>
    <row r="105" spans="1:14" ht="14.4" customHeight="1" x14ac:dyDescent="0.3">
      <c r="A105" s="110" t="s">
        <v>101</v>
      </c>
      <c r="B105" s="22">
        <f>'BE1'!B105+'BE2'!B105+'BE3'!B105+'BE4'!B105+'BE5'!B105</f>
        <v>0</v>
      </c>
      <c r="C105" s="11"/>
      <c r="D105" s="22">
        <f>'BE1'!D105+'BE2'!D105+'BE3'!D105+'BE4'!D105+'BE5'!D105</f>
        <v>0</v>
      </c>
      <c r="E105" s="23"/>
      <c r="F105" s="13"/>
      <c r="G105" s="23"/>
      <c r="H105" s="34"/>
      <c r="I105" s="44">
        <f>D105+G105</f>
        <v>0</v>
      </c>
      <c r="J105" s="23">
        <f>E105+B105</f>
        <v>0</v>
      </c>
      <c r="K105" s="23" t="str">
        <f>IF(J105&gt;0,L105/J105," ")</f>
        <v xml:space="preserve"> </v>
      </c>
      <c r="L105" s="23">
        <f>G105+D105</f>
        <v>0</v>
      </c>
      <c r="M105" s="15"/>
      <c r="N105" s="44">
        <f>D105+G105</f>
        <v>0</v>
      </c>
    </row>
    <row r="106" spans="1:14" ht="14.4" customHeight="1" x14ac:dyDescent="0.3">
      <c r="A106" s="110" t="s">
        <v>102</v>
      </c>
      <c r="B106" s="22">
        <f>'BE1'!B106+'BE2'!B106+'BE3'!B106+'BE4'!B106+'BE5'!B106</f>
        <v>0</v>
      </c>
      <c r="C106" s="11"/>
      <c r="D106" s="22">
        <f>'BE1'!D106+'BE2'!D106+'BE3'!D106+'BE4'!D106+'BE5'!D106</f>
        <v>0</v>
      </c>
      <c r="E106" s="23"/>
      <c r="F106" s="13"/>
      <c r="G106" s="23"/>
      <c r="H106" s="34"/>
      <c r="I106" s="44">
        <f>D106+G106</f>
        <v>0</v>
      </c>
      <c r="J106" s="23">
        <f>E106+B106</f>
        <v>0</v>
      </c>
      <c r="K106" s="23" t="str">
        <f>IF(J106&gt;0,L106/J106," ")</f>
        <v xml:space="preserve"> </v>
      </c>
      <c r="L106" s="23">
        <f>G106+D106</f>
        <v>0</v>
      </c>
      <c r="M106" s="15"/>
      <c r="N106" s="44">
        <f>D106+G106</f>
        <v>0</v>
      </c>
    </row>
    <row r="107" spans="1:14" ht="14.4" customHeight="1" x14ac:dyDescent="0.3">
      <c r="A107" s="14" t="s">
        <v>103</v>
      </c>
      <c r="B107" s="10"/>
      <c r="C107" s="11"/>
      <c r="D107" s="22"/>
      <c r="E107" s="12"/>
      <c r="F107" s="13"/>
      <c r="G107" s="23"/>
      <c r="H107" s="15"/>
      <c r="I107" s="44"/>
      <c r="J107" s="23"/>
      <c r="K107" s="23"/>
      <c r="L107" s="23"/>
      <c r="M107" s="15"/>
      <c r="N107" s="44"/>
    </row>
    <row r="108" spans="1:14" ht="14.4" customHeight="1" x14ac:dyDescent="0.3">
      <c r="A108" s="110" t="s">
        <v>104</v>
      </c>
      <c r="B108" s="22">
        <f>'BE1'!B108+'BE2'!B108+'BE3'!B108+'BE4'!B108+'BE5'!B108</f>
        <v>0</v>
      </c>
      <c r="C108" s="11"/>
      <c r="D108" s="22">
        <f>'BE1'!D108+'BE2'!D108+'BE3'!D108+'BE4'!D108+'BE5'!D108</f>
        <v>0</v>
      </c>
      <c r="E108" s="23"/>
      <c r="F108" s="13"/>
      <c r="G108" s="23"/>
      <c r="H108" s="34"/>
      <c r="I108" s="44">
        <f>D108+G108</f>
        <v>0</v>
      </c>
      <c r="J108" s="23">
        <f>E108+B108</f>
        <v>0</v>
      </c>
      <c r="K108" s="23" t="str">
        <f t="shared" ref="K108:K112" si="19">IF(J108&gt;0,L108/J108," ")</f>
        <v xml:space="preserve"> </v>
      </c>
      <c r="L108" s="23">
        <f>G108+D108</f>
        <v>0</v>
      </c>
      <c r="M108" s="15"/>
      <c r="N108" s="44">
        <f>D108+G108</f>
        <v>0</v>
      </c>
    </row>
    <row r="109" spans="1:14" ht="14.4" customHeight="1" x14ac:dyDescent="0.3">
      <c r="A109" s="110" t="s">
        <v>105</v>
      </c>
      <c r="B109" s="22">
        <f>'BE1'!B109+'BE2'!B109+'BE3'!B109+'BE4'!B109+'BE5'!B109</f>
        <v>0</v>
      </c>
      <c r="C109" s="11"/>
      <c r="D109" s="22">
        <f>'BE1'!D109+'BE2'!D109+'BE3'!D109+'BE4'!D109+'BE5'!D109</f>
        <v>0</v>
      </c>
      <c r="E109" s="23"/>
      <c r="F109" s="13"/>
      <c r="G109" s="23"/>
      <c r="H109" s="34"/>
      <c r="I109" s="44">
        <f>D109+G109</f>
        <v>0</v>
      </c>
      <c r="J109" s="23">
        <f>E109+B109</f>
        <v>0</v>
      </c>
      <c r="K109" s="23" t="str">
        <f t="shared" si="19"/>
        <v xml:space="preserve"> </v>
      </c>
      <c r="L109" s="23">
        <f>G109+D109</f>
        <v>0</v>
      </c>
      <c r="M109" s="15"/>
      <c r="N109" s="44">
        <f>D109+G109</f>
        <v>0</v>
      </c>
    </row>
    <row r="110" spans="1:14" ht="14.4" customHeight="1" x14ac:dyDescent="0.3">
      <c r="A110" s="110" t="s">
        <v>106</v>
      </c>
      <c r="B110" s="22">
        <f>'BE1'!B110+'BE2'!B110+'BE3'!B110+'BE4'!B110+'BE5'!B110</f>
        <v>0</v>
      </c>
      <c r="C110" s="11"/>
      <c r="D110" s="22">
        <f>'BE1'!D110+'BE2'!D110+'BE3'!D110+'BE4'!D110+'BE5'!D110</f>
        <v>0</v>
      </c>
      <c r="E110" s="23"/>
      <c r="F110" s="13"/>
      <c r="G110" s="23"/>
      <c r="H110" s="34"/>
      <c r="I110" s="44">
        <f>D110+G110</f>
        <v>0</v>
      </c>
      <c r="J110" s="23">
        <f>E110+B110</f>
        <v>0</v>
      </c>
      <c r="K110" s="23" t="str">
        <f t="shared" si="19"/>
        <v xml:space="preserve"> </v>
      </c>
      <c r="L110" s="23">
        <f>G110+D110</f>
        <v>0</v>
      </c>
      <c r="M110" s="15"/>
      <c r="N110" s="44">
        <f>D110+G110</f>
        <v>0</v>
      </c>
    </row>
    <row r="111" spans="1:14" ht="14.4" customHeight="1" x14ac:dyDescent="0.3">
      <c r="A111" s="110" t="s">
        <v>107</v>
      </c>
      <c r="B111" s="22">
        <f>'BE1'!B111+'BE2'!B111+'BE3'!B111+'BE4'!B111+'BE5'!B111</f>
        <v>0</v>
      </c>
      <c r="C111" s="11"/>
      <c r="D111" s="22">
        <f>'BE1'!D111+'BE2'!D111+'BE3'!D111+'BE4'!D111+'BE5'!D111</f>
        <v>0</v>
      </c>
      <c r="E111" s="23"/>
      <c r="F111" s="13"/>
      <c r="G111" s="23"/>
      <c r="H111" s="34"/>
      <c r="I111" s="44">
        <f>D111+G111</f>
        <v>0</v>
      </c>
      <c r="J111" s="23">
        <f>E111+B111</f>
        <v>0</v>
      </c>
      <c r="K111" s="23" t="str">
        <f t="shared" si="19"/>
        <v xml:space="preserve"> </v>
      </c>
      <c r="L111" s="23">
        <f>G111+D111</f>
        <v>0</v>
      </c>
      <c r="M111" s="15"/>
      <c r="N111" s="44">
        <f>D111+G111</f>
        <v>0</v>
      </c>
    </row>
    <row r="112" spans="1:14" ht="14.4" customHeight="1" x14ac:dyDescent="0.3">
      <c r="A112" s="110" t="s">
        <v>108</v>
      </c>
      <c r="B112" s="22">
        <f>'BE1'!B112+'BE2'!B112+'BE3'!B112+'BE4'!B112+'BE5'!B112</f>
        <v>0</v>
      </c>
      <c r="C112" s="11"/>
      <c r="D112" s="22">
        <f>'BE1'!D112+'BE2'!D112+'BE3'!D112+'BE4'!D112+'BE5'!D112</f>
        <v>0</v>
      </c>
      <c r="E112" s="23"/>
      <c r="F112" s="13"/>
      <c r="G112" s="23"/>
      <c r="H112" s="34"/>
      <c r="I112" s="44">
        <f>D112+G112</f>
        <v>0</v>
      </c>
      <c r="J112" s="23">
        <f>E112+B112</f>
        <v>0</v>
      </c>
      <c r="K112" s="23" t="str">
        <f t="shared" si="19"/>
        <v xml:space="preserve"> </v>
      </c>
      <c r="L112" s="23">
        <f>G112+D112</f>
        <v>0</v>
      </c>
      <c r="M112" s="15"/>
      <c r="N112" s="44">
        <f>D112+G112</f>
        <v>0</v>
      </c>
    </row>
    <row r="113" spans="1:14" ht="14.4" customHeight="1" x14ac:dyDescent="0.3">
      <c r="A113" s="9" t="s">
        <v>109</v>
      </c>
      <c r="B113" s="7"/>
      <c r="C113" s="20"/>
      <c r="D113" s="21"/>
      <c r="E113" s="7"/>
      <c r="F113" s="20"/>
      <c r="G113" s="21"/>
      <c r="H113" s="15"/>
      <c r="I113" s="44"/>
      <c r="J113" s="23"/>
      <c r="K113" s="23"/>
      <c r="L113" s="23"/>
      <c r="M113" s="34"/>
      <c r="N113" s="44"/>
    </row>
    <row r="114" spans="1:14" ht="14.4" customHeight="1" x14ac:dyDescent="0.3">
      <c r="A114" s="121" t="s">
        <v>110</v>
      </c>
      <c r="B114" s="22">
        <f>'BE1'!B114+'BE2'!B114+'BE3'!B114+'BE4'!B114+'BE5'!B114</f>
        <v>0</v>
      </c>
      <c r="C114" s="11"/>
      <c r="D114" s="22">
        <f>'BE1'!D114+'BE2'!D114+'BE3'!D114+'BE4'!D114+'BE5'!D114</f>
        <v>0</v>
      </c>
      <c r="E114" s="23"/>
      <c r="F114" s="13"/>
      <c r="G114" s="23"/>
      <c r="H114" s="34"/>
      <c r="I114" s="44">
        <f>D114+G114</f>
        <v>0</v>
      </c>
      <c r="J114" s="23">
        <f>E114+B114</f>
        <v>0</v>
      </c>
      <c r="K114" s="23" t="str">
        <f t="shared" ref="K114:K118" si="20">IF(J114&gt;0,L114/J114," ")</f>
        <v xml:space="preserve"> </v>
      </c>
      <c r="L114" s="23">
        <f>G114+D114</f>
        <v>0</v>
      </c>
      <c r="M114" s="15"/>
      <c r="N114" s="44">
        <f>D114+G114</f>
        <v>0</v>
      </c>
    </row>
    <row r="115" spans="1:14" ht="14.4" customHeight="1" x14ac:dyDescent="0.3">
      <c r="A115" s="120" t="s">
        <v>111</v>
      </c>
      <c r="B115" s="22">
        <f>'BE1'!B115+'BE2'!B115+'BE3'!B115+'BE4'!B115+'BE5'!B115</f>
        <v>0</v>
      </c>
      <c r="C115" s="11"/>
      <c r="D115" s="22">
        <f>'BE1'!D115+'BE2'!D115+'BE3'!D115+'BE4'!D115+'BE5'!D115</f>
        <v>0</v>
      </c>
      <c r="E115" s="23"/>
      <c r="F115" s="13"/>
      <c r="G115" s="23"/>
      <c r="H115" s="34"/>
      <c r="I115" s="44">
        <f>D115+G115</f>
        <v>0</v>
      </c>
      <c r="J115" s="23">
        <f>E115+B115</f>
        <v>0</v>
      </c>
      <c r="K115" s="23" t="str">
        <f t="shared" si="20"/>
        <v xml:space="preserve"> </v>
      </c>
      <c r="L115" s="23">
        <f>G115+D115</f>
        <v>0</v>
      </c>
      <c r="M115" s="15"/>
      <c r="N115" s="44">
        <f>D115+G115</f>
        <v>0</v>
      </c>
    </row>
    <row r="116" spans="1:14" ht="14.4" customHeight="1" x14ac:dyDescent="0.3">
      <c r="A116" s="120" t="s">
        <v>112</v>
      </c>
      <c r="B116" s="22">
        <f>'BE1'!B116+'BE2'!B116+'BE3'!B116+'BE4'!B116+'BE5'!B116</f>
        <v>0</v>
      </c>
      <c r="C116" s="11"/>
      <c r="D116" s="22">
        <f>'BE1'!D116+'BE2'!D116+'BE3'!D116+'BE4'!D116+'BE5'!D116</f>
        <v>0</v>
      </c>
      <c r="E116" s="23"/>
      <c r="F116" s="13"/>
      <c r="G116" s="23"/>
      <c r="H116" s="34"/>
      <c r="I116" s="44">
        <f>D116+G116</f>
        <v>0</v>
      </c>
      <c r="J116" s="23">
        <f>E116+B116</f>
        <v>0</v>
      </c>
      <c r="K116" s="23" t="str">
        <f t="shared" si="20"/>
        <v xml:space="preserve"> </v>
      </c>
      <c r="L116" s="23">
        <f>G116+D116</f>
        <v>0</v>
      </c>
      <c r="M116" s="15"/>
      <c r="N116" s="44">
        <f>D116+G116</f>
        <v>0</v>
      </c>
    </row>
    <row r="117" spans="1:14" ht="14.4" customHeight="1" x14ac:dyDescent="0.3">
      <c r="A117" s="120" t="s">
        <v>113</v>
      </c>
      <c r="B117" s="22">
        <f>'BE1'!B117+'BE2'!B117+'BE3'!B117+'BE4'!B117+'BE5'!B117</f>
        <v>0</v>
      </c>
      <c r="C117" s="11"/>
      <c r="D117" s="22">
        <f>'BE1'!D117+'BE2'!D117+'BE3'!D117+'BE4'!D117+'BE5'!D117</f>
        <v>0</v>
      </c>
      <c r="E117" s="23"/>
      <c r="F117" s="13"/>
      <c r="G117" s="23"/>
      <c r="H117" s="34"/>
      <c r="I117" s="44">
        <f>D117+G117</f>
        <v>0</v>
      </c>
      <c r="J117" s="23">
        <f>E117+B117</f>
        <v>0</v>
      </c>
      <c r="K117" s="23" t="str">
        <f t="shared" si="20"/>
        <v xml:space="preserve"> </v>
      </c>
      <c r="L117" s="23">
        <f>G117+D117</f>
        <v>0</v>
      </c>
      <c r="M117" s="15"/>
      <c r="N117" s="44">
        <f>D117+G117</f>
        <v>0</v>
      </c>
    </row>
    <row r="118" spans="1:14" ht="14.4" customHeight="1" x14ac:dyDescent="0.3">
      <c r="A118" s="120" t="s">
        <v>114</v>
      </c>
      <c r="B118" s="22">
        <f>'BE1'!B118+'BE2'!B118+'BE3'!B118+'BE4'!B118+'BE5'!B118</f>
        <v>0</v>
      </c>
      <c r="C118" s="11"/>
      <c r="D118" s="22">
        <f>'BE1'!D118+'BE2'!D118+'BE3'!D118+'BE4'!D118+'BE5'!D118</f>
        <v>0</v>
      </c>
      <c r="E118" s="23"/>
      <c r="F118" s="13"/>
      <c r="G118" s="23"/>
      <c r="H118" s="34"/>
      <c r="I118" s="44">
        <f>D118+G118</f>
        <v>0</v>
      </c>
      <c r="J118" s="23">
        <f>E118+B118</f>
        <v>0</v>
      </c>
      <c r="K118" s="23" t="str">
        <f t="shared" si="20"/>
        <v xml:space="preserve"> </v>
      </c>
      <c r="L118" s="23">
        <f>G118+D118</f>
        <v>0</v>
      </c>
      <c r="M118" s="15"/>
      <c r="N118" s="44">
        <f>D118+G118</f>
        <v>0</v>
      </c>
    </row>
    <row r="119" spans="1:14" ht="14.4" customHeight="1" x14ac:dyDescent="0.3">
      <c r="A119" s="66"/>
      <c r="B119" s="10"/>
      <c r="C119" s="11"/>
      <c r="D119" s="22"/>
      <c r="E119" s="12"/>
      <c r="F119" s="13"/>
      <c r="G119" s="23"/>
      <c r="H119" s="15"/>
      <c r="I119" s="44"/>
      <c r="J119" s="23"/>
      <c r="K119" s="23"/>
      <c r="L119" s="23"/>
      <c r="M119" s="15"/>
      <c r="N119" s="44"/>
    </row>
    <row r="120" spans="1:14" ht="14.4" customHeight="1" x14ac:dyDescent="0.3">
      <c r="A120" s="122" t="s">
        <v>115</v>
      </c>
      <c r="B120" s="19"/>
      <c r="C120" s="19"/>
      <c r="D120" s="25">
        <f>'BE1'!D120+'BE2'!D120+'BE3'!D120+'BE4'!D120+'BE5'!D120</f>
        <v>204876</v>
      </c>
      <c r="E120" s="19"/>
      <c r="F120" s="19"/>
      <c r="G120" s="25"/>
      <c r="H120" s="15"/>
      <c r="I120" s="44">
        <f>D120+G120</f>
        <v>204876</v>
      </c>
      <c r="J120" s="23">
        <f>E120+B120</f>
        <v>0</v>
      </c>
      <c r="K120" s="23"/>
      <c r="L120" s="23">
        <f>G120+D120</f>
        <v>204876</v>
      </c>
      <c r="M120" s="15"/>
      <c r="N120" s="44">
        <f>D120+G120</f>
        <v>204876</v>
      </c>
    </row>
    <row r="121" spans="1:14" ht="14.4" customHeight="1" x14ac:dyDescent="0.3">
      <c r="A121" s="122" t="s">
        <v>116</v>
      </c>
      <c r="B121" s="19"/>
      <c r="C121" s="19"/>
      <c r="D121" s="25">
        <f>'BE1'!D121+'BE2'!D121+'BE3'!D121+'BE4'!D121+'BE5'!D121</f>
        <v>204876</v>
      </c>
      <c r="E121" s="19"/>
      <c r="F121" s="19"/>
      <c r="G121" s="25"/>
      <c r="H121" s="15"/>
      <c r="I121" s="44">
        <f>D121+G121</f>
        <v>204876</v>
      </c>
      <c r="J121" s="23">
        <f>E121+B121</f>
        <v>0</v>
      </c>
      <c r="K121" s="23"/>
      <c r="L121" s="23">
        <f>G121+D121</f>
        <v>204876</v>
      </c>
      <c r="M121" s="15"/>
      <c r="N121" s="44">
        <f>D121+G121</f>
        <v>204876</v>
      </c>
    </row>
    <row r="122" spans="1:14" ht="14.4" customHeight="1" x14ac:dyDescent="0.3">
      <c r="A122" s="24"/>
      <c r="B122" s="10"/>
      <c r="C122" s="11"/>
      <c r="D122" s="22"/>
      <c r="E122" s="12"/>
      <c r="F122" s="13"/>
      <c r="G122" s="23"/>
      <c r="H122" s="15"/>
      <c r="I122" s="44"/>
      <c r="J122" s="23"/>
      <c r="K122" s="23"/>
      <c r="L122" s="23"/>
      <c r="M122" s="15"/>
      <c r="N122" s="44"/>
    </row>
    <row r="123" spans="1:14" ht="14.4" customHeight="1" x14ac:dyDescent="0.3">
      <c r="A123" s="19" t="s">
        <v>117</v>
      </c>
      <c r="B123" s="19"/>
      <c r="C123" s="19"/>
      <c r="D123" s="25">
        <f>'BE1'!D123+'BE2'!D123+'BE3'!D123+'BE4'!D123+'BE5'!D123</f>
        <v>51219</v>
      </c>
      <c r="E123" s="19"/>
      <c r="F123" s="19"/>
      <c r="G123" s="25"/>
      <c r="H123" s="15"/>
      <c r="I123" s="44">
        <f>D123+G123</f>
        <v>51219</v>
      </c>
      <c r="J123" s="23">
        <f>E123+B123</f>
        <v>0</v>
      </c>
      <c r="K123" s="23"/>
      <c r="L123" s="23">
        <f>G123+D123</f>
        <v>51219</v>
      </c>
      <c r="M123" s="15"/>
      <c r="N123" s="44">
        <f>D123+G123</f>
        <v>51219</v>
      </c>
    </row>
    <row r="124" spans="1:14" ht="14.4" customHeight="1" x14ac:dyDescent="0.3">
      <c r="A124" s="14"/>
      <c r="B124" s="10"/>
      <c r="C124" s="11"/>
      <c r="D124" s="22"/>
      <c r="E124" s="12"/>
      <c r="F124" s="13"/>
      <c r="G124" s="23"/>
      <c r="H124" s="15"/>
      <c r="I124" s="44"/>
      <c r="J124" s="23"/>
      <c r="K124" s="23"/>
      <c r="L124" s="23"/>
      <c r="M124" s="15"/>
      <c r="N124" s="44"/>
    </row>
    <row r="125" spans="1:14" ht="14.4" customHeight="1" x14ac:dyDescent="0.3">
      <c r="A125" s="19" t="s">
        <v>118</v>
      </c>
      <c r="B125" s="19"/>
      <c r="C125" s="19"/>
      <c r="D125" s="25">
        <f>'BE1'!D125+'BE2'!D125+'BE3'!D125+'BE4'!D125+'BE5'!D125</f>
        <v>256095</v>
      </c>
      <c r="E125" s="19"/>
      <c r="F125" s="19"/>
      <c r="G125" s="25"/>
      <c r="H125" s="15"/>
      <c r="I125" s="44">
        <f>D125+G125</f>
        <v>256095</v>
      </c>
      <c r="J125" s="23">
        <f>E125+B125</f>
        <v>0</v>
      </c>
      <c r="K125" s="23"/>
      <c r="L125" s="23">
        <f>G125+D125</f>
        <v>256095</v>
      </c>
      <c r="M125" s="15"/>
      <c r="N125" s="44">
        <f>D125+G125</f>
        <v>256095</v>
      </c>
    </row>
    <row r="126" spans="1:14" ht="14.4" customHeight="1" x14ac:dyDescent="0.3">
      <c r="A126" s="45"/>
      <c r="B126" s="46"/>
      <c r="C126" s="46"/>
      <c r="D126" s="46"/>
      <c r="E126" s="46"/>
      <c r="F126" s="46"/>
      <c r="G126" s="46"/>
      <c r="H126" s="34"/>
      <c r="I126" s="34"/>
      <c r="J126" s="46"/>
      <c r="K126" s="46"/>
      <c r="L126" s="46"/>
      <c r="M126" s="34"/>
      <c r="N126" s="34"/>
    </row>
    <row r="127" spans="1:14" ht="14.4" customHeight="1" x14ac:dyDescent="0.3">
      <c r="A127" s="37"/>
      <c r="B127" s="38"/>
      <c r="C127" s="39"/>
      <c r="D127" s="40"/>
      <c r="E127" s="38"/>
      <c r="F127" s="39"/>
      <c r="G127" s="40"/>
      <c r="H127" s="41"/>
      <c r="I127" s="41"/>
      <c r="J127" s="41"/>
      <c r="K127" s="41"/>
      <c r="L127" s="41"/>
      <c r="M127" s="42"/>
      <c r="N127" s="43"/>
    </row>
    <row r="128" spans="1:14" ht="21" customHeight="1" x14ac:dyDescent="0.3">
      <c r="A128" s="260" t="s">
        <v>408</v>
      </c>
      <c r="B128" s="261"/>
      <c r="C128" s="261"/>
      <c r="D128" s="261"/>
      <c r="E128" s="261"/>
      <c r="F128" s="261"/>
      <c r="G128" s="261"/>
      <c r="H128" s="261"/>
      <c r="I128" s="261"/>
      <c r="J128" s="261"/>
      <c r="K128" s="261"/>
      <c r="L128" s="261"/>
      <c r="M128" s="261"/>
      <c r="N128" s="262"/>
    </row>
    <row r="129" spans="1:14" ht="14.4" customHeight="1" x14ac:dyDescent="0.3">
      <c r="A129" s="14"/>
      <c r="B129" s="14"/>
      <c r="C129" s="14"/>
      <c r="D129" s="14"/>
      <c r="E129" s="14"/>
      <c r="F129" s="14"/>
      <c r="G129" s="14"/>
      <c r="H129" s="14"/>
      <c r="I129" s="14"/>
      <c r="J129" s="14"/>
      <c r="K129" s="14"/>
      <c r="L129" s="14"/>
      <c r="M129" s="14"/>
      <c r="N129" s="14"/>
    </row>
    <row r="130" spans="1:14" ht="14.4" customHeight="1" x14ac:dyDescent="0.3">
      <c r="A130" s="19" t="s">
        <v>86</v>
      </c>
      <c r="B130" s="7"/>
      <c r="C130" s="20"/>
      <c r="D130" s="21"/>
      <c r="E130" s="7"/>
      <c r="F130" s="20"/>
      <c r="G130" s="21"/>
      <c r="H130" s="34"/>
      <c r="I130" s="44"/>
      <c r="J130" s="23"/>
      <c r="K130" s="23"/>
      <c r="L130" s="23"/>
      <c r="M130" s="34"/>
      <c r="N130" s="44"/>
    </row>
    <row r="131" spans="1:14" ht="14.4" customHeight="1" x14ac:dyDescent="0.3">
      <c r="A131" s="14" t="s">
        <v>87</v>
      </c>
      <c r="B131" s="10"/>
      <c r="C131" s="11"/>
      <c r="D131" s="22"/>
      <c r="E131" s="12"/>
      <c r="F131" s="13"/>
      <c r="G131" s="23"/>
      <c r="H131" s="34"/>
      <c r="I131" s="44"/>
      <c r="J131" s="23"/>
      <c r="K131" s="23"/>
      <c r="L131" s="23"/>
      <c r="M131" s="34"/>
      <c r="N131" s="44"/>
    </row>
    <row r="132" spans="1:14" ht="14.4" customHeight="1" x14ac:dyDescent="0.3">
      <c r="A132" s="109" t="s">
        <v>88</v>
      </c>
      <c r="B132" s="22">
        <f>'BE1'!B132+'BE2'!B132+'BE3'!B132+'BE4'!B132+'BE5'!B132</f>
        <v>11</v>
      </c>
      <c r="C132" s="11"/>
      <c r="D132" s="22">
        <f>'BE1'!D132+'BE2'!D132+'BE3'!D132+'BE4'!D132+'BE5'!D132</f>
        <v>82976</v>
      </c>
      <c r="E132" s="23"/>
      <c r="F132" s="13"/>
      <c r="G132" s="23"/>
      <c r="H132" s="34"/>
      <c r="I132" s="44">
        <f t="shared" ref="I132:I139" si="21">D132+G132</f>
        <v>82976</v>
      </c>
      <c r="J132" s="23">
        <f t="shared" ref="J132:J139" si="22">E132+B132</f>
        <v>11</v>
      </c>
      <c r="K132" s="23">
        <f t="shared" ref="K132:K139" si="23">IF(J132&gt;0,L132/J132," ")</f>
        <v>7543.272727272727</v>
      </c>
      <c r="L132" s="23">
        <f t="shared" ref="L132:L139" si="24">G132+D132</f>
        <v>82976</v>
      </c>
      <c r="M132" s="34"/>
      <c r="N132" s="44">
        <f t="shared" ref="N132:N139" si="25">D132+G132</f>
        <v>82976</v>
      </c>
    </row>
    <row r="133" spans="1:14" ht="14.4" customHeight="1" x14ac:dyDescent="0.3">
      <c r="A133" s="109" t="s">
        <v>89</v>
      </c>
      <c r="B133" s="22">
        <f>'BE1'!B133+'BE2'!B133+'BE3'!B133+'BE4'!B133+'BE5'!B133</f>
        <v>9.1999999999999993</v>
      </c>
      <c r="C133" s="11"/>
      <c r="D133" s="22">
        <f>'BE1'!D133+'BE2'!D133+'BE3'!D133+'BE4'!D133+'BE5'!D133</f>
        <v>36150</v>
      </c>
      <c r="E133" s="23"/>
      <c r="F133" s="13"/>
      <c r="G133" s="23"/>
      <c r="H133" s="34"/>
      <c r="I133" s="44">
        <f t="shared" si="21"/>
        <v>36150</v>
      </c>
      <c r="J133" s="23">
        <f t="shared" si="22"/>
        <v>9.1999999999999993</v>
      </c>
      <c r="K133" s="23">
        <f t="shared" si="23"/>
        <v>3929.347826086957</v>
      </c>
      <c r="L133" s="23">
        <f t="shared" si="24"/>
        <v>36150</v>
      </c>
      <c r="M133" s="34"/>
      <c r="N133" s="44">
        <f t="shared" si="25"/>
        <v>36150</v>
      </c>
    </row>
    <row r="134" spans="1:14" ht="14.4" customHeight="1" x14ac:dyDescent="0.3">
      <c r="A134" s="109" t="s">
        <v>90</v>
      </c>
      <c r="B134" s="22">
        <f>'BE1'!B134+'BE2'!B134+'BE3'!B134+'BE4'!B134+'BE5'!B134</f>
        <v>1</v>
      </c>
      <c r="C134" s="11"/>
      <c r="D134" s="22">
        <f>'BE1'!D134+'BE2'!D134+'BE3'!D134+'BE4'!D134+'BE5'!D134</f>
        <v>3000</v>
      </c>
      <c r="E134" s="23"/>
      <c r="F134" s="13"/>
      <c r="G134" s="23"/>
      <c r="H134" s="34"/>
      <c r="I134" s="44">
        <f t="shared" si="21"/>
        <v>3000</v>
      </c>
      <c r="J134" s="23">
        <f t="shared" si="22"/>
        <v>1</v>
      </c>
      <c r="K134" s="23">
        <f t="shared" si="23"/>
        <v>3000</v>
      </c>
      <c r="L134" s="23">
        <f t="shared" si="24"/>
        <v>3000</v>
      </c>
      <c r="M134" s="34"/>
      <c r="N134" s="44">
        <f t="shared" si="25"/>
        <v>3000</v>
      </c>
    </row>
    <row r="135" spans="1:14" ht="14.4" customHeight="1" x14ac:dyDescent="0.3">
      <c r="A135" s="109" t="s">
        <v>91</v>
      </c>
      <c r="B135" s="22">
        <f>'BE1'!B135+'BE2'!B135+'BE3'!B135+'BE4'!B135+'BE5'!B135</f>
        <v>0</v>
      </c>
      <c r="C135" s="11"/>
      <c r="D135" s="22">
        <f>'BE1'!D135+'BE2'!D135+'BE3'!D135+'BE4'!D135+'BE5'!D135</f>
        <v>0</v>
      </c>
      <c r="E135" s="23"/>
      <c r="F135" s="13"/>
      <c r="G135" s="23"/>
      <c r="H135" s="34"/>
      <c r="I135" s="44">
        <f t="shared" si="21"/>
        <v>0</v>
      </c>
      <c r="J135" s="23">
        <f t="shared" si="22"/>
        <v>0</v>
      </c>
      <c r="K135" s="23" t="str">
        <f t="shared" si="23"/>
        <v xml:space="preserve"> </v>
      </c>
      <c r="L135" s="23">
        <f t="shared" si="24"/>
        <v>0</v>
      </c>
      <c r="M135" s="34"/>
      <c r="N135" s="44">
        <f t="shared" si="25"/>
        <v>0</v>
      </c>
    </row>
    <row r="136" spans="1:14" ht="14.4" customHeight="1" x14ac:dyDescent="0.3">
      <c r="A136" s="109" t="s">
        <v>92</v>
      </c>
      <c r="B136" s="22">
        <f>'BE1'!B136+'BE2'!B136+'BE3'!B136+'BE4'!B136+'BE5'!B136</f>
        <v>0</v>
      </c>
      <c r="C136" s="11"/>
      <c r="D136" s="22">
        <f>'BE1'!D136+'BE2'!D136+'BE3'!D136+'BE4'!D136+'BE5'!D136</f>
        <v>0</v>
      </c>
      <c r="E136" s="23"/>
      <c r="F136" s="13"/>
      <c r="G136" s="23"/>
      <c r="H136" s="34"/>
      <c r="I136" s="44">
        <f t="shared" si="21"/>
        <v>0</v>
      </c>
      <c r="J136" s="23">
        <f t="shared" si="22"/>
        <v>0</v>
      </c>
      <c r="K136" s="23" t="str">
        <f t="shared" si="23"/>
        <v xml:space="preserve"> </v>
      </c>
      <c r="L136" s="23">
        <f t="shared" si="24"/>
        <v>0</v>
      </c>
      <c r="M136" s="34"/>
      <c r="N136" s="44">
        <f t="shared" si="25"/>
        <v>0</v>
      </c>
    </row>
    <row r="137" spans="1:14" ht="14.4" customHeight="1" x14ac:dyDescent="0.3">
      <c r="A137" s="14" t="s">
        <v>93</v>
      </c>
      <c r="B137" s="22">
        <f>'BE1'!B137+'BE2'!B137+'BE3'!B137+'BE4'!B137+'BE5'!B137</f>
        <v>0</v>
      </c>
      <c r="C137" s="11"/>
      <c r="D137" s="22">
        <f>'BE1'!D137+'BE2'!D137+'BE3'!D137+'BE4'!D137+'BE5'!D137</f>
        <v>0</v>
      </c>
      <c r="E137" s="23"/>
      <c r="F137" s="13"/>
      <c r="G137" s="23"/>
      <c r="H137" s="34"/>
      <c r="I137" s="44">
        <f t="shared" si="21"/>
        <v>0</v>
      </c>
      <c r="J137" s="23">
        <f t="shared" si="22"/>
        <v>0</v>
      </c>
      <c r="K137" s="23" t="str">
        <f t="shared" si="23"/>
        <v xml:space="preserve"> </v>
      </c>
      <c r="L137" s="23">
        <f t="shared" si="24"/>
        <v>0</v>
      </c>
      <c r="M137" s="34"/>
      <c r="N137" s="44">
        <f t="shared" si="25"/>
        <v>0</v>
      </c>
    </row>
    <row r="138" spans="1:14" ht="14.4" customHeight="1" x14ac:dyDescent="0.3">
      <c r="A138" s="14" t="s">
        <v>94</v>
      </c>
      <c r="B138" s="22">
        <f>'BE1'!B138+'BE2'!B138+'BE3'!B138+'BE4'!B138+'BE5'!B138</f>
        <v>0</v>
      </c>
      <c r="C138" s="11"/>
      <c r="D138" s="22">
        <f>'BE1'!D138+'BE2'!D138+'BE3'!D138+'BE4'!D138+'BE5'!D138</f>
        <v>0</v>
      </c>
      <c r="E138" s="23"/>
      <c r="F138" s="13"/>
      <c r="G138" s="23"/>
      <c r="H138" s="34"/>
      <c r="I138" s="44">
        <f t="shared" si="21"/>
        <v>0</v>
      </c>
      <c r="J138" s="23">
        <f t="shared" si="22"/>
        <v>0</v>
      </c>
      <c r="K138" s="23" t="str">
        <f t="shared" si="23"/>
        <v xml:space="preserve"> </v>
      </c>
      <c r="L138" s="23">
        <f t="shared" si="24"/>
        <v>0</v>
      </c>
      <c r="M138" s="15"/>
      <c r="N138" s="44">
        <f t="shared" si="25"/>
        <v>0</v>
      </c>
    </row>
    <row r="139" spans="1:14" ht="14.4" customHeight="1" x14ac:dyDescent="0.3">
      <c r="A139" s="14" t="s">
        <v>95</v>
      </c>
      <c r="B139" s="22">
        <f>'BE1'!B139+'BE2'!B139+'BE3'!B139+'BE4'!B139+'BE5'!B139</f>
        <v>0</v>
      </c>
      <c r="C139" s="11"/>
      <c r="D139" s="22">
        <f>'BE1'!D139+'BE2'!D139+'BE3'!D139+'BE4'!D139+'BE5'!D139</f>
        <v>0</v>
      </c>
      <c r="E139" s="23"/>
      <c r="F139" s="13"/>
      <c r="G139" s="23"/>
      <c r="H139" s="34"/>
      <c r="I139" s="44">
        <f t="shared" si="21"/>
        <v>0</v>
      </c>
      <c r="J139" s="23">
        <f t="shared" si="22"/>
        <v>0</v>
      </c>
      <c r="K139" s="23" t="str">
        <f t="shared" si="23"/>
        <v xml:space="preserve"> </v>
      </c>
      <c r="L139" s="23">
        <f t="shared" si="24"/>
        <v>0</v>
      </c>
      <c r="M139" s="15"/>
      <c r="N139" s="44">
        <f t="shared" si="25"/>
        <v>0</v>
      </c>
    </row>
    <row r="140" spans="1:14" ht="14.4" customHeight="1" x14ac:dyDescent="0.3">
      <c r="A140" s="19" t="s">
        <v>96</v>
      </c>
      <c r="B140" s="7"/>
      <c r="C140" s="20"/>
      <c r="D140" s="21"/>
      <c r="E140" s="7"/>
      <c r="F140" s="20"/>
      <c r="G140" s="21"/>
      <c r="H140" s="15"/>
      <c r="I140" s="44"/>
      <c r="J140" s="23"/>
      <c r="K140" s="23"/>
      <c r="L140" s="23"/>
      <c r="M140" s="34"/>
      <c r="N140" s="44"/>
    </row>
    <row r="141" spans="1:14" ht="14.4" customHeight="1" x14ac:dyDescent="0.3">
      <c r="A141" s="16"/>
      <c r="B141" s="22">
        <f>'BE1'!B141+'BE2'!B141+'BE3'!B141+'BE4'!B141+'BE5'!B141</f>
        <v>0</v>
      </c>
      <c r="C141" s="11"/>
      <c r="D141" s="22">
        <f>'BE1'!D141+'BE2'!D141+'BE3'!D141+'BE4'!D141+'BE5'!D141</f>
        <v>0</v>
      </c>
      <c r="E141" s="23"/>
      <c r="F141" s="13"/>
      <c r="G141" s="23"/>
      <c r="H141" s="34"/>
      <c r="I141" s="44">
        <f>D141+G141</f>
        <v>0</v>
      </c>
      <c r="J141" s="23">
        <f>E141+B141</f>
        <v>0</v>
      </c>
      <c r="K141" s="23" t="str">
        <f>IF(J141&gt;0,L141/J141," ")</f>
        <v xml:space="preserve"> </v>
      </c>
      <c r="L141" s="23">
        <f>G141+D141</f>
        <v>0</v>
      </c>
      <c r="M141" s="15"/>
      <c r="N141" s="44">
        <f>D141+G141</f>
        <v>0</v>
      </c>
    </row>
    <row r="142" spans="1:14" ht="14.4" customHeight="1" x14ac:dyDescent="0.3">
      <c r="A142" s="19" t="s">
        <v>97</v>
      </c>
      <c r="B142" s="7"/>
      <c r="C142" s="20"/>
      <c r="D142" s="21"/>
      <c r="E142" s="7"/>
      <c r="F142" s="20"/>
      <c r="G142" s="21"/>
      <c r="H142" s="15"/>
      <c r="I142" s="44"/>
      <c r="J142" s="23"/>
      <c r="K142" s="23"/>
      <c r="L142" s="23"/>
      <c r="M142" s="34"/>
      <c r="N142" s="44"/>
    </row>
    <row r="143" spans="1:14" ht="14.4" customHeight="1" x14ac:dyDescent="0.3">
      <c r="A143" s="120" t="s">
        <v>98</v>
      </c>
      <c r="B143" s="22">
        <f>'BE1'!B143+'BE2'!B143+'BE3'!B143+'BE4'!B143+'BE5'!B143</f>
        <v>12</v>
      </c>
      <c r="C143" s="11"/>
      <c r="D143" s="22">
        <f>'BE1'!D143+'BE2'!D143+'BE3'!D143+'BE4'!D143+'BE5'!D143</f>
        <v>21450</v>
      </c>
      <c r="E143" s="23"/>
      <c r="F143" s="13"/>
      <c r="G143" s="23"/>
      <c r="H143" s="34"/>
      <c r="I143" s="44">
        <f>D143+G143</f>
        <v>21450</v>
      </c>
      <c r="J143" s="23">
        <f>E143+B143</f>
        <v>12</v>
      </c>
      <c r="K143" s="23">
        <f>IF(J143&gt;0,L143/J143," ")</f>
        <v>1787.5</v>
      </c>
      <c r="L143" s="23">
        <f>G143+D143</f>
        <v>21450</v>
      </c>
      <c r="M143" s="15"/>
      <c r="N143" s="44">
        <f>D143+G143</f>
        <v>21450</v>
      </c>
    </row>
    <row r="144" spans="1:14" ht="14.4" customHeight="1" x14ac:dyDescent="0.3">
      <c r="A144" s="14" t="s">
        <v>99</v>
      </c>
      <c r="B144" s="10"/>
      <c r="C144" s="11"/>
      <c r="D144" s="22"/>
      <c r="E144" s="12"/>
      <c r="F144" s="13"/>
      <c r="G144" s="23"/>
      <c r="H144" s="15"/>
      <c r="I144" s="44"/>
      <c r="J144" s="23"/>
      <c r="K144" s="23"/>
      <c r="L144" s="23"/>
      <c r="M144" s="15"/>
      <c r="N144" s="44"/>
    </row>
    <row r="145" spans="1:14" ht="14.4" customHeight="1" x14ac:dyDescent="0.3">
      <c r="A145" s="110" t="s">
        <v>100</v>
      </c>
      <c r="B145" s="22">
        <f>'BE1'!B145+'BE2'!B145+'BE3'!B145+'BE4'!B145+'BE5'!B145</f>
        <v>0</v>
      </c>
      <c r="C145" s="11"/>
      <c r="D145" s="22">
        <f>'BE1'!D145+'BE2'!D145+'BE3'!D145+'BE4'!D145+'BE5'!D145</f>
        <v>0</v>
      </c>
      <c r="E145" s="23"/>
      <c r="F145" s="13"/>
      <c r="G145" s="23"/>
      <c r="H145" s="34"/>
      <c r="I145" s="44">
        <f>D145+G145</f>
        <v>0</v>
      </c>
      <c r="J145" s="23">
        <f>E145+B145</f>
        <v>0</v>
      </c>
      <c r="K145" s="23" t="str">
        <f>IF(J145&gt;0,L145/J145," ")</f>
        <v xml:space="preserve"> </v>
      </c>
      <c r="L145" s="23">
        <f>G145+D145</f>
        <v>0</v>
      </c>
      <c r="M145" s="15"/>
      <c r="N145" s="44">
        <f>D145+G145</f>
        <v>0</v>
      </c>
    </row>
    <row r="146" spans="1:14" ht="14.4" customHeight="1" x14ac:dyDescent="0.3">
      <c r="A146" s="110" t="s">
        <v>101</v>
      </c>
      <c r="B146" s="22">
        <f>'BE1'!B146+'BE2'!B146+'BE3'!B146+'BE4'!B146+'BE5'!B146</f>
        <v>0</v>
      </c>
      <c r="C146" s="11"/>
      <c r="D146" s="22">
        <f>'BE1'!D146+'BE2'!D146+'BE3'!D146+'BE4'!D146+'BE5'!D146</f>
        <v>0</v>
      </c>
      <c r="E146" s="23"/>
      <c r="F146" s="13"/>
      <c r="G146" s="23"/>
      <c r="H146" s="34"/>
      <c r="I146" s="44">
        <f>D146+G146</f>
        <v>0</v>
      </c>
      <c r="J146" s="23">
        <f>E146+B146</f>
        <v>0</v>
      </c>
      <c r="K146" s="23" t="str">
        <f>IF(J146&gt;0,L146/J146," ")</f>
        <v xml:space="preserve"> </v>
      </c>
      <c r="L146" s="23">
        <f>G146+D146</f>
        <v>0</v>
      </c>
      <c r="M146" s="15"/>
      <c r="N146" s="44">
        <f>D146+G146</f>
        <v>0</v>
      </c>
    </row>
    <row r="147" spans="1:14" ht="14.4" customHeight="1" x14ac:dyDescent="0.3">
      <c r="A147" s="110" t="s">
        <v>102</v>
      </c>
      <c r="B147" s="22">
        <f>'BE1'!B147+'BE2'!B147+'BE3'!B147+'BE4'!B147+'BE5'!B147</f>
        <v>0</v>
      </c>
      <c r="C147" s="11"/>
      <c r="D147" s="22">
        <f>'BE1'!D147+'BE2'!D147+'BE3'!D147+'BE4'!D147+'BE5'!D147</f>
        <v>0</v>
      </c>
      <c r="E147" s="23"/>
      <c r="F147" s="13"/>
      <c r="G147" s="23"/>
      <c r="H147" s="34"/>
      <c r="I147" s="44">
        <f>D147+G147</f>
        <v>0</v>
      </c>
      <c r="J147" s="23">
        <f>E147+B147</f>
        <v>0</v>
      </c>
      <c r="K147" s="23" t="str">
        <f>IF(J147&gt;0,L147/J147," ")</f>
        <v xml:space="preserve"> </v>
      </c>
      <c r="L147" s="23">
        <f>G147+D147</f>
        <v>0</v>
      </c>
      <c r="M147" s="15"/>
      <c r="N147" s="44">
        <f>D147+G147</f>
        <v>0</v>
      </c>
    </row>
    <row r="148" spans="1:14" ht="14.4" customHeight="1" x14ac:dyDescent="0.3">
      <c r="A148" s="14" t="s">
        <v>103</v>
      </c>
      <c r="B148" s="10"/>
      <c r="C148" s="11"/>
      <c r="D148" s="22"/>
      <c r="E148" s="12"/>
      <c r="F148" s="13"/>
      <c r="G148" s="23"/>
      <c r="H148" s="15"/>
      <c r="I148" s="44"/>
      <c r="J148" s="23"/>
      <c r="K148" s="23"/>
      <c r="L148" s="23"/>
      <c r="M148" s="15"/>
      <c r="N148" s="44"/>
    </row>
    <row r="149" spans="1:14" ht="14.4" customHeight="1" x14ac:dyDescent="0.3">
      <c r="A149" s="110" t="s">
        <v>104</v>
      </c>
      <c r="B149" s="22">
        <f>'BE1'!B149+'BE2'!B149+'BE3'!B149+'BE4'!B149+'BE5'!B149</f>
        <v>0</v>
      </c>
      <c r="C149" s="11"/>
      <c r="D149" s="22">
        <f>'BE1'!D149+'BE2'!D149+'BE3'!D149+'BE4'!D149+'BE5'!D149</f>
        <v>0</v>
      </c>
      <c r="E149" s="23"/>
      <c r="F149" s="13"/>
      <c r="G149" s="23"/>
      <c r="H149" s="34"/>
      <c r="I149" s="44">
        <f>D149+G149</f>
        <v>0</v>
      </c>
      <c r="J149" s="23">
        <f>E149+B149</f>
        <v>0</v>
      </c>
      <c r="K149" s="23" t="str">
        <f t="shared" ref="K149:K153" si="26">IF(J149&gt;0,L149/J149," ")</f>
        <v xml:space="preserve"> </v>
      </c>
      <c r="L149" s="23">
        <f>G149+D149</f>
        <v>0</v>
      </c>
      <c r="M149" s="15"/>
      <c r="N149" s="44">
        <f>D149+G149</f>
        <v>0</v>
      </c>
    </row>
    <row r="150" spans="1:14" ht="14.4" customHeight="1" x14ac:dyDescent="0.3">
      <c r="A150" s="110" t="s">
        <v>105</v>
      </c>
      <c r="B150" s="22">
        <f>'BE1'!B150+'BE2'!B150+'BE3'!B150+'BE4'!B150+'BE5'!B150</f>
        <v>0</v>
      </c>
      <c r="C150" s="11"/>
      <c r="D150" s="22">
        <f>'BE1'!D150+'BE2'!D150+'BE3'!D150+'BE4'!D150+'BE5'!D150</f>
        <v>0</v>
      </c>
      <c r="E150" s="23"/>
      <c r="F150" s="13"/>
      <c r="G150" s="23"/>
      <c r="H150" s="34"/>
      <c r="I150" s="44">
        <f>D150+G150</f>
        <v>0</v>
      </c>
      <c r="J150" s="23">
        <f>E150+B150</f>
        <v>0</v>
      </c>
      <c r="K150" s="23" t="str">
        <f t="shared" si="26"/>
        <v xml:space="preserve"> </v>
      </c>
      <c r="L150" s="23">
        <f>G150+D150</f>
        <v>0</v>
      </c>
      <c r="M150" s="15"/>
      <c r="N150" s="44">
        <f>D150+G150</f>
        <v>0</v>
      </c>
    </row>
    <row r="151" spans="1:14" ht="14.4" customHeight="1" x14ac:dyDescent="0.3">
      <c r="A151" s="110" t="s">
        <v>106</v>
      </c>
      <c r="B151" s="22">
        <f>'BE1'!B151+'BE2'!B151+'BE3'!B151+'BE4'!B151+'BE5'!B151</f>
        <v>0</v>
      </c>
      <c r="C151" s="11"/>
      <c r="D151" s="22">
        <f>'BE1'!D151+'BE2'!D151+'BE3'!D151+'BE4'!D151+'BE5'!D151</f>
        <v>0</v>
      </c>
      <c r="E151" s="23"/>
      <c r="F151" s="13"/>
      <c r="G151" s="23"/>
      <c r="H151" s="34"/>
      <c r="I151" s="44">
        <f>D151+G151</f>
        <v>0</v>
      </c>
      <c r="J151" s="23">
        <f>E151+B151</f>
        <v>0</v>
      </c>
      <c r="K151" s="23" t="str">
        <f t="shared" si="26"/>
        <v xml:space="preserve"> </v>
      </c>
      <c r="L151" s="23">
        <f>G151+D151</f>
        <v>0</v>
      </c>
      <c r="M151" s="15"/>
      <c r="N151" s="44">
        <f>D151+G151</f>
        <v>0</v>
      </c>
    </row>
    <row r="152" spans="1:14" ht="14.4" customHeight="1" x14ac:dyDescent="0.3">
      <c r="A152" s="110" t="s">
        <v>107</v>
      </c>
      <c r="B152" s="22">
        <f>'BE1'!B152+'BE2'!B152+'BE3'!B152+'BE4'!B152+'BE5'!B152</f>
        <v>0</v>
      </c>
      <c r="C152" s="11"/>
      <c r="D152" s="22">
        <f>'BE1'!D152+'BE2'!D152+'BE3'!D152+'BE4'!D152+'BE5'!D152</f>
        <v>0</v>
      </c>
      <c r="E152" s="23"/>
      <c r="F152" s="13"/>
      <c r="G152" s="23"/>
      <c r="H152" s="34"/>
      <c r="I152" s="44">
        <f>D152+G152</f>
        <v>0</v>
      </c>
      <c r="J152" s="23">
        <f>E152+B152</f>
        <v>0</v>
      </c>
      <c r="K152" s="23" t="str">
        <f t="shared" si="26"/>
        <v xml:space="preserve"> </v>
      </c>
      <c r="L152" s="23">
        <f>G152+D152</f>
        <v>0</v>
      </c>
      <c r="M152" s="15"/>
      <c r="N152" s="44">
        <f>D152+G152</f>
        <v>0</v>
      </c>
    </row>
    <row r="153" spans="1:14" ht="14.4" customHeight="1" x14ac:dyDescent="0.3">
      <c r="A153" s="110" t="s">
        <v>108</v>
      </c>
      <c r="B153" s="22">
        <f>'BE1'!B153+'BE2'!B153+'BE3'!B153+'BE4'!B153+'BE5'!B153</f>
        <v>0</v>
      </c>
      <c r="C153" s="11"/>
      <c r="D153" s="22">
        <f>'BE1'!D153+'BE2'!D153+'BE3'!D153+'BE4'!D153+'BE5'!D153</f>
        <v>0</v>
      </c>
      <c r="E153" s="23"/>
      <c r="F153" s="13"/>
      <c r="G153" s="23"/>
      <c r="H153" s="34"/>
      <c r="I153" s="44">
        <f>D153+G153</f>
        <v>0</v>
      </c>
      <c r="J153" s="23">
        <f>E153+B153</f>
        <v>0</v>
      </c>
      <c r="K153" s="23" t="str">
        <f t="shared" si="26"/>
        <v xml:space="preserve"> </v>
      </c>
      <c r="L153" s="23">
        <f>G153+D153</f>
        <v>0</v>
      </c>
      <c r="M153" s="15"/>
      <c r="N153" s="44">
        <f>D153+G153</f>
        <v>0</v>
      </c>
    </row>
    <row r="154" spans="1:14" ht="14.4" customHeight="1" x14ac:dyDescent="0.3">
      <c r="A154" s="9" t="s">
        <v>109</v>
      </c>
      <c r="B154" s="7"/>
      <c r="C154" s="20"/>
      <c r="D154" s="21"/>
      <c r="E154" s="7"/>
      <c r="F154" s="20"/>
      <c r="G154" s="21"/>
      <c r="H154" s="15"/>
      <c r="I154" s="44"/>
      <c r="J154" s="23"/>
      <c r="K154" s="23"/>
      <c r="L154" s="23"/>
      <c r="M154" s="34"/>
      <c r="N154" s="44"/>
    </row>
    <row r="155" spans="1:14" ht="14.4" customHeight="1" x14ac:dyDescent="0.3">
      <c r="A155" s="121" t="s">
        <v>110</v>
      </c>
      <c r="B155" s="22">
        <f>'BE1'!B155+'BE2'!B155+'BE3'!B155+'BE4'!B155+'BE5'!B155</f>
        <v>0</v>
      </c>
      <c r="C155" s="11"/>
      <c r="D155" s="22">
        <f>'BE1'!D155+'BE2'!D155+'BE3'!D155+'BE4'!D155+'BE5'!D155</f>
        <v>0</v>
      </c>
      <c r="E155" s="23"/>
      <c r="F155" s="13"/>
      <c r="G155" s="23"/>
      <c r="H155" s="34"/>
      <c r="I155" s="44">
        <f>D155+G155</f>
        <v>0</v>
      </c>
      <c r="J155" s="23">
        <f>E155+B155</f>
        <v>0</v>
      </c>
      <c r="K155" s="23" t="str">
        <f t="shared" ref="K155:K159" si="27">IF(J155&gt;0,L155/J155," ")</f>
        <v xml:space="preserve"> </v>
      </c>
      <c r="L155" s="23">
        <f>G155+D155</f>
        <v>0</v>
      </c>
      <c r="M155" s="15"/>
      <c r="N155" s="44">
        <f>D155+G155</f>
        <v>0</v>
      </c>
    </row>
    <row r="156" spans="1:14" ht="14.4" customHeight="1" x14ac:dyDescent="0.3">
      <c r="A156" s="120" t="s">
        <v>111</v>
      </c>
      <c r="B156" s="22">
        <f>'BE1'!B156+'BE2'!B156+'BE3'!B156+'BE4'!B156+'BE5'!B156</f>
        <v>0</v>
      </c>
      <c r="C156" s="11"/>
      <c r="D156" s="22">
        <f>'BE1'!D156+'BE2'!D156+'BE3'!D156+'BE4'!D156+'BE5'!D156</f>
        <v>0</v>
      </c>
      <c r="E156" s="23"/>
      <c r="F156" s="13"/>
      <c r="G156" s="23"/>
      <c r="H156" s="34"/>
      <c r="I156" s="44">
        <f>D156+G156</f>
        <v>0</v>
      </c>
      <c r="J156" s="23">
        <f>E156+B156</f>
        <v>0</v>
      </c>
      <c r="K156" s="23" t="str">
        <f t="shared" si="27"/>
        <v xml:space="preserve"> </v>
      </c>
      <c r="L156" s="23">
        <f>G156+D156</f>
        <v>0</v>
      </c>
      <c r="M156" s="15"/>
      <c r="N156" s="44">
        <f>D156+G156</f>
        <v>0</v>
      </c>
    </row>
    <row r="157" spans="1:14" ht="14.4" customHeight="1" x14ac:dyDescent="0.3">
      <c r="A157" s="120" t="s">
        <v>112</v>
      </c>
      <c r="B157" s="22">
        <f>'BE1'!B157+'BE2'!B157+'BE3'!B157+'BE4'!B157+'BE5'!B157</f>
        <v>0</v>
      </c>
      <c r="C157" s="11"/>
      <c r="D157" s="22">
        <f>'BE1'!D157+'BE2'!D157+'BE3'!D157+'BE4'!D157+'BE5'!D157</f>
        <v>0</v>
      </c>
      <c r="E157" s="23"/>
      <c r="F157" s="13"/>
      <c r="G157" s="23"/>
      <c r="H157" s="34"/>
      <c r="I157" s="44">
        <f>D157+G157</f>
        <v>0</v>
      </c>
      <c r="J157" s="23">
        <f>E157+B157</f>
        <v>0</v>
      </c>
      <c r="K157" s="23" t="str">
        <f t="shared" si="27"/>
        <v xml:space="preserve"> </v>
      </c>
      <c r="L157" s="23">
        <f>G157+D157</f>
        <v>0</v>
      </c>
      <c r="M157" s="15"/>
      <c r="N157" s="44">
        <f>D157+G157</f>
        <v>0</v>
      </c>
    </row>
    <row r="158" spans="1:14" ht="14.4" customHeight="1" x14ac:dyDescent="0.3">
      <c r="A158" s="120" t="s">
        <v>113</v>
      </c>
      <c r="B158" s="22">
        <f>'BE1'!B158+'BE2'!B158+'BE3'!B158+'BE4'!B158+'BE5'!B158</f>
        <v>0</v>
      </c>
      <c r="C158" s="11"/>
      <c r="D158" s="22">
        <f>'BE1'!D158+'BE2'!D158+'BE3'!D158+'BE4'!D158+'BE5'!D158</f>
        <v>0</v>
      </c>
      <c r="E158" s="23"/>
      <c r="F158" s="13"/>
      <c r="G158" s="23"/>
      <c r="H158" s="34"/>
      <c r="I158" s="44">
        <f>D158+G158</f>
        <v>0</v>
      </c>
      <c r="J158" s="23">
        <f>E158+B158</f>
        <v>0</v>
      </c>
      <c r="K158" s="23" t="str">
        <f t="shared" si="27"/>
        <v xml:space="preserve"> </v>
      </c>
      <c r="L158" s="23">
        <f>G158+D158</f>
        <v>0</v>
      </c>
      <c r="M158" s="15"/>
      <c r="N158" s="44">
        <f>D158+G158</f>
        <v>0</v>
      </c>
    </row>
    <row r="159" spans="1:14" ht="14.4" customHeight="1" x14ac:dyDescent="0.3">
      <c r="A159" s="120" t="s">
        <v>114</v>
      </c>
      <c r="B159" s="22">
        <f>'BE1'!B159+'BE2'!B159+'BE3'!B159+'BE4'!B159+'BE5'!B159</f>
        <v>0</v>
      </c>
      <c r="C159" s="11"/>
      <c r="D159" s="22">
        <f>'BE1'!D159+'BE2'!D159+'BE3'!D159+'BE4'!D159+'BE5'!D159</f>
        <v>0</v>
      </c>
      <c r="E159" s="23"/>
      <c r="F159" s="13"/>
      <c r="G159" s="23"/>
      <c r="H159" s="34"/>
      <c r="I159" s="44">
        <f>D159+G159</f>
        <v>0</v>
      </c>
      <c r="J159" s="23">
        <f>E159+B159</f>
        <v>0</v>
      </c>
      <c r="K159" s="23" t="str">
        <f t="shared" si="27"/>
        <v xml:space="preserve"> </v>
      </c>
      <c r="L159" s="23">
        <f>G159+D159</f>
        <v>0</v>
      </c>
      <c r="M159" s="15"/>
      <c r="N159" s="44">
        <f>D159+G159</f>
        <v>0</v>
      </c>
    </row>
    <row r="160" spans="1:14" ht="14.4" customHeight="1" x14ac:dyDescent="0.3">
      <c r="A160" s="66"/>
      <c r="B160" s="10"/>
      <c r="C160" s="11"/>
      <c r="D160" s="22"/>
      <c r="E160" s="12"/>
      <c r="F160" s="13"/>
      <c r="G160" s="23"/>
      <c r="H160" s="15"/>
      <c r="I160" s="44"/>
      <c r="J160" s="23"/>
      <c r="K160" s="23"/>
      <c r="L160" s="23"/>
      <c r="M160" s="15"/>
      <c r="N160" s="44"/>
    </row>
    <row r="161" spans="1:14" ht="14.4" customHeight="1" x14ac:dyDescent="0.3">
      <c r="A161" s="122" t="s">
        <v>115</v>
      </c>
      <c r="B161" s="19"/>
      <c r="C161" s="19"/>
      <c r="D161" s="25">
        <f>'BE1'!D161+'BE2'!D161+'BE3'!D161+'BE4'!D161+'BE5'!D161</f>
        <v>143576</v>
      </c>
      <c r="E161" s="19"/>
      <c r="F161" s="19"/>
      <c r="G161" s="25"/>
      <c r="H161" s="15"/>
      <c r="I161" s="44">
        <f>D161+G161</f>
        <v>143576</v>
      </c>
      <c r="J161" s="23">
        <f>E161+B161</f>
        <v>0</v>
      </c>
      <c r="K161" s="23"/>
      <c r="L161" s="23">
        <f>G161+D161</f>
        <v>143576</v>
      </c>
      <c r="M161" s="15"/>
      <c r="N161" s="44">
        <f>D161+G161</f>
        <v>143576</v>
      </c>
    </row>
    <row r="162" spans="1:14" ht="14.4" customHeight="1" x14ac:dyDescent="0.3">
      <c r="A162" s="122" t="s">
        <v>116</v>
      </c>
      <c r="B162" s="19"/>
      <c r="C162" s="19"/>
      <c r="D162" s="25">
        <f>'BE1'!D162+'BE2'!D162+'BE3'!D162+'BE4'!D162+'BE5'!D162</f>
        <v>143576</v>
      </c>
      <c r="E162" s="19"/>
      <c r="F162" s="19"/>
      <c r="G162" s="25"/>
      <c r="H162" s="15"/>
      <c r="I162" s="44">
        <f>D162+G162</f>
        <v>143576</v>
      </c>
      <c r="J162" s="23">
        <f>E162+B162</f>
        <v>0</v>
      </c>
      <c r="K162" s="23"/>
      <c r="L162" s="23">
        <f>G162+D162</f>
        <v>143576</v>
      </c>
      <c r="M162" s="15"/>
      <c r="N162" s="44">
        <f>D162+G162</f>
        <v>143576</v>
      </c>
    </row>
    <row r="163" spans="1:14" ht="14.4" customHeight="1" x14ac:dyDescent="0.3">
      <c r="A163" s="24"/>
      <c r="B163" s="10"/>
      <c r="C163" s="11"/>
      <c r="D163" s="22"/>
      <c r="E163" s="12"/>
      <c r="F163" s="13"/>
      <c r="G163" s="23"/>
      <c r="H163" s="15"/>
      <c r="I163" s="44"/>
      <c r="J163" s="23"/>
      <c r="K163" s="23"/>
      <c r="L163" s="23"/>
      <c r="M163" s="15"/>
      <c r="N163" s="44"/>
    </row>
    <row r="164" spans="1:14" ht="14.4" customHeight="1" x14ac:dyDescent="0.3">
      <c r="A164" s="19" t="s">
        <v>117</v>
      </c>
      <c r="B164" s="19"/>
      <c r="C164" s="19"/>
      <c r="D164" s="25">
        <f>'BE1'!D164+'BE2'!D164+'BE3'!D164+'BE4'!D164+'BE5'!D164</f>
        <v>35894</v>
      </c>
      <c r="E164" s="19"/>
      <c r="F164" s="19"/>
      <c r="G164" s="25"/>
      <c r="H164" s="15"/>
      <c r="I164" s="44">
        <f>D164+G164</f>
        <v>35894</v>
      </c>
      <c r="J164" s="23">
        <f>E164+B164</f>
        <v>0</v>
      </c>
      <c r="K164" s="23"/>
      <c r="L164" s="23">
        <f>G164+D164</f>
        <v>35894</v>
      </c>
      <c r="M164" s="15"/>
      <c r="N164" s="44">
        <f>D164+G164</f>
        <v>35894</v>
      </c>
    </row>
    <row r="165" spans="1:14" ht="14.4" customHeight="1" x14ac:dyDescent="0.3">
      <c r="A165" s="14"/>
      <c r="B165" s="10"/>
      <c r="C165" s="11"/>
      <c r="D165" s="22"/>
      <c r="E165" s="12"/>
      <c r="F165" s="13"/>
      <c r="G165" s="23"/>
      <c r="H165" s="15"/>
      <c r="I165" s="44"/>
      <c r="J165" s="23"/>
      <c r="K165" s="23"/>
      <c r="L165" s="23"/>
      <c r="M165" s="15"/>
      <c r="N165" s="44"/>
    </row>
    <row r="166" spans="1:14" ht="14.4" customHeight="1" x14ac:dyDescent="0.3">
      <c r="A166" s="19" t="s">
        <v>118</v>
      </c>
      <c r="B166" s="19"/>
      <c r="C166" s="19"/>
      <c r="D166" s="25">
        <f>'BE1'!D166+'BE2'!D166+'BE3'!D166+'BE4'!D166+'BE5'!D166</f>
        <v>179470</v>
      </c>
      <c r="E166" s="19"/>
      <c r="F166" s="19"/>
      <c r="G166" s="25"/>
      <c r="H166" s="15"/>
      <c r="I166" s="44">
        <f>D166+G166</f>
        <v>179470</v>
      </c>
      <c r="J166" s="23">
        <f>E166+B166</f>
        <v>0</v>
      </c>
      <c r="K166" s="23"/>
      <c r="L166" s="23">
        <f>G166+D166</f>
        <v>179470</v>
      </c>
      <c r="M166" s="15"/>
      <c r="N166" s="44">
        <f>D166+G166</f>
        <v>179470</v>
      </c>
    </row>
    <row r="167" spans="1:14" ht="14.4" customHeight="1" x14ac:dyDescent="0.3">
      <c r="A167" s="45"/>
      <c r="B167" s="46"/>
      <c r="C167" s="46"/>
      <c r="D167" s="46"/>
      <c r="E167" s="46"/>
      <c r="F167" s="46"/>
      <c r="G167" s="46"/>
      <c r="H167" s="34"/>
      <c r="I167" s="34"/>
      <c r="J167" s="46"/>
      <c r="K167" s="46"/>
      <c r="L167" s="46"/>
      <c r="M167" s="34"/>
      <c r="N167" s="34"/>
    </row>
    <row r="168" spans="1:14" ht="14.4" customHeight="1" x14ac:dyDescent="0.3">
      <c r="A168" s="37"/>
      <c r="B168" s="38"/>
      <c r="C168" s="39"/>
      <c r="D168" s="40"/>
      <c r="E168" s="38"/>
      <c r="F168" s="39"/>
      <c r="G168" s="40"/>
      <c r="H168" s="41"/>
      <c r="I168" s="41"/>
      <c r="J168" s="41"/>
      <c r="K168" s="41"/>
      <c r="L168" s="41"/>
      <c r="M168" s="42"/>
      <c r="N168" s="43"/>
    </row>
    <row r="169" spans="1:14" ht="21" customHeight="1" x14ac:dyDescent="0.3">
      <c r="A169" s="260" t="s">
        <v>409</v>
      </c>
      <c r="B169" s="261"/>
      <c r="C169" s="261"/>
      <c r="D169" s="261"/>
      <c r="E169" s="261"/>
      <c r="F169" s="261"/>
      <c r="G169" s="261"/>
      <c r="H169" s="261"/>
      <c r="I169" s="261"/>
      <c r="J169" s="261"/>
      <c r="K169" s="261"/>
      <c r="L169" s="261"/>
      <c r="M169" s="261"/>
      <c r="N169" s="262"/>
    </row>
    <row r="170" spans="1:14" ht="14.4" customHeight="1" x14ac:dyDescent="0.3">
      <c r="A170" s="14"/>
      <c r="B170" s="14"/>
      <c r="C170" s="14"/>
      <c r="D170" s="14"/>
      <c r="E170" s="14"/>
      <c r="F170" s="14"/>
      <c r="G170" s="14"/>
      <c r="H170" s="14"/>
      <c r="I170" s="14"/>
      <c r="J170" s="14"/>
      <c r="K170" s="14"/>
      <c r="L170" s="14"/>
      <c r="M170" s="14"/>
      <c r="N170" s="14"/>
    </row>
    <row r="171" spans="1:14" ht="14.4" customHeight="1" x14ac:dyDescent="0.3">
      <c r="A171" s="19" t="s">
        <v>86</v>
      </c>
      <c r="B171" s="7"/>
      <c r="C171" s="20"/>
      <c r="D171" s="21"/>
      <c r="E171" s="7"/>
      <c r="F171" s="20"/>
      <c r="G171" s="21"/>
      <c r="H171" s="34"/>
      <c r="I171" s="44"/>
      <c r="J171" s="23"/>
      <c r="K171" s="23"/>
      <c r="L171" s="23"/>
      <c r="M171" s="34"/>
      <c r="N171" s="44"/>
    </row>
    <row r="172" spans="1:14" ht="14.4" customHeight="1" x14ac:dyDescent="0.3">
      <c r="A172" s="14" t="s">
        <v>87</v>
      </c>
      <c r="B172" s="10"/>
      <c r="C172" s="11"/>
      <c r="D172" s="22"/>
      <c r="E172" s="12"/>
      <c r="F172" s="13"/>
      <c r="G172" s="23"/>
      <c r="H172" s="34"/>
      <c r="I172" s="44"/>
      <c r="J172" s="23"/>
      <c r="K172" s="23"/>
      <c r="L172" s="23"/>
      <c r="M172" s="34"/>
      <c r="N172" s="44"/>
    </row>
    <row r="173" spans="1:14" ht="14.4" customHeight="1" x14ac:dyDescent="0.3">
      <c r="A173" s="109" t="s">
        <v>88</v>
      </c>
      <c r="B173" s="22">
        <f>'BE1'!B173+'BE2'!B173+'BE3'!B173+'BE4'!B173+'BE5'!B173</f>
        <v>18.8</v>
      </c>
      <c r="C173" s="11"/>
      <c r="D173" s="22">
        <f>'BE1'!D173+'BE2'!D173+'BE3'!D173+'BE4'!D173+'BE5'!D173</f>
        <v>138212</v>
      </c>
      <c r="E173" s="23"/>
      <c r="F173" s="13"/>
      <c r="G173" s="23"/>
      <c r="H173" s="34"/>
      <c r="I173" s="44">
        <f t="shared" ref="I173:I180" si="28">D173+G173</f>
        <v>138212</v>
      </c>
      <c r="J173" s="23">
        <f t="shared" ref="J173:J180" si="29">E173+B173</f>
        <v>18.8</v>
      </c>
      <c r="K173" s="23">
        <f t="shared" ref="K173:K180" si="30">IF(J173&gt;0,L173/J173," ")</f>
        <v>7351.7021276595742</v>
      </c>
      <c r="L173" s="23">
        <f t="shared" ref="L173:L180" si="31">G173+D173</f>
        <v>138212</v>
      </c>
      <c r="M173" s="34"/>
      <c r="N173" s="44">
        <f t="shared" ref="N173:N180" si="32">D173+G173</f>
        <v>138212</v>
      </c>
    </row>
    <row r="174" spans="1:14" ht="14.4" customHeight="1" x14ac:dyDescent="0.3">
      <c r="A174" s="109" t="s">
        <v>89</v>
      </c>
      <c r="B174" s="22">
        <f>'BE1'!B174+'BE2'!B174+'BE3'!B174+'BE4'!B174+'BE5'!B174</f>
        <v>26</v>
      </c>
      <c r="C174" s="11"/>
      <c r="D174" s="22">
        <f>'BE1'!D174+'BE2'!D174+'BE3'!D174+'BE4'!D174+'BE5'!D174</f>
        <v>100100</v>
      </c>
      <c r="E174" s="23"/>
      <c r="F174" s="13"/>
      <c r="G174" s="23"/>
      <c r="H174" s="34"/>
      <c r="I174" s="44">
        <f t="shared" si="28"/>
        <v>100100</v>
      </c>
      <c r="J174" s="23">
        <f t="shared" si="29"/>
        <v>26</v>
      </c>
      <c r="K174" s="23">
        <f t="shared" si="30"/>
        <v>3850</v>
      </c>
      <c r="L174" s="23">
        <f t="shared" si="31"/>
        <v>100100</v>
      </c>
      <c r="M174" s="34"/>
      <c r="N174" s="44">
        <f t="shared" si="32"/>
        <v>100100</v>
      </c>
    </row>
    <row r="175" spans="1:14" ht="14.4" customHeight="1" x14ac:dyDescent="0.3">
      <c r="A175" s="109" t="s">
        <v>90</v>
      </c>
      <c r="B175" s="22">
        <f>'BE1'!B175+'BE2'!B175+'BE3'!B175+'BE4'!B175+'BE5'!B175</f>
        <v>3</v>
      </c>
      <c r="C175" s="11"/>
      <c r="D175" s="22">
        <f>'BE1'!D175+'BE2'!D175+'BE3'!D175+'BE4'!D175+'BE5'!D175</f>
        <v>9000</v>
      </c>
      <c r="E175" s="23"/>
      <c r="F175" s="13"/>
      <c r="G175" s="23"/>
      <c r="H175" s="34"/>
      <c r="I175" s="44">
        <f t="shared" si="28"/>
        <v>9000</v>
      </c>
      <c r="J175" s="23">
        <f t="shared" si="29"/>
        <v>3</v>
      </c>
      <c r="K175" s="23">
        <f t="shared" si="30"/>
        <v>3000</v>
      </c>
      <c r="L175" s="23">
        <f t="shared" si="31"/>
        <v>9000</v>
      </c>
      <c r="M175" s="34"/>
      <c r="N175" s="44">
        <f t="shared" si="32"/>
        <v>9000</v>
      </c>
    </row>
    <row r="176" spans="1:14" ht="14.4" customHeight="1" x14ac:dyDescent="0.3">
      <c r="A176" s="109" t="s">
        <v>91</v>
      </c>
      <c r="B176" s="22">
        <f>'BE1'!B176+'BE2'!B176+'BE3'!B176+'BE4'!B176+'BE5'!B176</f>
        <v>0</v>
      </c>
      <c r="C176" s="11"/>
      <c r="D176" s="22">
        <f>'BE1'!D176+'BE2'!D176+'BE3'!D176+'BE4'!D176+'BE5'!D176</f>
        <v>0</v>
      </c>
      <c r="E176" s="23"/>
      <c r="F176" s="13"/>
      <c r="G176" s="23"/>
      <c r="H176" s="34"/>
      <c r="I176" s="44">
        <f t="shared" si="28"/>
        <v>0</v>
      </c>
      <c r="J176" s="23">
        <f t="shared" si="29"/>
        <v>0</v>
      </c>
      <c r="K176" s="23" t="str">
        <f t="shared" si="30"/>
        <v xml:space="preserve"> </v>
      </c>
      <c r="L176" s="23">
        <f t="shared" si="31"/>
        <v>0</v>
      </c>
      <c r="M176" s="34"/>
      <c r="N176" s="44">
        <f t="shared" si="32"/>
        <v>0</v>
      </c>
    </row>
    <row r="177" spans="1:14" ht="14.4" customHeight="1" x14ac:dyDescent="0.3">
      <c r="A177" s="109" t="s">
        <v>92</v>
      </c>
      <c r="B177" s="22">
        <f>'BE1'!B177+'BE2'!B177+'BE3'!B177+'BE4'!B177+'BE5'!B177</f>
        <v>0</v>
      </c>
      <c r="C177" s="11"/>
      <c r="D177" s="22">
        <f>'BE1'!D177+'BE2'!D177+'BE3'!D177+'BE4'!D177+'BE5'!D177</f>
        <v>0</v>
      </c>
      <c r="E177" s="23"/>
      <c r="F177" s="13"/>
      <c r="G177" s="23"/>
      <c r="H177" s="34"/>
      <c r="I177" s="44">
        <f t="shared" si="28"/>
        <v>0</v>
      </c>
      <c r="J177" s="23">
        <f t="shared" si="29"/>
        <v>0</v>
      </c>
      <c r="K177" s="23" t="str">
        <f t="shared" si="30"/>
        <v xml:space="preserve"> </v>
      </c>
      <c r="L177" s="23">
        <f t="shared" si="31"/>
        <v>0</v>
      </c>
      <c r="M177" s="34"/>
      <c r="N177" s="44">
        <f t="shared" si="32"/>
        <v>0</v>
      </c>
    </row>
    <row r="178" spans="1:14" ht="14.4" customHeight="1" x14ac:dyDescent="0.3">
      <c r="A178" s="14" t="s">
        <v>93</v>
      </c>
      <c r="B178" s="22">
        <f>'BE1'!B178+'BE2'!B178+'BE3'!B178+'BE4'!B178+'BE5'!B178</f>
        <v>0</v>
      </c>
      <c r="C178" s="11"/>
      <c r="D178" s="22">
        <f>'BE1'!D178+'BE2'!D178+'BE3'!D178+'BE4'!D178+'BE5'!D178</f>
        <v>0</v>
      </c>
      <c r="E178" s="23"/>
      <c r="F178" s="13"/>
      <c r="G178" s="23"/>
      <c r="H178" s="34"/>
      <c r="I178" s="44">
        <f t="shared" si="28"/>
        <v>0</v>
      </c>
      <c r="J178" s="23">
        <f t="shared" si="29"/>
        <v>0</v>
      </c>
      <c r="K178" s="23" t="str">
        <f t="shared" si="30"/>
        <v xml:space="preserve"> </v>
      </c>
      <c r="L178" s="23">
        <f t="shared" si="31"/>
        <v>0</v>
      </c>
      <c r="M178" s="34"/>
      <c r="N178" s="44">
        <f t="shared" si="32"/>
        <v>0</v>
      </c>
    </row>
    <row r="179" spans="1:14" ht="14.4" customHeight="1" x14ac:dyDescent="0.3">
      <c r="A179" s="14" t="s">
        <v>94</v>
      </c>
      <c r="B179" s="22">
        <f>'BE1'!B179+'BE2'!B179+'BE3'!B179+'BE4'!B179+'BE5'!B179</f>
        <v>0</v>
      </c>
      <c r="C179" s="11"/>
      <c r="D179" s="22">
        <f>'BE1'!D179+'BE2'!D179+'BE3'!D179+'BE4'!D179+'BE5'!D179</f>
        <v>0</v>
      </c>
      <c r="E179" s="23"/>
      <c r="F179" s="13"/>
      <c r="G179" s="23"/>
      <c r="H179" s="34"/>
      <c r="I179" s="44">
        <f t="shared" si="28"/>
        <v>0</v>
      </c>
      <c r="J179" s="23">
        <f t="shared" si="29"/>
        <v>0</v>
      </c>
      <c r="K179" s="23" t="str">
        <f t="shared" si="30"/>
        <v xml:space="preserve"> </v>
      </c>
      <c r="L179" s="23">
        <f t="shared" si="31"/>
        <v>0</v>
      </c>
      <c r="M179" s="15"/>
      <c r="N179" s="44">
        <f t="shared" si="32"/>
        <v>0</v>
      </c>
    </row>
    <row r="180" spans="1:14" ht="14.4" customHeight="1" x14ac:dyDescent="0.3">
      <c r="A180" s="14" t="s">
        <v>95</v>
      </c>
      <c r="B180" s="22">
        <f>'BE1'!B180+'BE2'!B180+'BE3'!B180+'BE4'!B180+'BE5'!B180</f>
        <v>0</v>
      </c>
      <c r="C180" s="11"/>
      <c r="D180" s="22">
        <f>'BE1'!D180+'BE2'!D180+'BE3'!D180+'BE4'!D180+'BE5'!D180</f>
        <v>0</v>
      </c>
      <c r="E180" s="23"/>
      <c r="F180" s="13"/>
      <c r="G180" s="23"/>
      <c r="H180" s="34"/>
      <c r="I180" s="44">
        <f t="shared" si="28"/>
        <v>0</v>
      </c>
      <c r="J180" s="23">
        <f t="shared" si="29"/>
        <v>0</v>
      </c>
      <c r="K180" s="23" t="str">
        <f t="shared" si="30"/>
        <v xml:space="preserve"> </v>
      </c>
      <c r="L180" s="23">
        <f t="shared" si="31"/>
        <v>0</v>
      </c>
      <c r="M180" s="15"/>
      <c r="N180" s="44">
        <f t="shared" si="32"/>
        <v>0</v>
      </c>
    </row>
    <row r="181" spans="1:14" ht="14.4" customHeight="1" x14ac:dyDescent="0.3">
      <c r="A181" s="19" t="s">
        <v>96</v>
      </c>
      <c r="B181" s="7"/>
      <c r="C181" s="20"/>
      <c r="D181" s="21"/>
      <c r="E181" s="7"/>
      <c r="F181" s="20"/>
      <c r="G181" s="21"/>
      <c r="H181" s="15"/>
      <c r="I181" s="44"/>
      <c r="J181" s="23"/>
      <c r="K181" s="23"/>
      <c r="L181" s="23"/>
      <c r="M181" s="34"/>
      <c r="N181" s="44"/>
    </row>
    <row r="182" spans="1:14" ht="14.4" customHeight="1" x14ac:dyDescent="0.3">
      <c r="A182" s="16"/>
      <c r="B182" s="22">
        <f>'BE1'!B182+'BE2'!B182+'BE3'!B182+'BE4'!B182+'BE5'!B182</f>
        <v>0</v>
      </c>
      <c r="C182" s="11"/>
      <c r="D182" s="22">
        <f>'BE1'!D182+'BE2'!D182+'BE3'!D182+'BE4'!D182+'BE5'!D182</f>
        <v>0</v>
      </c>
      <c r="E182" s="23"/>
      <c r="F182" s="13"/>
      <c r="G182" s="23"/>
      <c r="H182" s="34"/>
      <c r="I182" s="44">
        <f>D182+G182</f>
        <v>0</v>
      </c>
      <c r="J182" s="23">
        <f>E182+B182</f>
        <v>0</v>
      </c>
      <c r="K182" s="23" t="str">
        <f>IF(J182&gt;0,L182/J182," ")</f>
        <v xml:space="preserve"> </v>
      </c>
      <c r="L182" s="23">
        <f>G182+D182</f>
        <v>0</v>
      </c>
      <c r="M182" s="15"/>
      <c r="N182" s="44">
        <f>D182+G182</f>
        <v>0</v>
      </c>
    </row>
    <row r="183" spans="1:14" ht="14.4" customHeight="1" x14ac:dyDescent="0.3">
      <c r="A183" s="19" t="s">
        <v>97</v>
      </c>
      <c r="B183" s="7"/>
      <c r="C183" s="20"/>
      <c r="D183" s="21"/>
      <c r="E183" s="7"/>
      <c r="F183" s="20"/>
      <c r="G183" s="21"/>
      <c r="H183" s="15"/>
      <c r="I183" s="44"/>
      <c r="J183" s="23"/>
      <c r="K183" s="23"/>
      <c r="L183" s="23"/>
      <c r="M183" s="34"/>
      <c r="N183" s="44"/>
    </row>
    <row r="184" spans="1:14" ht="14.4" customHeight="1" x14ac:dyDescent="0.3">
      <c r="A184" s="120" t="s">
        <v>98</v>
      </c>
      <c r="B184" s="22">
        <f>'BE1'!B184+'BE2'!B184+'BE3'!B184+'BE4'!B184+'BE5'!B184</f>
        <v>15</v>
      </c>
      <c r="C184" s="11"/>
      <c r="D184" s="22">
        <f>'BE1'!D184+'BE2'!D184+'BE3'!D184+'BE4'!D184+'BE5'!D184</f>
        <v>32400</v>
      </c>
      <c r="E184" s="23"/>
      <c r="F184" s="13"/>
      <c r="G184" s="23"/>
      <c r="H184" s="34"/>
      <c r="I184" s="44">
        <f>D184+G184</f>
        <v>32400</v>
      </c>
      <c r="J184" s="23">
        <f>E184+B184</f>
        <v>15</v>
      </c>
      <c r="K184" s="23">
        <f>IF(J184&gt;0,L184/J184," ")</f>
        <v>2160</v>
      </c>
      <c r="L184" s="23">
        <f>G184+D184</f>
        <v>32400</v>
      </c>
      <c r="M184" s="15"/>
      <c r="N184" s="44">
        <f>D184+G184</f>
        <v>32400</v>
      </c>
    </row>
    <row r="185" spans="1:14" ht="14.4" customHeight="1" x14ac:dyDescent="0.3">
      <c r="A185" s="14" t="s">
        <v>99</v>
      </c>
      <c r="B185" s="10"/>
      <c r="C185" s="11"/>
      <c r="D185" s="22"/>
      <c r="E185" s="12"/>
      <c r="F185" s="13"/>
      <c r="G185" s="23"/>
      <c r="H185" s="15"/>
      <c r="I185" s="44"/>
      <c r="J185" s="23"/>
      <c r="K185" s="23"/>
      <c r="L185" s="23"/>
      <c r="M185" s="15"/>
      <c r="N185" s="44"/>
    </row>
    <row r="186" spans="1:14" ht="14.4" customHeight="1" x14ac:dyDescent="0.3">
      <c r="A186" s="110" t="s">
        <v>100</v>
      </c>
      <c r="B186" s="22">
        <f>'BE1'!B186+'BE2'!B186+'BE3'!B186+'BE4'!B186+'BE5'!B186</f>
        <v>0</v>
      </c>
      <c r="C186" s="11"/>
      <c r="D186" s="22">
        <f>'BE1'!D186+'BE2'!D186+'BE3'!D186+'BE4'!D186+'BE5'!D186</f>
        <v>0</v>
      </c>
      <c r="E186" s="23"/>
      <c r="F186" s="13"/>
      <c r="G186" s="23"/>
      <c r="H186" s="34"/>
      <c r="I186" s="44">
        <f>D186+G186</f>
        <v>0</v>
      </c>
      <c r="J186" s="23">
        <f>E186+B186</f>
        <v>0</v>
      </c>
      <c r="K186" s="23" t="str">
        <f>IF(J186&gt;0,L186/J186," ")</f>
        <v xml:space="preserve"> </v>
      </c>
      <c r="L186" s="23">
        <f>G186+D186</f>
        <v>0</v>
      </c>
      <c r="M186" s="15"/>
      <c r="N186" s="44">
        <f>D186+G186</f>
        <v>0</v>
      </c>
    </row>
    <row r="187" spans="1:14" ht="14.4" customHeight="1" x14ac:dyDescent="0.3">
      <c r="A187" s="110" t="s">
        <v>101</v>
      </c>
      <c r="B187" s="22">
        <f>'BE1'!B187+'BE2'!B187+'BE3'!B187+'BE4'!B187+'BE5'!B187</f>
        <v>0</v>
      </c>
      <c r="C187" s="11"/>
      <c r="D187" s="22">
        <f>'BE1'!D187+'BE2'!D187+'BE3'!D187+'BE4'!D187+'BE5'!D187</f>
        <v>0</v>
      </c>
      <c r="E187" s="23"/>
      <c r="F187" s="13"/>
      <c r="G187" s="23"/>
      <c r="H187" s="34"/>
      <c r="I187" s="44">
        <f>D187+G187</f>
        <v>0</v>
      </c>
      <c r="J187" s="23">
        <f>E187+B187</f>
        <v>0</v>
      </c>
      <c r="K187" s="23" t="str">
        <f>IF(J187&gt;0,L187/J187," ")</f>
        <v xml:space="preserve"> </v>
      </c>
      <c r="L187" s="23">
        <f>G187+D187</f>
        <v>0</v>
      </c>
      <c r="M187" s="15"/>
      <c r="N187" s="44">
        <f>D187+G187</f>
        <v>0</v>
      </c>
    </row>
    <row r="188" spans="1:14" ht="14.4" customHeight="1" x14ac:dyDescent="0.3">
      <c r="A188" s="110" t="s">
        <v>102</v>
      </c>
      <c r="B188" s="22">
        <f>'BE1'!B188+'BE2'!B188+'BE3'!B188+'BE4'!B188+'BE5'!B188</f>
        <v>0</v>
      </c>
      <c r="C188" s="11"/>
      <c r="D188" s="22">
        <f>'BE1'!D188+'BE2'!D188+'BE3'!D188+'BE4'!D188+'BE5'!D188</f>
        <v>0</v>
      </c>
      <c r="E188" s="23"/>
      <c r="F188" s="13"/>
      <c r="G188" s="23"/>
      <c r="H188" s="34"/>
      <c r="I188" s="44">
        <f>D188+G188</f>
        <v>0</v>
      </c>
      <c r="J188" s="23">
        <f>E188+B188</f>
        <v>0</v>
      </c>
      <c r="K188" s="23" t="str">
        <f>IF(J188&gt;0,L188/J188," ")</f>
        <v xml:space="preserve"> </v>
      </c>
      <c r="L188" s="23">
        <f>G188+D188</f>
        <v>0</v>
      </c>
      <c r="M188" s="15"/>
      <c r="N188" s="44">
        <f>D188+G188</f>
        <v>0</v>
      </c>
    </row>
    <row r="189" spans="1:14" ht="14.4" customHeight="1" x14ac:dyDescent="0.3">
      <c r="A189" s="14" t="s">
        <v>103</v>
      </c>
      <c r="B189" s="10"/>
      <c r="C189" s="11"/>
      <c r="D189" s="22"/>
      <c r="E189" s="12"/>
      <c r="F189" s="13"/>
      <c r="G189" s="23"/>
      <c r="H189" s="15"/>
      <c r="I189" s="44"/>
      <c r="J189" s="23"/>
      <c r="K189" s="23"/>
      <c r="L189" s="23"/>
      <c r="M189" s="15"/>
      <c r="N189" s="44"/>
    </row>
    <row r="190" spans="1:14" ht="14.4" customHeight="1" x14ac:dyDescent="0.3">
      <c r="A190" s="110" t="s">
        <v>104</v>
      </c>
      <c r="B190" s="22">
        <f>'BE1'!B190+'BE2'!B190+'BE3'!B190+'BE4'!B190+'BE5'!B190</f>
        <v>0</v>
      </c>
      <c r="C190" s="11"/>
      <c r="D190" s="22">
        <f>'BE1'!D190+'BE2'!D190+'BE3'!D190+'BE4'!D190+'BE5'!D190</f>
        <v>0</v>
      </c>
      <c r="E190" s="23"/>
      <c r="F190" s="13"/>
      <c r="G190" s="23"/>
      <c r="H190" s="34"/>
      <c r="I190" s="44">
        <f>D190+G190</f>
        <v>0</v>
      </c>
      <c r="J190" s="23">
        <f>E190+B190</f>
        <v>0</v>
      </c>
      <c r="K190" s="23" t="str">
        <f t="shared" ref="K190:K194" si="33">IF(J190&gt;0,L190/J190," ")</f>
        <v xml:space="preserve"> </v>
      </c>
      <c r="L190" s="23">
        <f>G190+D190</f>
        <v>0</v>
      </c>
      <c r="M190" s="15"/>
      <c r="N190" s="44">
        <f>D190+G190</f>
        <v>0</v>
      </c>
    </row>
    <row r="191" spans="1:14" ht="14.4" customHeight="1" x14ac:dyDescent="0.3">
      <c r="A191" s="110" t="s">
        <v>105</v>
      </c>
      <c r="B191" s="22">
        <f>'BE1'!B191+'BE2'!B191+'BE3'!B191+'BE4'!B191+'BE5'!B191</f>
        <v>0</v>
      </c>
      <c r="C191" s="11"/>
      <c r="D191" s="22">
        <f>'BE1'!D191+'BE2'!D191+'BE3'!D191+'BE4'!D191+'BE5'!D191</f>
        <v>0</v>
      </c>
      <c r="E191" s="23"/>
      <c r="F191" s="13"/>
      <c r="G191" s="23"/>
      <c r="H191" s="34"/>
      <c r="I191" s="44">
        <f>D191+G191</f>
        <v>0</v>
      </c>
      <c r="J191" s="23">
        <f>E191+B191</f>
        <v>0</v>
      </c>
      <c r="K191" s="23" t="str">
        <f t="shared" si="33"/>
        <v xml:space="preserve"> </v>
      </c>
      <c r="L191" s="23">
        <f>G191+D191</f>
        <v>0</v>
      </c>
      <c r="M191" s="15"/>
      <c r="N191" s="44">
        <f>D191+G191</f>
        <v>0</v>
      </c>
    </row>
    <row r="192" spans="1:14" ht="14.4" customHeight="1" x14ac:dyDescent="0.3">
      <c r="A192" s="110" t="s">
        <v>106</v>
      </c>
      <c r="B192" s="22">
        <f>'BE1'!B192+'BE2'!B192+'BE3'!B192+'BE4'!B192+'BE5'!B192</f>
        <v>0</v>
      </c>
      <c r="C192" s="11"/>
      <c r="D192" s="22">
        <f>'BE1'!D192+'BE2'!D192+'BE3'!D192+'BE4'!D192+'BE5'!D192</f>
        <v>0</v>
      </c>
      <c r="E192" s="23"/>
      <c r="F192" s="13"/>
      <c r="G192" s="23"/>
      <c r="H192" s="34"/>
      <c r="I192" s="44">
        <f>D192+G192</f>
        <v>0</v>
      </c>
      <c r="J192" s="23">
        <f>E192+B192</f>
        <v>0</v>
      </c>
      <c r="K192" s="23" t="str">
        <f t="shared" si="33"/>
        <v xml:space="preserve"> </v>
      </c>
      <c r="L192" s="23">
        <f>G192+D192</f>
        <v>0</v>
      </c>
      <c r="M192" s="15"/>
      <c r="N192" s="44">
        <f>D192+G192</f>
        <v>0</v>
      </c>
    </row>
    <row r="193" spans="1:14" ht="14.4" customHeight="1" x14ac:dyDescent="0.3">
      <c r="A193" s="110" t="s">
        <v>107</v>
      </c>
      <c r="B193" s="22">
        <f>'BE1'!B193+'BE2'!B193+'BE3'!B193+'BE4'!B193+'BE5'!B193</f>
        <v>0</v>
      </c>
      <c r="C193" s="11"/>
      <c r="D193" s="22">
        <f>'BE1'!D193+'BE2'!D193+'BE3'!D193+'BE4'!D193+'BE5'!D193</f>
        <v>0</v>
      </c>
      <c r="E193" s="23"/>
      <c r="F193" s="13"/>
      <c r="G193" s="23"/>
      <c r="H193" s="34"/>
      <c r="I193" s="44">
        <f>D193+G193</f>
        <v>0</v>
      </c>
      <c r="J193" s="23">
        <f>E193+B193</f>
        <v>0</v>
      </c>
      <c r="K193" s="23" t="str">
        <f t="shared" si="33"/>
        <v xml:space="preserve"> </v>
      </c>
      <c r="L193" s="23">
        <f>G193+D193</f>
        <v>0</v>
      </c>
      <c r="M193" s="15"/>
      <c r="N193" s="44">
        <f>D193+G193</f>
        <v>0</v>
      </c>
    </row>
    <row r="194" spans="1:14" ht="14.4" customHeight="1" x14ac:dyDescent="0.3">
      <c r="A194" s="110" t="s">
        <v>108</v>
      </c>
      <c r="B194" s="22">
        <f>'BE1'!B194+'BE2'!B194+'BE3'!B194+'BE4'!B194+'BE5'!B194</f>
        <v>0</v>
      </c>
      <c r="C194" s="11"/>
      <c r="D194" s="22">
        <f>'BE1'!D194+'BE2'!D194+'BE3'!D194+'BE4'!D194+'BE5'!D194</f>
        <v>0</v>
      </c>
      <c r="E194" s="23"/>
      <c r="F194" s="13"/>
      <c r="G194" s="23"/>
      <c r="H194" s="34"/>
      <c r="I194" s="44">
        <f>D194+G194</f>
        <v>0</v>
      </c>
      <c r="J194" s="23">
        <f>E194+B194</f>
        <v>0</v>
      </c>
      <c r="K194" s="23" t="str">
        <f t="shared" si="33"/>
        <v xml:space="preserve"> </v>
      </c>
      <c r="L194" s="23">
        <f>G194+D194</f>
        <v>0</v>
      </c>
      <c r="M194" s="15"/>
      <c r="N194" s="44">
        <f>D194+G194</f>
        <v>0</v>
      </c>
    </row>
    <row r="195" spans="1:14" ht="14.4" customHeight="1" x14ac:dyDescent="0.3">
      <c r="A195" s="9" t="s">
        <v>109</v>
      </c>
      <c r="B195" s="7"/>
      <c r="C195" s="20"/>
      <c r="D195" s="21"/>
      <c r="E195" s="7"/>
      <c r="F195" s="20"/>
      <c r="G195" s="21"/>
      <c r="H195" s="15"/>
      <c r="I195" s="44"/>
      <c r="J195" s="23"/>
      <c r="K195" s="23"/>
      <c r="L195" s="23"/>
      <c r="M195" s="34"/>
      <c r="N195" s="44"/>
    </row>
    <row r="196" spans="1:14" ht="14.4" customHeight="1" x14ac:dyDescent="0.3">
      <c r="A196" s="121" t="s">
        <v>110</v>
      </c>
      <c r="B196" s="22">
        <f>'BE1'!B196+'BE2'!B196+'BE3'!B196+'BE4'!B196+'BE5'!B196</f>
        <v>0</v>
      </c>
      <c r="C196" s="11"/>
      <c r="D196" s="22">
        <f>'BE1'!D196+'BE2'!D196+'BE3'!D196+'BE4'!D196+'BE5'!D196</f>
        <v>0</v>
      </c>
      <c r="E196" s="23"/>
      <c r="F196" s="13"/>
      <c r="G196" s="23"/>
      <c r="H196" s="34"/>
      <c r="I196" s="44">
        <f>D196+G196</f>
        <v>0</v>
      </c>
      <c r="J196" s="23">
        <f>E196+B196</f>
        <v>0</v>
      </c>
      <c r="K196" s="23" t="str">
        <f t="shared" ref="K196:K200" si="34">IF(J196&gt;0,L196/J196," ")</f>
        <v xml:space="preserve"> </v>
      </c>
      <c r="L196" s="23">
        <f>G196+D196</f>
        <v>0</v>
      </c>
      <c r="M196" s="15"/>
      <c r="N196" s="44">
        <f>D196+G196</f>
        <v>0</v>
      </c>
    </row>
    <row r="197" spans="1:14" ht="14.4" customHeight="1" x14ac:dyDescent="0.3">
      <c r="A197" s="120" t="s">
        <v>111</v>
      </c>
      <c r="B197" s="22">
        <f>'BE1'!B197+'BE2'!B197+'BE3'!B197+'BE4'!B197+'BE5'!B197</f>
        <v>0</v>
      </c>
      <c r="C197" s="11"/>
      <c r="D197" s="22">
        <f>'BE1'!D197+'BE2'!D197+'BE3'!D197+'BE4'!D197+'BE5'!D197</f>
        <v>0</v>
      </c>
      <c r="E197" s="23"/>
      <c r="F197" s="13"/>
      <c r="G197" s="23"/>
      <c r="H197" s="34"/>
      <c r="I197" s="44">
        <f>D197+G197</f>
        <v>0</v>
      </c>
      <c r="J197" s="23">
        <f>E197+B197</f>
        <v>0</v>
      </c>
      <c r="K197" s="23" t="str">
        <f t="shared" si="34"/>
        <v xml:space="preserve"> </v>
      </c>
      <c r="L197" s="23">
        <f>G197+D197</f>
        <v>0</v>
      </c>
      <c r="M197" s="15"/>
      <c r="N197" s="44">
        <f>D197+G197</f>
        <v>0</v>
      </c>
    </row>
    <row r="198" spans="1:14" ht="14.4" customHeight="1" x14ac:dyDescent="0.3">
      <c r="A198" s="120" t="s">
        <v>112</v>
      </c>
      <c r="B198" s="22">
        <f>'BE1'!B198+'BE2'!B198+'BE3'!B198+'BE4'!B198+'BE5'!B198</f>
        <v>0</v>
      </c>
      <c r="C198" s="11"/>
      <c r="D198" s="22">
        <f>'BE1'!D198+'BE2'!D198+'BE3'!D198+'BE4'!D198+'BE5'!D198</f>
        <v>0</v>
      </c>
      <c r="E198" s="23"/>
      <c r="F198" s="13"/>
      <c r="G198" s="23"/>
      <c r="H198" s="34"/>
      <c r="I198" s="44">
        <f>D198+G198</f>
        <v>0</v>
      </c>
      <c r="J198" s="23">
        <f>E198+B198</f>
        <v>0</v>
      </c>
      <c r="K198" s="23" t="str">
        <f t="shared" si="34"/>
        <v xml:space="preserve"> </v>
      </c>
      <c r="L198" s="23">
        <f>G198+D198</f>
        <v>0</v>
      </c>
      <c r="M198" s="15"/>
      <c r="N198" s="44">
        <f>D198+G198</f>
        <v>0</v>
      </c>
    </row>
    <row r="199" spans="1:14" ht="14.4" customHeight="1" x14ac:dyDescent="0.3">
      <c r="A199" s="120" t="s">
        <v>113</v>
      </c>
      <c r="B199" s="22">
        <f>'BE1'!B199+'BE2'!B199+'BE3'!B199+'BE4'!B199+'BE5'!B199</f>
        <v>0</v>
      </c>
      <c r="C199" s="11"/>
      <c r="D199" s="22">
        <f>'BE1'!D199+'BE2'!D199+'BE3'!D199+'BE4'!D199+'BE5'!D199</f>
        <v>0</v>
      </c>
      <c r="E199" s="23"/>
      <c r="F199" s="13"/>
      <c r="G199" s="23"/>
      <c r="H199" s="34"/>
      <c r="I199" s="44">
        <f>D199+G199</f>
        <v>0</v>
      </c>
      <c r="J199" s="23">
        <f>E199+B199</f>
        <v>0</v>
      </c>
      <c r="K199" s="23" t="str">
        <f t="shared" si="34"/>
        <v xml:space="preserve"> </v>
      </c>
      <c r="L199" s="23">
        <f>G199+D199</f>
        <v>0</v>
      </c>
      <c r="M199" s="15"/>
      <c r="N199" s="44">
        <f>D199+G199</f>
        <v>0</v>
      </c>
    </row>
    <row r="200" spans="1:14" ht="14.4" customHeight="1" x14ac:dyDescent="0.3">
      <c r="A200" s="120" t="s">
        <v>114</v>
      </c>
      <c r="B200" s="22">
        <f>'BE1'!B200+'BE2'!B200+'BE3'!B200+'BE4'!B200+'BE5'!B200</f>
        <v>0</v>
      </c>
      <c r="C200" s="11"/>
      <c r="D200" s="22">
        <f>'BE1'!D200+'BE2'!D200+'BE3'!D200+'BE4'!D200+'BE5'!D200</f>
        <v>0</v>
      </c>
      <c r="E200" s="23"/>
      <c r="F200" s="13"/>
      <c r="G200" s="23"/>
      <c r="H200" s="34"/>
      <c r="I200" s="44">
        <f>D200+G200</f>
        <v>0</v>
      </c>
      <c r="J200" s="23">
        <f>E200+B200</f>
        <v>0</v>
      </c>
      <c r="K200" s="23" t="str">
        <f t="shared" si="34"/>
        <v xml:space="preserve"> </v>
      </c>
      <c r="L200" s="23">
        <f>G200+D200</f>
        <v>0</v>
      </c>
      <c r="M200" s="15"/>
      <c r="N200" s="44">
        <f>D200+G200</f>
        <v>0</v>
      </c>
    </row>
    <row r="201" spans="1:14" ht="14.4" customHeight="1" x14ac:dyDescent="0.3">
      <c r="A201" s="66"/>
      <c r="B201" s="10"/>
      <c r="C201" s="11"/>
      <c r="D201" s="22"/>
      <c r="E201" s="12"/>
      <c r="F201" s="13"/>
      <c r="G201" s="23"/>
      <c r="H201" s="15"/>
      <c r="I201" s="44"/>
      <c r="J201" s="23"/>
      <c r="K201" s="23"/>
      <c r="L201" s="23"/>
      <c r="M201" s="15"/>
      <c r="N201" s="44"/>
    </row>
    <row r="202" spans="1:14" ht="14.4" customHeight="1" x14ac:dyDescent="0.3">
      <c r="A202" s="122" t="s">
        <v>115</v>
      </c>
      <c r="B202" s="19"/>
      <c r="C202" s="19"/>
      <c r="D202" s="25">
        <f>'BE1'!D202+'BE2'!D202+'BE3'!D202+'BE4'!D202+'BE5'!D202</f>
        <v>279712</v>
      </c>
      <c r="E202" s="19"/>
      <c r="F202" s="19"/>
      <c r="G202" s="25"/>
      <c r="H202" s="15"/>
      <c r="I202" s="44">
        <f>D202+G202</f>
        <v>279712</v>
      </c>
      <c r="J202" s="23">
        <f>E202+B202</f>
        <v>0</v>
      </c>
      <c r="K202" s="23"/>
      <c r="L202" s="23">
        <f>G202+D202</f>
        <v>279712</v>
      </c>
      <c r="M202" s="15"/>
      <c r="N202" s="44">
        <f>D202+G202</f>
        <v>279712</v>
      </c>
    </row>
    <row r="203" spans="1:14" ht="14.4" customHeight="1" x14ac:dyDescent="0.3">
      <c r="A203" s="122" t="s">
        <v>116</v>
      </c>
      <c r="B203" s="19"/>
      <c r="C203" s="19"/>
      <c r="D203" s="25">
        <f>'BE1'!D203+'BE2'!D203+'BE3'!D203+'BE4'!D203+'BE5'!D203</f>
        <v>279712</v>
      </c>
      <c r="E203" s="19"/>
      <c r="F203" s="19"/>
      <c r="G203" s="25"/>
      <c r="H203" s="15"/>
      <c r="I203" s="44">
        <f>D203+G203</f>
        <v>279712</v>
      </c>
      <c r="J203" s="23">
        <f>E203+B203</f>
        <v>0</v>
      </c>
      <c r="K203" s="23"/>
      <c r="L203" s="23">
        <f>G203+D203</f>
        <v>279712</v>
      </c>
      <c r="M203" s="15"/>
      <c r="N203" s="44">
        <f>D203+G203</f>
        <v>279712</v>
      </c>
    </row>
    <row r="204" spans="1:14" ht="14.4" customHeight="1" x14ac:dyDescent="0.3">
      <c r="A204" s="24"/>
      <c r="B204" s="10"/>
      <c r="C204" s="11"/>
      <c r="D204" s="22"/>
      <c r="E204" s="12"/>
      <c r="F204" s="13"/>
      <c r="G204" s="23"/>
      <c r="H204" s="15"/>
      <c r="I204" s="44"/>
      <c r="J204" s="23"/>
      <c r="K204" s="23"/>
      <c r="L204" s="23"/>
      <c r="M204" s="15"/>
      <c r="N204" s="44"/>
    </row>
    <row r="205" spans="1:14" ht="14.4" customHeight="1" x14ac:dyDescent="0.3">
      <c r="A205" s="19" t="s">
        <v>117</v>
      </c>
      <c r="B205" s="19"/>
      <c r="C205" s="19"/>
      <c r="D205" s="25">
        <f>'BE1'!D205+'BE2'!D205+'BE3'!D205+'BE4'!D205+'BE5'!D205</f>
        <v>69928</v>
      </c>
      <c r="E205" s="19"/>
      <c r="F205" s="19"/>
      <c r="G205" s="25"/>
      <c r="H205" s="15"/>
      <c r="I205" s="44">
        <f>D205+G205</f>
        <v>69928</v>
      </c>
      <c r="J205" s="23">
        <f>E205+B205</f>
        <v>0</v>
      </c>
      <c r="K205" s="23"/>
      <c r="L205" s="23">
        <f>G205+D205</f>
        <v>69928</v>
      </c>
      <c r="M205" s="15"/>
      <c r="N205" s="44">
        <f>D205+G205</f>
        <v>69928</v>
      </c>
    </row>
    <row r="206" spans="1:14" ht="14.4" customHeight="1" x14ac:dyDescent="0.3">
      <c r="A206" s="14"/>
      <c r="B206" s="10"/>
      <c r="C206" s="11"/>
      <c r="D206" s="22"/>
      <c r="E206" s="12"/>
      <c r="F206" s="13"/>
      <c r="G206" s="23"/>
      <c r="H206" s="15"/>
      <c r="I206" s="44"/>
      <c r="J206" s="23"/>
      <c r="K206" s="23"/>
      <c r="L206" s="23"/>
      <c r="M206" s="15"/>
      <c r="N206" s="44"/>
    </row>
    <row r="207" spans="1:14" ht="14.4" customHeight="1" x14ac:dyDescent="0.3">
      <c r="A207" s="19" t="s">
        <v>118</v>
      </c>
      <c r="B207" s="19"/>
      <c r="C207" s="19"/>
      <c r="D207" s="25">
        <f>'BE1'!D207+'BE2'!D207+'BE3'!D207+'BE4'!D207+'BE5'!D207</f>
        <v>349640</v>
      </c>
      <c r="E207" s="19"/>
      <c r="F207" s="19"/>
      <c r="G207" s="25"/>
      <c r="H207" s="15"/>
      <c r="I207" s="44">
        <f>D207+G207</f>
        <v>349640</v>
      </c>
      <c r="J207" s="23">
        <f>E207+B207</f>
        <v>0</v>
      </c>
      <c r="K207" s="23"/>
      <c r="L207" s="23">
        <f>G207+D207</f>
        <v>349640</v>
      </c>
      <c r="M207" s="15"/>
      <c r="N207" s="44">
        <f>D207+G207</f>
        <v>349640</v>
      </c>
    </row>
    <row r="208" spans="1:14" ht="14.4" customHeight="1" x14ac:dyDescent="0.3">
      <c r="A208" s="45"/>
      <c r="B208" s="46"/>
      <c r="C208" s="46"/>
      <c r="D208" s="46"/>
      <c r="E208" s="46"/>
      <c r="F208" s="46"/>
      <c r="G208" s="46"/>
      <c r="H208" s="34"/>
      <c r="I208" s="34"/>
      <c r="J208" s="46"/>
      <c r="K208" s="46"/>
      <c r="L208" s="46"/>
      <c r="M208" s="34"/>
      <c r="N208" s="34"/>
    </row>
    <row r="209" spans="1:14" ht="14.4" customHeight="1" x14ac:dyDescent="0.3">
      <c r="A209" s="37"/>
      <c r="B209" s="38"/>
      <c r="C209" s="39"/>
      <c r="D209" s="40"/>
      <c r="E209" s="38"/>
      <c r="F209" s="39"/>
      <c r="G209" s="40"/>
      <c r="H209" s="41"/>
      <c r="I209" s="41"/>
      <c r="J209" s="41"/>
      <c r="K209" s="41"/>
      <c r="L209" s="41"/>
      <c r="M209" s="42"/>
      <c r="N209" s="43"/>
    </row>
    <row r="210" spans="1:14" ht="21" customHeight="1" x14ac:dyDescent="0.3">
      <c r="A210" s="260" t="s">
        <v>410</v>
      </c>
      <c r="B210" s="261"/>
      <c r="C210" s="261"/>
      <c r="D210" s="261"/>
      <c r="E210" s="261"/>
      <c r="F210" s="261"/>
      <c r="G210" s="261"/>
      <c r="H210" s="261"/>
      <c r="I210" s="261"/>
      <c r="J210" s="261"/>
      <c r="K210" s="261"/>
      <c r="L210" s="261"/>
      <c r="M210" s="261"/>
      <c r="N210" s="262"/>
    </row>
    <row r="211" spans="1:14" ht="14.4" customHeight="1" x14ac:dyDescent="0.3">
      <c r="A211" s="14"/>
      <c r="B211" s="14"/>
      <c r="C211" s="14"/>
      <c r="D211" s="14"/>
      <c r="E211" s="14"/>
      <c r="F211" s="14"/>
      <c r="G211" s="14"/>
      <c r="H211" s="14"/>
      <c r="I211" s="14"/>
      <c r="J211" s="14"/>
      <c r="K211" s="14"/>
      <c r="L211" s="14"/>
      <c r="M211" s="14"/>
      <c r="N211" s="14"/>
    </row>
    <row r="212" spans="1:14" ht="14.4" customHeight="1" x14ac:dyDescent="0.3">
      <c r="A212" s="19" t="s">
        <v>86</v>
      </c>
      <c r="B212" s="7"/>
      <c r="C212" s="20"/>
      <c r="D212" s="21"/>
      <c r="E212" s="7"/>
      <c r="F212" s="20"/>
      <c r="G212" s="21"/>
      <c r="H212" s="34"/>
      <c r="I212" s="44"/>
      <c r="J212" s="23"/>
      <c r="K212" s="23"/>
      <c r="L212" s="23"/>
      <c r="M212" s="34"/>
      <c r="N212" s="44"/>
    </row>
    <row r="213" spans="1:14" ht="14.4" customHeight="1" x14ac:dyDescent="0.3">
      <c r="A213" s="14" t="s">
        <v>87</v>
      </c>
      <c r="B213" s="10"/>
      <c r="C213" s="11"/>
      <c r="D213" s="22"/>
      <c r="E213" s="12"/>
      <c r="F213" s="13"/>
      <c r="G213" s="23"/>
      <c r="H213" s="34"/>
      <c r="I213" s="44"/>
      <c r="J213" s="23"/>
      <c r="K213" s="23"/>
      <c r="L213" s="23"/>
      <c r="M213" s="34"/>
      <c r="N213" s="44"/>
    </row>
    <row r="214" spans="1:14" ht="14.4" customHeight="1" x14ac:dyDescent="0.3">
      <c r="A214" s="109" t="s">
        <v>88</v>
      </c>
      <c r="B214" s="22">
        <f>'BE1'!B214+'BE2'!B214+'BE3'!B214+'BE4'!B214+'BE5'!B214</f>
        <v>5.5</v>
      </c>
      <c r="C214" s="11"/>
      <c r="D214" s="22">
        <f>'BE1'!D214+'BE2'!D214+'BE3'!D214+'BE4'!D214+'BE5'!D214</f>
        <v>42138</v>
      </c>
      <c r="E214" s="23"/>
      <c r="F214" s="13"/>
      <c r="G214" s="23"/>
      <c r="H214" s="34"/>
      <c r="I214" s="44">
        <f t="shared" ref="I214:I221" si="35">D214+G214</f>
        <v>42138</v>
      </c>
      <c r="J214" s="23">
        <f t="shared" ref="J214:J221" si="36">E214+B214</f>
        <v>5.5</v>
      </c>
      <c r="K214" s="23">
        <f t="shared" ref="K214:K221" si="37">IF(J214&gt;0,L214/J214," ")</f>
        <v>7661.454545454545</v>
      </c>
      <c r="L214" s="23">
        <f t="shared" ref="L214:L221" si="38">G214+D214</f>
        <v>42138</v>
      </c>
      <c r="M214" s="34"/>
      <c r="N214" s="44">
        <f t="shared" ref="N214:N221" si="39">D214+G214</f>
        <v>42138</v>
      </c>
    </row>
    <row r="215" spans="1:14" ht="14.4" customHeight="1" x14ac:dyDescent="0.3">
      <c r="A215" s="109" t="s">
        <v>89</v>
      </c>
      <c r="B215" s="22">
        <f>'BE1'!B215+'BE2'!B215+'BE3'!B215+'BE4'!B215+'BE5'!B215</f>
        <v>1</v>
      </c>
      <c r="C215" s="11"/>
      <c r="D215" s="22">
        <f>'BE1'!D215+'BE2'!D215+'BE3'!D215+'BE4'!D215+'BE5'!D215</f>
        <v>3500</v>
      </c>
      <c r="E215" s="23"/>
      <c r="F215" s="13"/>
      <c r="G215" s="23"/>
      <c r="H215" s="34"/>
      <c r="I215" s="44">
        <f t="shared" si="35"/>
        <v>3500</v>
      </c>
      <c r="J215" s="23">
        <f t="shared" si="36"/>
        <v>1</v>
      </c>
      <c r="K215" s="23">
        <f t="shared" si="37"/>
        <v>3500</v>
      </c>
      <c r="L215" s="23">
        <f t="shared" si="38"/>
        <v>3500</v>
      </c>
      <c r="M215" s="34"/>
      <c r="N215" s="44">
        <f t="shared" si="39"/>
        <v>3500</v>
      </c>
    </row>
    <row r="216" spans="1:14" ht="14.4" customHeight="1" x14ac:dyDescent="0.3">
      <c r="A216" s="109" t="s">
        <v>90</v>
      </c>
      <c r="B216" s="22">
        <f>'BE1'!B216+'BE2'!B216+'BE3'!B216+'BE4'!B216+'BE5'!B216</f>
        <v>1</v>
      </c>
      <c r="C216" s="11"/>
      <c r="D216" s="22">
        <f>'BE1'!D216+'BE2'!D216+'BE3'!D216+'BE4'!D216+'BE5'!D216</f>
        <v>3000</v>
      </c>
      <c r="E216" s="23"/>
      <c r="F216" s="13"/>
      <c r="G216" s="23"/>
      <c r="H216" s="34"/>
      <c r="I216" s="44">
        <f t="shared" si="35"/>
        <v>3000</v>
      </c>
      <c r="J216" s="23">
        <f t="shared" si="36"/>
        <v>1</v>
      </c>
      <c r="K216" s="23">
        <f t="shared" si="37"/>
        <v>3000</v>
      </c>
      <c r="L216" s="23">
        <f t="shared" si="38"/>
        <v>3000</v>
      </c>
      <c r="M216" s="34"/>
      <c r="N216" s="44">
        <f t="shared" si="39"/>
        <v>3000</v>
      </c>
    </row>
    <row r="217" spans="1:14" ht="14.4" customHeight="1" x14ac:dyDescent="0.3">
      <c r="A217" s="109" t="s">
        <v>91</v>
      </c>
      <c r="B217" s="22">
        <f>'BE1'!B217+'BE2'!B217+'BE3'!B217+'BE4'!B217+'BE5'!B217</f>
        <v>3</v>
      </c>
      <c r="C217" s="11"/>
      <c r="D217" s="22">
        <f>'BE1'!D217+'BE2'!D217+'BE3'!D217+'BE4'!D217+'BE5'!D217</f>
        <v>7500</v>
      </c>
      <c r="E217" s="23"/>
      <c r="F217" s="13"/>
      <c r="G217" s="23"/>
      <c r="H217" s="34"/>
      <c r="I217" s="44">
        <f t="shared" si="35"/>
        <v>7500</v>
      </c>
      <c r="J217" s="23">
        <f t="shared" si="36"/>
        <v>3</v>
      </c>
      <c r="K217" s="23">
        <f t="shared" si="37"/>
        <v>2500</v>
      </c>
      <c r="L217" s="23">
        <f t="shared" si="38"/>
        <v>7500</v>
      </c>
      <c r="M217" s="34"/>
      <c r="N217" s="44">
        <f t="shared" si="39"/>
        <v>7500</v>
      </c>
    </row>
    <row r="218" spans="1:14" ht="14.4" customHeight="1" x14ac:dyDescent="0.3">
      <c r="A218" s="109" t="s">
        <v>92</v>
      </c>
      <c r="B218" s="22">
        <f>'BE1'!B218+'BE2'!B218+'BE3'!B218+'BE4'!B218+'BE5'!B218</f>
        <v>0</v>
      </c>
      <c r="C218" s="11"/>
      <c r="D218" s="22">
        <f>'BE1'!D218+'BE2'!D218+'BE3'!D218+'BE4'!D218+'BE5'!D218</f>
        <v>0</v>
      </c>
      <c r="E218" s="23"/>
      <c r="F218" s="13"/>
      <c r="G218" s="23"/>
      <c r="H218" s="34"/>
      <c r="I218" s="44">
        <f t="shared" si="35"/>
        <v>0</v>
      </c>
      <c r="J218" s="23">
        <f t="shared" si="36"/>
        <v>0</v>
      </c>
      <c r="K218" s="23" t="str">
        <f t="shared" si="37"/>
        <v xml:space="preserve"> </v>
      </c>
      <c r="L218" s="23">
        <f t="shared" si="38"/>
        <v>0</v>
      </c>
      <c r="M218" s="34"/>
      <c r="N218" s="44">
        <f t="shared" si="39"/>
        <v>0</v>
      </c>
    </row>
    <row r="219" spans="1:14" ht="14.4" customHeight="1" x14ac:dyDescent="0.3">
      <c r="A219" s="14" t="s">
        <v>93</v>
      </c>
      <c r="B219" s="22">
        <f>'BE1'!B219+'BE2'!B219+'BE3'!B219+'BE4'!B219+'BE5'!B219</f>
        <v>0</v>
      </c>
      <c r="C219" s="11"/>
      <c r="D219" s="22">
        <f>'BE1'!D219+'BE2'!D219+'BE3'!D219+'BE4'!D219+'BE5'!D219</f>
        <v>0</v>
      </c>
      <c r="E219" s="23"/>
      <c r="F219" s="13"/>
      <c r="G219" s="23"/>
      <c r="H219" s="34"/>
      <c r="I219" s="44">
        <f t="shared" si="35"/>
        <v>0</v>
      </c>
      <c r="J219" s="23">
        <f t="shared" si="36"/>
        <v>0</v>
      </c>
      <c r="K219" s="23" t="str">
        <f t="shared" si="37"/>
        <v xml:space="preserve"> </v>
      </c>
      <c r="L219" s="23">
        <f t="shared" si="38"/>
        <v>0</v>
      </c>
      <c r="M219" s="34"/>
      <c r="N219" s="44">
        <f t="shared" si="39"/>
        <v>0</v>
      </c>
    </row>
    <row r="220" spans="1:14" ht="14.4" customHeight="1" x14ac:dyDescent="0.3">
      <c r="A220" s="14" t="s">
        <v>94</v>
      </c>
      <c r="B220" s="22">
        <f>'BE1'!B220+'BE2'!B220+'BE3'!B220+'BE4'!B220+'BE5'!B220</f>
        <v>0</v>
      </c>
      <c r="C220" s="11"/>
      <c r="D220" s="22">
        <f>'BE1'!D220+'BE2'!D220+'BE3'!D220+'BE4'!D220+'BE5'!D220</f>
        <v>0</v>
      </c>
      <c r="E220" s="23"/>
      <c r="F220" s="13"/>
      <c r="G220" s="23"/>
      <c r="H220" s="34"/>
      <c r="I220" s="44">
        <f t="shared" si="35"/>
        <v>0</v>
      </c>
      <c r="J220" s="23">
        <f t="shared" si="36"/>
        <v>0</v>
      </c>
      <c r="K220" s="23" t="str">
        <f t="shared" si="37"/>
        <v xml:space="preserve"> </v>
      </c>
      <c r="L220" s="23">
        <f t="shared" si="38"/>
        <v>0</v>
      </c>
      <c r="M220" s="15"/>
      <c r="N220" s="44">
        <f t="shared" si="39"/>
        <v>0</v>
      </c>
    </row>
    <row r="221" spans="1:14" ht="14.4" customHeight="1" x14ac:dyDescent="0.3">
      <c r="A221" s="14" t="s">
        <v>95</v>
      </c>
      <c r="B221" s="22">
        <f>'BE1'!B221+'BE2'!B221+'BE3'!B221+'BE4'!B221+'BE5'!B221</f>
        <v>0</v>
      </c>
      <c r="C221" s="11"/>
      <c r="D221" s="22">
        <f>'BE1'!D221+'BE2'!D221+'BE3'!D221+'BE4'!D221+'BE5'!D221</f>
        <v>0</v>
      </c>
      <c r="E221" s="23"/>
      <c r="F221" s="13"/>
      <c r="G221" s="23"/>
      <c r="H221" s="34"/>
      <c r="I221" s="44">
        <f t="shared" si="35"/>
        <v>0</v>
      </c>
      <c r="J221" s="23">
        <f t="shared" si="36"/>
        <v>0</v>
      </c>
      <c r="K221" s="23" t="str">
        <f t="shared" si="37"/>
        <v xml:space="preserve"> </v>
      </c>
      <c r="L221" s="23">
        <f t="shared" si="38"/>
        <v>0</v>
      </c>
      <c r="M221" s="15"/>
      <c r="N221" s="44">
        <f t="shared" si="39"/>
        <v>0</v>
      </c>
    </row>
    <row r="222" spans="1:14" ht="14.4" customHeight="1" x14ac:dyDescent="0.3">
      <c r="A222" s="19" t="s">
        <v>96</v>
      </c>
      <c r="B222" s="7"/>
      <c r="C222" s="20"/>
      <c r="D222" s="21"/>
      <c r="E222" s="7"/>
      <c r="F222" s="20"/>
      <c r="G222" s="21"/>
      <c r="H222" s="15"/>
      <c r="I222" s="44"/>
      <c r="J222" s="23"/>
      <c r="K222" s="23"/>
      <c r="L222" s="23"/>
      <c r="M222" s="34"/>
      <c r="N222" s="44"/>
    </row>
    <row r="223" spans="1:14" ht="14.4" customHeight="1" x14ac:dyDescent="0.3">
      <c r="A223" s="16"/>
      <c r="B223" s="22">
        <f>'BE1'!B223+'BE2'!B223+'BE3'!B223+'BE4'!B223+'BE5'!B223</f>
        <v>0</v>
      </c>
      <c r="C223" s="11"/>
      <c r="D223" s="22">
        <f>'BE1'!D223+'BE2'!D223+'BE3'!D223+'BE4'!D223+'BE5'!D223</f>
        <v>0</v>
      </c>
      <c r="E223" s="23"/>
      <c r="F223" s="13"/>
      <c r="G223" s="23"/>
      <c r="H223" s="34"/>
      <c r="I223" s="44">
        <f>D223+G223</f>
        <v>0</v>
      </c>
      <c r="J223" s="23">
        <f>E223+B223</f>
        <v>0</v>
      </c>
      <c r="K223" s="23" t="str">
        <f>IF(J223&gt;0,L223/J223," ")</f>
        <v xml:space="preserve"> </v>
      </c>
      <c r="L223" s="23">
        <f>G223+D223</f>
        <v>0</v>
      </c>
      <c r="M223" s="15"/>
      <c r="N223" s="44">
        <f>D223+G223</f>
        <v>0</v>
      </c>
    </row>
    <row r="224" spans="1:14" ht="14.4" customHeight="1" x14ac:dyDescent="0.3">
      <c r="A224" s="19" t="s">
        <v>97</v>
      </c>
      <c r="B224" s="7"/>
      <c r="C224" s="20"/>
      <c r="D224" s="21"/>
      <c r="E224" s="7"/>
      <c r="F224" s="20"/>
      <c r="G224" s="21"/>
      <c r="H224" s="15"/>
      <c r="I224" s="44"/>
      <c r="J224" s="23"/>
      <c r="K224" s="23"/>
      <c r="L224" s="23"/>
      <c r="M224" s="34"/>
      <c r="N224" s="44"/>
    </row>
    <row r="225" spans="1:14" ht="14.4" customHeight="1" x14ac:dyDescent="0.3">
      <c r="A225" s="120" t="s">
        <v>98</v>
      </c>
      <c r="B225" s="22">
        <f>'BE1'!B225+'BE2'!B225+'BE3'!B225+'BE4'!B225+'BE5'!B225</f>
        <v>0</v>
      </c>
      <c r="C225" s="11"/>
      <c r="D225" s="22">
        <f>'BE1'!D225+'BE2'!D225+'BE3'!D225+'BE4'!D225+'BE5'!D225</f>
        <v>0</v>
      </c>
      <c r="E225" s="23"/>
      <c r="F225" s="13"/>
      <c r="G225" s="23"/>
      <c r="H225" s="34"/>
      <c r="I225" s="44">
        <f>D225+G225</f>
        <v>0</v>
      </c>
      <c r="J225" s="23">
        <f>E225+B225</f>
        <v>0</v>
      </c>
      <c r="K225" s="23" t="str">
        <f>IF(J225&gt;0,L225/J225," ")</f>
        <v xml:space="preserve"> </v>
      </c>
      <c r="L225" s="23">
        <f>G225+D225</f>
        <v>0</v>
      </c>
      <c r="M225" s="15"/>
      <c r="N225" s="44">
        <f>D225+G225</f>
        <v>0</v>
      </c>
    </row>
    <row r="226" spans="1:14" ht="14.4" customHeight="1" x14ac:dyDescent="0.3">
      <c r="A226" s="14" t="s">
        <v>99</v>
      </c>
      <c r="B226" s="10"/>
      <c r="C226" s="11"/>
      <c r="D226" s="22"/>
      <c r="E226" s="12"/>
      <c r="F226" s="13"/>
      <c r="G226" s="23"/>
      <c r="H226" s="15"/>
      <c r="I226" s="44"/>
      <c r="J226" s="23"/>
      <c r="K226" s="23"/>
      <c r="L226" s="23"/>
      <c r="M226" s="15"/>
      <c r="N226" s="44"/>
    </row>
    <row r="227" spans="1:14" ht="14.4" customHeight="1" x14ac:dyDescent="0.3">
      <c r="A227" s="110" t="s">
        <v>100</v>
      </c>
      <c r="B227" s="22">
        <f>'BE1'!B227+'BE2'!B227+'BE3'!B227+'BE4'!B227+'BE5'!B227</f>
        <v>0</v>
      </c>
      <c r="C227" s="11"/>
      <c r="D227" s="22">
        <f>'BE1'!D227+'BE2'!D227+'BE3'!D227+'BE4'!D227+'BE5'!D227</f>
        <v>0</v>
      </c>
      <c r="E227" s="23"/>
      <c r="F227" s="13"/>
      <c r="G227" s="23"/>
      <c r="H227" s="34"/>
      <c r="I227" s="44">
        <f>D227+G227</f>
        <v>0</v>
      </c>
      <c r="J227" s="23">
        <f>E227+B227</f>
        <v>0</v>
      </c>
      <c r="K227" s="23" t="str">
        <f>IF(J227&gt;0,L227/J227," ")</f>
        <v xml:space="preserve"> </v>
      </c>
      <c r="L227" s="23">
        <f>G227+D227</f>
        <v>0</v>
      </c>
      <c r="M227" s="15"/>
      <c r="N227" s="44">
        <f>D227+G227</f>
        <v>0</v>
      </c>
    </row>
    <row r="228" spans="1:14" ht="14.4" customHeight="1" x14ac:dyDescent="0.3">
      <c r="A228" s="110" t="s">
        <v>101</v>
      </c>
      <c r="B228" s="22">
        <f>'BE1'!B228+'BE2'!B228+'BE3'!B228+'BE4'!B228+'BE5'!B228</f>
        <v>0</v>
      </c>
      <c r="C228" s="11"/>
      <c r="D228" s="22">
        <f>'BE1'!D228+'BE2'!D228+'BE3'!D228+'BE4'!D228+'BE5'!D228</f>
        <v>0</v>
      </c>
      <c r="E228" s="23"/>
      <c r="F228" s="13"/>
      <c r="G228" s="23"/>
      <c r="H228" s="34"/>
      <c r="I228" s="44">
        <f>D228+G228</f>
        <v>0</v>
      </c>
      <c r="J228" s="23">
        <f>E228+B228</f>
        <v>0</v>
      </c>
      <c r="K228" s="23" t="str">
        <f>IF(J228&gt;0,L228/J228," ")</f>
        <v xml:space="preserve"> </v>
      </c>
      <c r="L228" s="23">
        <f>G228+D228</f>
        <v>0</v>
      </c>
      <c r="M228" s="15"/>
      <c r="N228" s="44">
        <f>D228+G228</f>
        <v>0</v>
      </c>
    </row>
    <row r="229" spans="1:14" ht="14.4" customHeight="1" x14ac:dyDescent="0.3">
      <c r="A229" s="110" t="s">
        <v>102</v>
      </c>
      <c r="B229" s="22">
        <f>'BE1'!B229+'BE2'!B229+'BE3'!B229+'BE4'!B229+'BE5'!B229</f>
        <v>0</v>
      </c>
      <c r="C229" s="11"/>
      <c r="D229" s="22">
        <f>'BE1'!D229+'BE2'!D229+'BE3'!D229+'BE4'!D229+'BE5'!D229</f>
        <v>0</v>
      </c>
      <c r="E229" s="23"/>
      <c r="F229" s="13"/>
      <c r="G229" s="23"/>
      <c r="H229" s="34"/>
      <c r="I229" s="44">
        <f>D229+G229</f>
        <v>0</v>
      </c>
      <c r="J229" s="23">
        <f>E229+B229</f>
        <v>0</v>
      </c>
      <c r="K229" s="23" t="str">
        <f>IF(J229&gt;0,L229/J229," ")</f>
        <v xml:space="preserve"> </v>
      </c>
      <c r="L229" s="23">
        <f>G229+D229</f>
        <v>0</v>
      </c>
      <c r="M229" s="15"/>
      <c r="N229" s="44">
        <f>D229+G229</f>
        <v>0</v>
      </c>
    </row>
    <row r="230" spans="1:14" ht="14.4" customHeight="1" x14ac:dyDescent="0.3">
      <c r="A230" s="14" t="s">
        <v>103</v>
      </c>
      <c r="B230" s="10"/>
      <c r="C230" s="11"/>
      <c r="D230" s="22"/>
      <c r="E230" s="12"/>
      <c r="F230" s="13"/>
      <c r="G230" s="23"/>
      <c r="H230" s="15"/>
      <c r="I230" s="44"/>
      <c r="J230" s="23"/>
      <c r="K230" s="23"/>
      <c r="L230" s="23"/>
      <c r="M230" s="15"/>
      <c r="N230" s="44"/>
    </row>
    <row r="231" spans="1:14" ht="14.4" customHeight="1" x14ac:dyDescent="0.3">
      <c r="A231" s="110" t="s">
        <v>104</v>
      </c>
      <c r="B231" s="22">
        <f>'BE1'!B231+'BE2'!B231+'BE3'!B231+'BE4'!B231+'BE5'!B231</f>
        <v>0</v>
      </c>
      <c r="C231" s="11"/>
      <c r="D231" s="22">
        <f>'BE1'!D231+'BE2'!D231+'BE3'!D231+'BE4'!D231+'BE5'!D231</f>
        <v>0</v>
      </c>
      <c r="E231" s="23"/>
      <c r="F231" s="13"/>
      <c r="G231" s="23"/>
      <c r="H231" s="34"/>
      <c r="I231" s="44">
        <f>D231+G231</f>
        <v>0</v>
      </c>
      <c r="J231" s="23">
        <f>E231+B231</f>
        <v>0</v>
      </c>
      <c r="K231" s="23" t="str">
        <f t="shared" ref="K231:K235" si="40">IF(J231&gt;0,L231/J231," ")</f>
        <v xml:space="preserve"> </v>
      </c>
      <c r="L231" s="23">
        <f>G231+D231</f>
        <v>0</v>
      </c>
      <c r="M231" s="15"/>
      <c r="N231" s="44">
        <f>D231+G231</f>
        <v>0</v>
      </c>
    </row>
    <row r="232" spans="1:14" ht="14.4" customHeight="1" x14ac:dyDescent="0.3">
      <c r="A232" s="110" t="s">
        <v>105</v>
      </c>
      <c r="B232" s="22">
        <f>'BE1'!B232+'BE2'!B232+'BE3'!B232+'BE4'!B232+'BE5'!B232</f>
        <v>0</v>
      </c>
      <c r="C232" s="11"/>
      <c r="D232" s="22">
        <f>'BE1'!D232+'BE2'!D232+'BE3'!D232+'BE4'!D232+'BE5'!D232</f>
        <v>0</v>
      </c>
      <c r="E232" s="23"/>
      <c r="F232" s="13"/>
      <c r="G232" s="23"/>
      <c r="H232" s="34"/>
      <c r="I232" s="44">
        <f>D232+G232</f>
        <v>0</v>
      </c>
      <c r="J232" s="23">
        <f>E232+B232</f>
        <v>0</v>
      </c>
      <c r="K232" s="23" t="str">
        <f t="shared" si="40"/>
        <v xml:space="preserve"> </v>
      </c>
      <c r="L232" s="23">
        <f>G232+D232</f>
        <v>0</v>
      </c>
      <c r="M232" s="15"/>
      <c r="N232" s="44">
        <f>D232+G232</f>
        <v>0</v>
      </c>
    </row>
    <row r="233" spans="1:14" ht="14.4" customHeight="1" x14ac:dyDescent="0.3">
      <c r="A233" s="110" t="s">
        <v>106</v>
      </c>
      <c r="B233" s="22">
        <f>'BE1'!B233+'BE2'!B233+'BE3'!B233+'BE4'!B233+'BE5'!B233</f>
        <v>0</v>
      </c>
      <c r="C233" s="11"/>
      <c r="D233" s="22">
        <f>'BE1'!D233+'BE2'!D233+'BE3'!D233+'BE4'!D233+'BE5'!D233</f>
        <v>0</v>
      </c>
      <c r="E233" s="23"/>
      <c r="F233" s="13"/>
      <c r="G233" s="23"/>
      <c r="H233" s="34"/>
      <c r="I233" s="44">
        <f>D233+G233</f>
        <v>0</v>
      </c>
      <c r="J233" s="23">
        <f>E233+B233</f>
        <v>0</v>
      </c>
      <c r="K233" s="23" t="str">
        <f t="shared" si="40"/>
        <v xml:space="preserve"> </v>
      </c>
      <c r="L233" s="23">
        <f>G233+D233</f>
        <v>0</v>
      </c>
      <c r="M233" s="15"/>
      <c r="N233" s="44">
        <f>D233+G233</f>
        <v>0</v>
      </c>
    </row>
    <row r="234" spans="1:14" ht="14.4" customHeight="1" x14ac:dyDescent="0.3">
      <c r="A234" s="110" t="s">
        <v>107</v>
      </c>
      <c r="B234" s="22">
        <f>'BE1'!B234+'BE2'!B234+'BE3'!B234+'BE4'!B234+'BE5'!B234</f>
        <v>0</v>
      </c>
      <c r="C234" s="11"/>
      <c r="D234" s="22">
        <f>'BE1'!D234+'BE2'!D234+'BE3'!D234+'BE4'!D234+'BE5'!D234</f>
        <v>0</v>
      </c>
      <c r="E234" s="23"/>
      <c r="F234" s="13"/>
      <c r="G234" s="23"/>
      <c r="H234" s="34"/>
      <c r="I234" s="44">
        <f>D234+G234</f>
        <v>0</v>
      </c>
      <c r="J234" s="23">
        <f>E234+B234</f>
        <v>0</v>
      </c>
      <c r="K234" s="23" t="str">
        <f t="shared" si="40"/>
        <v xml:space="preserve"> </v>
      </c>
      <c r="L234" s="23">
        <f>G234+D234</f>
        <v>0</v>
      </c>
      <c r="M234" s="15"/>
      <c r="N234" s="44">
        <f>D234+G234</f>
        <v>0</v>
      </c>
    </row>
    <row r="235" spans="1:14" ht="14.4" customHeight="1" x14ac:dyDescent="0.3">
      <c r="A235" s="110" t="s">
        <v>108</v>
      </c>
      <c r="B235" s="22">
        <f>'BE1'!B235+'BE2'!B235+'BE3'!B235+'BE4'!B235+'BE5'!B235</f>
        <v>0</v>
      </c>
      <c r="C235" s="11"/>
      <c r="D235" s="22">
        <f>'BE1'!D235+'BE2'!D235+'BE3'!D235+'BE4'!D235+'BE5'!D235</f>
        <v>0</v>
      </c>
      <c r="E235" s="23"/>
      <c r="F235" s="13"/>
      <c r="G235" s="23"/>
      <c r="H235" s="34"/>
      <c r="I235" s="44">
        <f>D235+G235</f>
        <v>0</v>
      </c>
      <c r="J235" s="23">
        <f>E235+B235</f>
        <v>0</v>
      </c>
      <c r="K235" s="23" t="str">
        <f t="shared" si="40"/>
        <v xml:space="preserve"> </v>
      </c>
      <c r="L235" s="23">
        <f>G235+D235</f>
        <v>0</v>
      </c>
      <c r="M235" s="15"/>
      <c r="N235" s="44">
        <f>D235+G235</f>
        <v>0</v>
      </c>
    </row>
    <row r="236" spans="1:14" ht="14.4" customHeight="1" x14ac:dyDescent="0.3">
      <c r="A236" s="9" t="s">
        <v>109</v>
      </c>
      <c r="B236" s="7"/>
      <c r="C236" s="20"/>
      <c r="D236" s="21"/>
      <c r="E236" s="7"/>
      <c r="F236" s="20"/>
      <c r="G236" s="21"/>
      <c r="H236" s="15"/>
      <c r="I236" s="44"/>
      <c r="J236" s="23"/>
      <c r="K236" s="23"/>
      <c r="L236" s="23"/>
      <c r="M236" s="34"/>
      <c r="N236" s="44"/>
    </row>
    <row r="237" spans="1:14" ht="14.4" customHeight="1" x14ac:dyDescent="0.3">
      <c r="A237" s="121" t="s">
        <v>110</v>
      </c>
      <c r="B237" s="22">
        <f>'BE1'!B237+'BE2'!B237+'BE3'!B237+'BE4'!B237+'BE5'!B237</f>
        <v>0</v>
      </c>
      <c r="C237" s="11"/>
      <c r="D237" s="22">
        <f>'BE1'!D237+'BE2'!D237+'BE3'!D237+'BE4'!D237+'BE5'!D237</f>
        <v>0</v>
      </c>
      <c r="E237" s="23"/>
      <c r="F237" s="13"/>
      <c r="G237" s="23"/>
      <c r="H237" s="34"/>
      <c r="I237" s="44">
        <f>D237+G237</f>
        <v>0</v>
      </c>
      <c r="J237" s="23">
        <f>E237+B237</f>
        <v>0</v>
      </c>
      <c r="K237" s="23" t="str">
        <f t="shared" ref="K237:K241" si="41">IF(J237&gt;0,L237/J237," ")</f>
        <v xml:space="preserve"> </v>
      </c>
      <c r="L237" s="23">
        <f>G237+D237</f>
        <v>0</v>
      </c>
      <c r="M237" s="15"/>
      <c r="N237" s="44">
        <f>D237+G237</f>
        <v>0</v>
      </c>
    </row>
    <row r="238" spans="1:14" ht="14.4" customHeight="1" x14ac:dyDescent="0.3">
      <c r="A238" s="120" t="s">
        <v>111</v>
      </c>
      <c r="B238" s="22">
        <f>'BE1'!B238+'BE2'!B238+'BE3'!B238+'BE4'!B238+'BE5'!B238</f>
        <v>0</v>
      </c>
      <c r="C238" s="11"/>
      <c r="D238" s="22">
        <f>'BE1'!D238+'BE2'!D238+'BE3'!D238+'BE4'!D238+'BE5'!D238</f>
        <v>0</v>
      </c>
      <c r="E238" s="23"/>
      <c r="F238" s="13"/>
      <c r="G238" s="23"/>
      <c r="H238" s="34"/>
      <c r="I238" s="44">
        <f>D238+G238</f>
        <v>0</v>
      </c>
      <c r="J238" s="23">
        <f>E238+B238</f>
        <v>0</v>
      </c>
      <c r="K238" s="23" t="str">
        <f t="shared" si="41"/>
        <v xml:space="preserve"> </v>
      </c>
      <c r="L238" s="23">
        <f>G238+D238</f>
        <v>0</v>
      </c>
      <c r="M238" s="15"/>
      <c r="N238" s="44">
        <f>D238+G238</f>
        <v>0</v>
      </c>
    </row>
    <row r="239" spans="1:14" ht="14.4" customHeight="1" x14ac:dyDescent="0.3">
      <c r="A239" s="120" t="s">
        <v>112</v>
      </c>
      <c r="B239" s="22">
        <f>'BE1'!B239+'BE2'!B239+'BE3'!B239+'BE4'!B239+'BE5'!B239</f>
        <v>0</v>
      </c>
      <c r="C239" s="11"/>
      <c r="D239" s="22">
        <f>'BE1'!D239+'BE2'!D239+'BE3'!D239+'BE4'!D239+'BE5'!D239</f>
        <v>0</v>
      </c>
      <c r="E239" s="23"/>
      <c r="F239" s="13"/>
      <c r="G239" s="23"/>
      <c r="H239" s="34"/>
      <c r="I239" s="44">
        <f>D239+G239</f>
        <v>0</v>
      </c>
      <c r="J239" s="23">
        <f>E239+B239</f>
        <v>0</v>
      </c>
      <c r="K239" s="23" t="str">
        <f t="shared" si="41"/>
        <v xml:space="preserve"> </v>
      </c>
      <c r="L239" s="23">
        <f>G239+D239</f>
        <v>0</v>
      </c>
      <c r="M239" s="15"/>
      <c r="N239" s="44">
        <f>D239+G239</f>
        <v>0</v>
      </c>
    </row>
    <row r="240" spans="1:14" ht="14.4" customHeight="1" x14ac:dyDescent="0.3">
      <c r="A240" s="120" t="s">
        <v>113</v>
      </c>
      <c r="B240" s="22">
        <f>'BE1'!B240+'BE2'!B240+'BE3'!B240+'BE4'!B240+'BE5'!B240</f>
        <v>0</v>
      </c>
      <c r="C240" s="11"/>
      <c r="D240" s="22">
        <f>'BE1'!D240+'BE2'!D240+'BE3'!D240+'BE4'!D240+'BE5'!D240</f>
        <v>0</v>
      </c>
      <c r="E240" s="23"/>
      <c r="F240" s="13"/>
      <c r="G240" s="23"/>
      <c r="H240" s="34"/>
      <c r="I240" s="44">
        <f>D240+G240</f>
        <v>0</v>
      </c>
      <c r="J240" s="23">
        <f>E240+B240</f>
        <v>0</v>
      </c>
      <c r="K240" s="23" t="str">
        <f t="shared" si="41"/>
        <v xml:space="preserve"> </v>
      </c>
      <c r="L240" s="23">
        <f>G240+D240</f>
        <v>0</v>
      </c>
      <c r="M240" s="15"/>
      <c r="N240" s="44">
        <f>D240+G240</f>
        <v>0</v>
      </c>
    </row>
    <row r="241" spans="1:14" ht="14.4" customHeight="1" x14ac:dyDescent="0.3">
      <c r="A241" s="120" t="s">
        <v>114</v>
      </c>
      <c r="B241" s="22">
        <f>'BE1'!B241+'BE2'!B241+'BE3'!B241+'BE4'!B241+'BE5'!B241</f>
        <v>0</v>
      </c>
      <c r="C241" s="11"/>
      <c r="D241" s="22">
        <f>'BE1'!D241+'BE2'!D241+'BE3'!D241+'BE4'!D241+'BE5'!D241</f>
        <v>0</v>
      </c>
      <c r="E241" s="23"/>
      <c r="F241" s="13"/>
      <c r="G241" s="23"/>
      <c r="H241" s="34"/>
      <c r="I241" s="44">
        <f>D241+G241</f>
        <v>0</v>
      </c>
      <c r="J241" s="23">
        <f>E241+B241</f>
        <v>0</v>
      </c>
      <c r="K241" s="23" t="str">
        <f t="shared" si="41"/>
        <v xml:space="preserve"> </v>
      </c>
      <c r="L241" s="23">
        <f>G241+D241</f>
        <v>0</v>
      </c>
      <c r="M241" s="15"/>
      <c r="N241" s="44">
        <f>D241+G241</f>
        <v>0</v>
      </c>
    </row>
    <row r="242" spans="1:14" ht="14.4" customHeight="1" x14ac:dyDescent="0.3">
      <c r="A242" s="66"/>
      <c r="B242" s="10"/>
      <c r="C242" s="11"/>
      <c r="D242" s="22"/>
      <c r="E242" s="12"/>
      <c r="F242" s="13"/>
      <c r="G242" s="23"/>
      <c r="H242" s="15"/>
      <c r="I242" s="44"/>
      <c r="J242" s="23"/>
      <c r="K242" s="23"/>
      <c r="L242" s="23"/>
      <c r="M242" s="15"/>
      <c r="N242" s="44"/>
    </row>
    <row r="243" spans="1:14" ht="14.4" customHeight="1" x14ac:dyDescent="0.3">
      <c r="A243" s="122" t="s">
        <v>115</v>
      </c>
      <c r="B243" s="19"/>
      <c r="C243" s="19"/>
      <c r="D243" s="25">
        <f>'BE1'!D243+'BE2'!D243+'BE3'!D243+'BE4'!D243+'BE5'!D243</f>
        <v>56138</v>
      </c>
      <c r="E243" s="19"/>
      <c r="F243" s="19"/>
      <c r="G243" s="25"/>
      <c r="H243" s="15"/>
      <c r="I243" s="44">
        <f>D243+G243</f>
        <v>56138</v>
      </c>
      <c r="J243" s="23">
        <f>E243+B243</f>
        <v>0</v>
      </c>
      <c r="K243" s="23"/>
      <c r="L243" s="23">
        <f>G243+D243</f>
        <v>56138</v>
      </c>
      <c r="M243" s="15"/>
      <c r="N243" s="44">
        <f>D243+G243</f>
        <v>56138</v>
      </c>
    </row>
    <row r="244" spans="1:14" ht="14.4" customHeight="1" x14ac:dyDescent="0.3">
      <c r="A244" s="122" t="s">
        <v>116</v>
      </c>
      <c r="B244" s="19"/>
      <c r="C244" s="19"/>
      <c r="D244" s="25">
        <f>'BE1'!D244+'BE2'!D244+'BE3'!D244+'BE4'!D244+'BE5'!D244</f>
        <v>56138</v>
      </c>
      <c r="E244" s="19"/>
      <c r="F244" s="19"/>
      <c r="G244" s="25"/>
      <c r="H244" s="15"/>
      <c r="I244" s="44">
        <f>D244+G244</f>
        <v>56138</v>
      </c>
      <c r="J244" s="23">
        <f>E244+B244</f>
        <v>0</v>
      </c>
      <c r="K244" s="23"/>
      <c r="L244" s="23">
        <f>G244+D244</f>
        <v>56138</v>
      </c>
      <c r="M244" s="15"/>
      <c r="N244" s="44">
        <f>D244+G244</f>
        <v>56138</v>
      </c>
    </row>
    <row r="245" spans="1:14" ht="14.4" customHeight="1" x14ac:dyDescent="0.3">
      <c r="A245" s="24"/>
      <c r="B245" s="10"/>
      <c r="C245" s="11"/>
      <c r="D245" s="22"/>
      <c r="E245" s="12"/>
      <c r="F245" s="13"/>
      <c r="G245" s="23"/>
      <c r="H245" s="15"/>
      <c r="I245" s="44"/>
      <c r="J245" s="23"/>
      <c r="K245" s="23"/>
      <c r="L245" s="23"/>
      <c r="M245" s="15"/>
      <c r="N245" s="44"/>
    </row>
    <row r="246" spans="1:14" ht="14.4" customHeight="1" x14ac:dyDescent="0.3">
      <c r="A246" s="19" t="s">
        <v>117</v>
      </c>
      <c r="B246" s="19"/>
      <c r="C246" s="19"/>
      <c r="D246" s="25">
        <f>'BE1'!D246+'BE2'!D246+'BE3'!D246+'BE4'!D246+'BE5'!D246</f>
        <v>14034.5</v>
      </c>
      <c r="E246" s="19"/>
      <c r="F246" s="19"/>
      <c r="G246" s="25"/>
      <c r="H246" s="15"/>
      <c r="I246" s="44">
        <f>D246+G246</f>
        <v>14034.5</v>
      </c>
      <c r="J246" s="23">
        <f>E246+B246</f>
        <v>0</v>
      </c>
      <c r="K246" s="23"/>
      <c r="L246" s="23">
        <f>G246+D246</f>
        <v>14034.5</v>
      </c>
      <c r="M246" s="15"/>
      <c r="N246" s="44">
        <f>D246+G246</f>
        <v>14034.5</v>
      </c>
    </row>
    <row r="247" spans="1:14" ht="14.4" customHeight="1" x14ac:dyDescent="0.3">
      <c r="A247" s="14"/>
      <c r="B247" s="10"/>
      <c r="C247" s="11"/>
      <c r="D247" s="22"/>
      <c r="E247" s="12"/>
      <c r="F247" s="13"/>
      <c r="G247" s="23"/>
      <c r="H247" s="15"/>
      <c r="I247" s="44"/>
      <c r="J247" s="23"/>
      <c r="K247" s="23"/>
      <c r="L247" s="23"/>
      <c r="M247" s="15"/>
      <c r="N247" s="44"/>
    </row>
    <row r="248" spans="1:14" ht="14.4" customHeight="1" x14ac:dyDescent="0.3">
      <c r="A248" s="19" t="s">
        <v>118</v>
      </c>
      <c r="B248" s="19"/>
      <c r="C248" s="19"/>
      <c r="D248" s="25">
        <f>'BE1'!D248+'BE2'!D248+'BE3'!D248+'BE4'!D248+'BE5'!D248</f>
        <v>70172.5</v>
      </c>
      <c r="E248" s="19"/>
      <c r="F248" s="19"/>
      <c r="G248" s="25"/>
      <c r="H248" s="15"/>
      <c r="I248" s="44">
        <f>D248+G248</f>
        <v>70172.5</v>
      </c>
      <c r="J248" s="23">
        <f>E248+B248</f>
        <v>0</v>
      </c>
      <c r="K248" s="23"/>
      <c r="L248" s="23">
        <f>G248+D248</f>
        <v>70172.5</v>
      </c>
      <c r="M248" s="15"/>
      <c r="N248" s="44">
        <f>D248+G248</f>
        <v>70172.5</v>
      </c>
    </row>
    <row r="249" spans="1:14" ht="14.4" customHeight="1" x14ac:dyDescent="0.3">
      <c r="A249" s="45"/>
      <c r="B249" s="46"/>
      <c r="C249" s="46"/>
      <c r="D249" s="46"/>
      <c r="E249" s="46"/>
      <c r="F249" s="46"/>
      <c r="G249" s="46"/>
      <c r="H249" s="34"/>
      <c r="I249" s="34"/>
      <c r="J249" s="46"/>
      <c r="K249" s="46"/>
      <c r="L249" s="46"/>
      <c r="M249" s="34"/>
      <c r="N249" s="34"/>
    </row>
    <row r="250" spans="1:14" ht="14.4" customHeight="1" x14ac:dyDescent="0.3">
      <c r="A250" s="37"/>
      <c r="B250" s="38"/>
      <c r="C250" s="39"/>
      <c r="D250" s="40"/>
      <c r="E250" s="38"/>
      <c r="F250" s="39"/>
      <c r="G250" s="40"/>
      <c r="H250" s="41"/>
      <c r="I250" s="41"/>
      <c r="J250" s="41"/>
      <c r="K250" s="41"/>
      <c r="L250" s="41"/>
      <c r="M250" s="42"/>
      <c r="N250" s="43"/>
    </row>
    <row r="251" spans="1:14" ht="21" customHeight="1" x14ac:dyDescent="0.3">
      <c r="A251" s="260" t="s">
        <v>411</v>
      </c>
      <c r="B251" s="261"/>
      <c r="C251" s="261"/>
      <c r="D251" s="261"/>
      <c r="E251" s="261"/>
      <c r="F251" s="261"/>
      <c r="G251" s="261"/>
      <c r="H251" s="261"/>
      <c r="I251" s="261"/>
      <c r="J251" s="261"/>
      <c r="K251" s="261"/>
      <c r="L251" s="261"/>
      <c r="M251" s="261"/>
      <c r="N251" s="262"/>
    </row>
    <row r="252" spans="1:14" ht="14.4" customHeight="1" x14ac:dyDescent="0.3">
      <c r="A252" s="14"/>
      <c r="B252" s="14"/>
      <c r="C252" s="14"/>
      <c r="D252" s="14"/>
      <c r="E252" s="14"/>
      <c r="F252" s="14"/>
      <c r="G252" s="14"/>
      <c r="H252" s="14"/>
      <c r="I252" s="14"/>
      <c r="J252" s="14"/>
      <c r="K252" s="14"/>
      <c r="L252" s="14"/>
      <c r="M252" s="14"/>
      <c r="N252" s="14"/>
    </row>
    <row r="253" spans="1:14" ht="14.4" customHeight="1" x14ac:dyDescent="0.3">
      <c r="A253" s="19" t="s">
        <v>86</v>
      </c>
      <c r="B253" s="7"/>
      <c r="C253" s="20"/>
      <c r="D253" s="21"/>
      <c r="E253" s="7"/>
      <c r="F253" s="20"/>
      <c r="G253" s="21"/>
      <c r="H253" s="34"/>
      <c r="I253" s="44"/>
      <c r="J253" s="23"/>
      <c r="K253" s="23"/>
      <c r="L253" s="23"/>
      <c r="M253" s="34"/>
      <c r="N253" s="44"/>
    </row>
    <row r="254" spans="1:14" ht="14.4" customHeight="1" x14ac:dyDescent="0.3">
      <c r="A254" s="14" t="s">
        <v>87</v>
      </c>
      <c r="B254" s="10"/>
      <c r="C254" s="11"/>
      <c r="D254" s="22"/>
      <c r="E254" s="12"/>
      <c r="F254" s="13"/>
      <c r="G254" s="23"/>
      <c r="H254" s="34"/>
      <c r="I254" s="44"/>
      <c r="J254" s="23"/>
      <c r="K254" s="23"/>
      <c r="L254" s="23"/>
      <c r="M254" s="34"/>
      <c r="N254" s="44"/>
    </row>
    <row r="255" spans="1:14" ht="14.4" customHeight="1" x14ac:dyDescent="0.3">
      <c r="A255" s="109" t="s">
        <v>88</v>
      </c>
      <c r="B255" s="22">
        <f>'BE1'!B255+'BE2'!B255+'BE3'!B255+'BE4'!B255+'BE5'!B255</f>
        <v>5.5</v>
      </c>
      <c r="C255" s="11"/>
      <c r="D255" s="22">
        <f>'BE1'!D255+'BE2'!D255+'BE3'!D255+'BE4'!D255+'BE5'!D255</f>
        <v>42138</v>
      </c>
      <c r="E255" s="23"/>
      <c r="F255" s="13"/>
      <c r="G255" s="23"/>
      <c r="H255" s="34"/>
      <c r="I255" s="44">
        <f t="shared" ref="I255:I262" si="42">D255+G255</f>
        <v>42138</v>
      </c>
      <c r="J255" s="23">
        <f t="shared" ref="J255:J262" si="43">E255+B255</f>
        <v>5.5</v>
      </c>
      <c r="K255" s="23">
        <f t="shared" ref="K255:K262" si="44">IF(J255&gt;0,L255/J255," ")</f>
        <v>7661.454545454545</v>
      </c>
      <c r="L255" s="23">
        <f t="shared" ref="L255:L262" si="45">G255+D255</f>
        <v>42138</v>
      </c>
      <c r="M255" s="34"/>
      <c r="N255" s="44">
        <f t="shared" ref="N255:N262" si="46">D255+G255</f>
        <v>42138</v>
      </c>
    </row>
    <row r="256" spans="1:14" ht="14.4" customHeight="1" x14ac:dyDescent="0.3">
      <c r="A256" s="109" t="s">
        <v>89</v>
      </c>
      <c r="B256" s="22">
        <f>'BE1'!B256+'BE2'!B256+'BE3'!B256+'BE4'!B256+'BE5'!B256</f>
        <v>6</v>
      </c>
      <c r="C256" s="11"/>
      <c r="D256" s="22">
        <f>'BE1'!D256+'BE2'!D256+'BE3'!D256+'BE4'!D256+'BE5'!D256</f>
        <v>21000</v>
      </c>
      <c r="E256" s="23"/>
      <c r="F256" s="13"/>
      <c r="G256" s="23"/>
      <c r="H256" s="34"/>
      <c r="I256" s="44">
        <f t="shared" si="42"/>
        <v>21000</v>
      </c>
      <c r="J256" s="23">
        <f t="shared" si="43"/>
        <v>6</v>
      </c>
      <c r="K256" s="23">
        <f t="shared" si="44"/>
        <v>3500</v>
      </c>
      <c r="L256" s="23">
        <f t="shared" si="45"/>
        <v>21000</v>
      </c>
      <c r="M256" s="34"/>
      <c r="N256" s="44">
        <f t="shared" si="46"/>
        <v>21000</v>
      </c>
    </row>
    <row r="257" spans="1:14" ht="14.4" customHeight="1" x14ac:dyDescent="0.3">
      <c r="A257" s="109" t="s">
        <v>90</v>
      </c>
      <c r="B257" s="22">
        <f>'BE1'!B257+'BE2'!B257+'BE3'!B257+'BE4'!B257+'BE5'!B257</f>
        <v>0</v>
      </c>
      <c r="C257" s="11"/>
      <c r="D257" s="22">
        <f>'BE1'!D257+'BE2'!D257+'BE3'!D257+'BE4'!D257+'BE5'!D257</f>
        <v>0</v>
      </c>
      <c r="E257" s="23"/>
      <c r="F257" s="13"/>
      <c r="G257" s="23"/>
      <c r="H257" s="34"/>
      <c r="I257" s="44">
        <f t="shared" si="42"/>
        <v>0</v>
      </c>
      <c r="J257" s="23">
        <f t="shared" si="43"/>
        <v>0</v>
      </c>
      <c r="K257" s="23" t="str">
        <f t="shared" si="44"/>
        <v xml:space="preserve"> </v>
      </c>
      <c r="L257" s="23">
        <f t="shared" si="45"/>
        <v>0</v>
      </c>
      <c r="M257" s="34"/>
      <c r="N257" s="44">
        <f t="shared" si="46"/>
        <v>0</v>
      </c>
    </row>
    <row r="258" spans="1:14" ht="14.4" customHeight="1" x14ac:dyDescent="0.3">
      <c r="A258" s="109" t="s">
        <v>91</v>
      </c>
      <c r="B258" s="22">
        <f>'BE1'!B258+'BE2'!B258+'BE3'!B258+'BE4'!B258+'BE5'!B258</f>
        <v>0</v>
      </c>
      <c r="C258" s="11"/>
      <c r="D258" s="22">
        <f>'BE1'!D258+'BE2'!D258+'BE3'!D258+'BE4'!D258+'BE5'!D258</f>
        <v>0</v>
      </c>
      <c r="E258" s="23"/>
      <c r="F258" s="13"/>
      <c r="G258" s="23"/>
      <c r="H258" s="34"/>
      <c r="I258" s="44">
        <f t="shared" si="42"/>
        <v>0</v>
      </c>
      <c r="J258" s="23">
        <f t="shared" si="43"/>
        <v>0</v>
      </c>
      <c r="K258" s="23" t="str">
        <f t="shared" si="44"/>
        <v xml:space="preserve"> </v>
      </c>
      <c r="L258" s="23">
        <f t="shared" si="45"/>
        <v>0</v>
      </c>
      <c r="M258" s="34"/>
      <c r="N258" s="44">
        <f t="shared" si="46"/>
        <v>0</v>
      </c>
    </row>
    <row r="259" spans="1:14" ht="14.4" customHeight="1" x14ac:dyDescent="0.3">
      <c r="A259" s="109" t="s">
        <v>92</v>
      </c>
      <c r="B259" s="22">
        <f>'BE1'!B259+'BE2'!B259+'BE3'!B259+'BE4'!B259+'BE5'!B259</f>
        <v>0</v>
      </c>
      <c r="C259" s="11"/>
      <c r="D259" s="22">
        <f>'BE1'!D259+'BE2'!D259+'BE3'!D259+'BE4'!D259+'BE5'!D259</f>
        <v>0</v>
      </c>
      <c r="E259" s="23"/>
      <c r="F259" s="13"/>
      <c r="G259" s="23"/>
      <c r="H259" s="34"/>
      <c r="I259" s="44">
        <f t="shared" si="42"/>
        <v>0</v>
      </c>
      <c r="J259" s="23">
        <f t="shared" si="43"/>
        <v>0</v>
      </c>
      <c r="K259" s="23" t="str">
        <f t="shared" si="44"/>
        <v xml:space="preserve"> </v>
      </c>
      <c r="L259" s="23">
        <f t="shared" si="45"/>
        <v>0</v>
      </c>
      <c r="M259" s="34"/>
      <c r="N259" s="44">
        <f t="shared" si="46"/>
        <v>0</v>
      </c>
    </row>
    <row r="260" spans="1:14" ht="14.4" customHeight="1" x14ac:dyDescent="0.3">
      <c r="A260" s="14" t="s">
        <v>93</v>
      </c>
      <c r="B260" s="22">
        <f>'BE1'!B260+'BE2'!B260+'BE3'!B260+'BE4'!B260+'BE5'!B260</f>
        <v>0</v>
      </c>
      <c r="C260" s="11"/>
      <c r="D260" s="22">
        <f>'BE1'!D260+'BE2'!D260+'BE3'!D260+'BE4'!D260+'BE5'!D260</f>
        <v>0</v>
      </c>
      <c r="E260" s="23"/>
      <c r="F260" s="13"/>
      <c r="G260" s="23"/>
      <c r="H260" s="34"/>
      <c r="I260" s="44">
        <f t="shared" si="42"/>
        <v>0</v>
      </c>
      <c r="J260" s="23">
        <f t="shared" si="43"/>
        <v>0</v>
      </c>
      <c r="K260" s="23" t="str">
        <f t="shared" si="44"/>
        <v xml:space="preserve"> </v>
      </c>
      <c r="L260" s="23">
        <f t="shared" si="45"/>
        <v>0</v>
      </c>
      <c r="M260" s="34"/>
      <c r="N260" s="44">
        <f t="shared" si="46"/>
        <v>0</v>
      </c>
    </row>
    <row r="261" spans="1:14" ht="14.4" customHeight="1" x14ac:dyDescent="0.3">
      <c r="A261" s="14" t="s">
        <v>94</v>
      </c>
      <c r="B261" s="22">
        <f>'BE1'!B261+'BE2'!B261+'BE3'!B261+'BE4'!B261+'BE5'!B261</f>
        <v>0</v>
      </c>
      <c r="C261" s="11"/>
      <c r="D261" s="22">
        <f>'BE1'!D261+'BE2'!D261+'BE3'!D261+'BE4'!D261+'BE5'!D261</f>
        <v>0</v>
      </c>
      <c r="E261" s="23"/>
      <c r="F261" s="13"/>
      <c r="G261" s="23"/>
      <c r="H261" s="34"/>
      <c r="I261" s="44">
        <f t="shared" si="42"/>
        <v>0</v>
      </c>
      <c r="J261" s="23">
        <f t="shared" si="43"/>
        <v>0</v>
      </c>
      <c r="K261" s="23" t="str">
        <f t="shared" si="44"/>
        <v xml:space="preserve"> </v>
      </c>
      <c r="L261" s="23">
        <f t="shared" si="45"/>
        <v>0</v>
      </c>
      <c r="M261" s="15"/>
      <c r="N261" s="44">
        <f t="shared" si="46"/>
        <v>0</v>
      </c>
    </row>
    <row r="262" spans="1:14" ht="14.4" customHeight="1" x14ac:dyDescent="0.3">
      <c r="A262" s="14" t="s">
        <v>95</v>
      </c>
      <c r="B262" s="22">
        <f>'BE1'!B262+'BE2'!B262+'BE3'!B262+'BE4'!B262+'BE5'!B262</f>
        <v>0</v>
      </c>
      <c r="C262" s="11"/>
      <c r="D262" s="22">
        <f>'BE1'!D262+'BE2'!D262+'BE3'!D262+'BE4'!D262+'BE5'!D262</f>
        <v>0</v>
      </c>
      <c r="E262" s="23"/>
      <c r="F262" s="13"/>
      <c r="G262" s="23"/>
      <c r="H262" s="34"/>
      <c r="I262" s="44">
        <f t="shared" si="42"/>
        <v>0</v>
      </c>
      <c r="J262" s="23">
        <f t="shared" si="43"/>
        <v>0</v>
      </c>
      <c r="K262" s="23" t="str">
        <f t="shared" si="44"/>
        <v xml:space="preserve"> </v>
      </c>
      <c r="L262" s="23">
        <f t="shared" si="45"/>
        <v>0</v>
      </c>
      <c r="M262" s="15"/>
      <c r="N262" s="44">
        <f t="shared" si="46"/>
        <v>0</v>
      </c>
    </row>
    <row r="263" spans="1:14" ht="14.4" customHeight="1" x14ac:dyDescent="0.3">
      <c r="A263" s="19" t="s">
        <v>96</v>
      </c>
      <c r="B263" s="7"/>
      <c r="C263" s="20"/>
      <c r="D263" s="21"/>
      <c r="E263" s="7"/>
      <c r="F263" s="20"/>
      <c r="G263" s="21"/>
      <c r="H263" s="15"/>
      <c r="I263" s="44"/>
      <c r="J263" s="23"/>
      <c r="K263" s="23"/>
      <c r="L263" s="23"/>
      <c r="M263" s="34"/>
      <c r="N263" s="44"/>
    </row>
    <row r="264" spans="1:14" ht="14.4" customHeight="1" x14ac:dyDescent="0.3">
      <c r="A264" s="16"/>
      <c r="B264" s="22">
        <f>'BE1'!B264+'BE2'!B264+'BE3'!B264+'BE4'!B264+'BE5'!B264</f>
        <v>0</v>
      </c>
      <c r="C264" s="11"/>
      <c r="D264" s="22">
        <f>'BE1'!D264+'BE2'!D264+'BE3'!D264+'BE4'!D264+'BE5'!D264</f>
        <v>0</v>
      </c>
      <c r="E264" s="23"/>
      <c r="F264" s="13"/>
      <c r="G264" s="23"/>
      <c r="H264" s="34"/>
      <c r="I264" s="44">
        <f>D264+G264</f>
        <v>0</v>
      </c>
      <c r="J264" s="23">
        <f>E264+B264</f>
        <v>0</v>
      </c>
      <c r="K264" s="23" t="str">
        <f>IF(J264&gt;0,L264/J264," ")</f>
        <v xml:space="preserve"> </v>
      </c>
      <c r="L264" s="23">
        <f>G264+D264</f>
        <v>0</v>
      </c>
      <c r="M264" s="15"/>
      <c r="N264" s="44">
        <f>D264+G264</f>
        <v>0</v>
      </c>
    </row>
    <row r="265" spans="1:14" ht="14.4" customHeight="1" x14ac:dyDescent="0.3">
      <c r="A265" s="19" t="s">
        <v>97</v>
      </c>
      <c r="B265" s="7"/>
      <c r="C265" s="20"/>
      <c r="D265" s="21"/>
      <c r="E265" s="7"/>
      <c r="F265" s="20"/>
      <c r="G265" s="21"/>
      <c r="H265" s="15"/>
      <c r="I265" s="44"/>
      <c r="J265" s="23"/>
      <c r="K265" s="23"/>
      <c r="L265" s="23"/>
      <c r="M265" s="34"/>
      <c r="N265" s="44"/>
    </row>
    <row r="266" spans="1:14" ht="14.4" customHeight="1" x14ac:dyDescent="0.3">
      <c r="A266" s="120" t="s">
        <v>98</v>
      </c>
      <c r="B266" s="22">
        <f>'BE1'!B266+'BE2'!B266+'BE3'!B266+'BE4'!B266+'BE5'!B266</f>
        <v>2</v>
      </c>
      <c r="C266" s="11"/>
      <c r="D266" s="22">
        <f>'BE1'!D266+'BE2'!D266+'BE3'!D266+'BE4'!D266+'BE5'!D266</f>
        <v>1500</v>
      </c>
      <c r="E266" s="23"/>
      <c r="F266" s="13"/>
      <c r="G266" s="23"/>
      <c r="H266" s="34"/>
      <c r="I266" s="44">
        <f>D266+G266</f>
        <v>1500</v>
      </c>
      <c r="J266" s="23">
        <f>E266+B266</f>
        <v>2</v>
      </c>
      <c r="K266" s="23">
        <f>IF(J266&gt;0,L266/J266," ")</f>
        <v>750</v>
      </c>
      <c r="L266" s="23">
        <f>G266+D266</f>
        <v>1500</v>
      </c>
      <c r="M266" s="15"/>
      <c r="N266" s="44">
        <f>D266+G266</f>
        <v>1500</v>
      </c>
    </row>
    <row r="267" spans="1:14" ht="14.4" customHeight="1" x14ac:dyDescent="0.3">
      <c r="A267" s="14" t="s">
        <v>99</v>
      </c>
      <c r="B267" s="10"/>
      <c r="C267" s="11"/>
      <c r="D267" s="22"/>
      <c r="E267" s="12"/>
      <c r="F267" s="13"/>
      <c r="G267" s="23"/>
      <c r="H267" s="15"/>
      <c r="I267" s="44"/>
      <c r="J267" s="23"/>
      <c r="K267" s="23"/>
      <c r="L267" s="23"/>
      <c r="M267" s="15"/>
      <c r="N267" s="44"/>
    </row>
    <row r="268" spans="1:14" ht="14.4" customHeight="1" x14ac:dyDescent="0.3">
      <c r="A268" s="110" t="s">
        <v>100</v>
      </c>
      <c r="B268" s="22">
        <f>'BE1'!B268+'BE2'!B268+'BE3'!B268+'BE4'!B268+'BE5'!B268</f>
        <v>0</v>
      </c>
      <c r="C268" s="11"/>
      <c r="D268" s="22">
        <f>'BE1'!D268+'BE2'!D268+'BE3'!D268+'BE4'!D268+'BE5'!D268</f>
        <v>0</v>
      </c>
      <c r="E268" s="23"/>
      <c r="F268" s="13"/>
      <c r="G268" s="23"/>
      <c r="H268" s="34"/>
      <c r="I268" s="44">
        <f>D268+G268</f>
        <v>0</v>
      </c>
      <c r="J268" s="23">
        <f>E268+B268</f>
        <v>0</v>
      </c>
      <c r="K268" s="23" t="str">
        <f>IF(J268&gt;0,L268/J268," ")</f>
        <v xml:space="preserve"> </v>
      </c>
      <c r="L268" s="23">
        <f>G268+D268</f>
        <v>0</v>
      </c>
      <c r="M268" s="15"/>
      <c r="N268" s="44">
        <f>D268+G268</f>
        <v>0</v>
      </c>
    </row>
    <row r="269" spans="1:14" ht="14.4" customHeight="1" x14ac:dyDescent="0.3">
      <c r="A269" s="110" t="s">
        <v>101</v>
      </c>
      <c r="B269" s="22">
        <f>'BE1'!B269+'BE2'!B269+'BE3'!B269+'BE4'!B269+'BE5'!B269</f>
        <v>0</v>
      </c>
      <c r="C269" s="11"/>
      <c r="D269" s="22">
        <f>'BE1'!D269+'BE2'!D269+'BE3'!D269+'BE4'!D269+'BE5'!D269</f>
        <v>0</v>
      </c>
      <c r="E269" s="23"/>
      <c r="F269" s="13"/>
      <c r="G269" s="23"/>
      <c r="H269" s="34"/>
      <c r="I269" s="44">
        <f>D269+G269</f>
        <v>0</v>
      </c>
      <c r="J269" s="23">
        <f>E269+B269</f>
        <v>0</v>
      </c>
      <c r="K269" s="23" t="str">
        <f>IF(J269&gt;0,L269/J269," ")</f>
        <v xml:space="preserve"> </v>
      </c>
      <c r="L269" s="23">
        <f>G269+D269</f>
        <v>0</v>
      </c>
      <c r="M269" s="15"/>
      <c r="N269" s="44">
        <f>D269+G269</f>
        <v>0</v>
      </c>
    </row>
    <row r="270" spans="1:14" ht="14.4" customHeight="1" x14ac:dyDescent="0.3">
      <c r="A270" s="110" t="s">
        <v>102</v>
      </c>
      <c r="B270" s="22">
        <f>'BE1'!B270+'BE2'!B270+'BE3'!B270+'BE4'!B270+'BE5'!B270</f>
        <v>0</v>
      </c>
      <c r="C270" s="11"/>
      <c r="D270" s="22">
        <f>'BE1'!D270+'BE2'!D270+'BE3'!D270+'BE4'!D270+'BE5'!D270</f>
        <v>0</v>
      </c>
      <c r="E270" s="23"/>
      <c r="F270" s="13"/>
      <c r="G270" s="23"/>
      <c r="H270" s="34"/>
      <c r="I270" s="44">
        <f>D270+G270</f>
        <v>0</v>
      </c>
      <c r="J270" s="23">
        <f>E270+B270</f>
        <v>0</v>
      </c>
      <c r="K270" s="23" t="str">
        <f>IF(J270&gt;0,L270/J270," ")</f>
        <v xml:space="preserve"> </v>
      </c>
      <c r="L270" s="23">
        <f>G270+D270</f>
        <v>0</v>
      </c>
      <c r="M270" s="15"/>
      <c r="N270" s="44">
        <f>D270+G270</f>
        <v>0</v>
      </c>
    </row>
    <row r="271" spans="1:14" ht="14.4" customHeight="1" x14ac:dyDescent="0.3">
      <c r="A271" s="14" t="s">
        <v>103</v>
      </c>
      <c r="B271" s="10"/>
      <c r="C271" s="11"/>
      <c r="D271" s="22"/>
      <c r="E271" s="12"/>
      <c r="F271" s="13"/>
      <c r="G271" s="23"/>
      <c r="H271" s="15"/>
      <c r="I271" s="44"/>
      <c r="J271" s="23"/>
      <c r="K271" s="23"/>
      <c r="L271" s="23"/>
      <c r="M271" s="15"/>
      <c r="N271" s="44"/>
    </row>
    <row r="272" spans="1:14" ht="14.4" customHeight="1" x14ac:dyDescent="0.3">
      <c r="A272" s="110" t="s">
        <v>104</v>
      </c>
      <c r="B272" s="22">
        <f>'BE1'!B272+'BE2'!B272+'BE3'!B272+'BE4'!B272+'BE5'!B272</f>
        <v>0</v>
      </c>
      <c r="C272" s="11"/>
      <c r="D272" s="22">
        <f>'BE1'!D272+'BE2'!D272+'BE3'!D272+'BE4'!D272+'BE5'!D272</f>
        <v>0</v>
      </c>
      <c r="E272" s="23"/>
      <c r="F272" s="13"/>
      <c r="G272" s="23"/>
      <c r="H272" s="34"/>
      <c r="I272" s="44">
        <f>D272+G272</f>
        <v>0</v>
      </c>
      <c r="J272" s="23">
        <f>E272+B272</f>
        <v>0</v>
      </c>
      <c r="K272" s="23" t="str">
        <f t="shared" ref="K272:K276" si="47">IF(J272&gt;0,L272/J272," ")</f>
        <v xml:space="preserve"> </v>
      </c>
      <c r="L272" s="23">
        <f>G272+D272</f>
        <v>0</v>
      </c>
      <c r="M272" s="15"/>
      <c r="N272" s="44">
        <f>D272+G272</f>
        <v>0</v>
      </c>
    </row>
    <row r="273" spans="1:14" ht="14.4" customHeight="1" x14ac:dyDescent="0.3">
      <c r="A273" s="110" t="s">
        <v>105</v>
      </c>
      <c r="B273" s="22">
        <f>'BE1'!B273+'BE2'!B273+'BE3'!B273+'BE4'!B273+'BE5'!B273</f>
        <v>0</v>
      </c>
      <c r="C273" s="11"/>
      <c r="D273" s="22">
        <f>'BE1'!D273+'BE2'!D273+'BE3'!D273+'BE4'!D273+'BE5'!D273</f>
        <v>0</v>
      </c>
      <c r="E273" s="23"/>
      <c r="F273" s="13"/>
      <c r="G273" s="23"/>
      <c r="H273" s="34"/>
      <c r="I273" s="44">
        <f>D273+G273</f>
        <v>0</v>
      </c>
      <c r="J273" s="23">
        <f>E273+B273</f>
        <v>0</v>
      </c>
      <c r="K273" s="23" t="str">
        <f t="shared" si="47"/>
        <v xml:space="preserve"> </v>
      </c>
      <c r="L273" s="23">
        <f>G273+D273</f>
        <v>0</v>
      </c>
      <c r="M273" s="15"/>
      <c r="N273" s="44">
        <f>D273+G273</f>
        <v>0</v>
      </c>
    </row>
    <row r="274" spans="1:14" ht="14.4" customHeight="1" x14ac:dyDescent="0.3">
      <c r="A274" s="110" t="s">
        <v>106</v>
      </c>
      <c r="B274" s="22">
        <f>'BE1'!B274+'BE2'!B274+'BE3'!B274+'BE4'!B274+'BE5'!B274</f>
        <v>0</v>
      </c>
      <c r="C274" s="11"/>
      <c r="D274" s="22">
        <f>'BE1'!D274+'BE2'!D274+'BE3'!D274+'BE4'!D274+'BE5'!D274</f>
        <v>0</v>
      </c>
      <c r="E274" s="23"/>
      <c r="F274" s="13"/>
      <c r="G274" s="23"/>
      <c r="H274" s="34"/>
      <c r="I274" s="44">
        <f>D274+G274</f>
        <v>0</v>
      </c>
      <c r="J274" s="23">
        <f>E274+B274</f>
        <v>0</v>
      </c>
      <c r="K274" s="23" t="str">
        <f t="shared" si="47"/>
        <v xml:space="preserve"> </v>
      </c>
      <c r="L274" s="23">
        <f>G274+D274</f>
        <v>0</v>
      </c>
      <c r="M274" s="15"/>
      <c r="N274" s="44">
        <f>D274+G274</f>
        <v>0</v>
      </c>
    </row>
    <row r="275" spans="1:14" ht="14.4" customHeight="1" x14ac:dyDescent="0.3">
      <c r="A275" s="110" t="s">
        <v>107</v>
      </c>
      <c r="B275" s="22">
        <f>'BE1'!B275+'BE2'!B275+'BE3'!B275+'BE4'!B275+'BE5'!B275</f>
        <v>0</v>
      </c>
      <c r="C275" s="11"/>
      <c r="D275" s="22">
        <f>'BE1'!D275+'BE2'!D275+'BE3'!D275+'BE4'!D275+'BE5'!D275</f>
        <v>0</v>
      </c>
      <c r="E275" s="23"/>
      <c r="F275" s="13"/>
      <c r="G275" s="23"/>
      <c r="H275" s="34"/>
      <c r="I275" s="44">
        <f>D275+G275</f>
        <v>0</v>
      </c>
      <c r="J275" s="23">
        <f>E275+B275</f>
        <v>0</v>
      </c>
      <c r="K275" s="23" t="str">
        <f t="shared" si="47"/>
        <v xml:space="preserve"> </v>
      </c>
      <c r="L275" s="23">
        <f>G275+D275</f>
        <v>0</v>
      </c>
      <c r="M275" s="15"/>
      <c r="N275" s="44">
        <f>D275+G275</f>
        <v>0</v>
      </c>
    </row>
    <row r="276" spans="1:14" ht="14.4" customHeight="1" x14ac:dyDescent="0.3">
      <c r="A276" s="110" t="s">
        <v>108</v>
      </c>
      <c r="B276" s="22">
        <f>'BE1'!B276+'BE2'!B276+'BE3'!B276+'BE4'!B276+'BE5'!B276</f>
        <v>0</v>
      </c>
      <c r="C276" s="11"/>
      <c r="D276" s="22">
        <f>'BE1'!D276+'BE2'!D276+'BE3'!D276+'BE4'!D276+'BE5'!D276</f>
        <v>0</v>
      </c>
      <c r="E276" s="23"/>
      <c r="F276" s="13"/>
      <c r="G276" s="23"/>
      <c r="H276" s="34"/>
      <c r="I276" s="44">
        <f>D276+G276</f>
        <v>0</v>
      </c>
      <c r="J276" s="23">
        <f>E276+B276</f>
        <v>0</v>
      </c>
      <c r="K276" s="23" t="str">
        <f t="shared" si="47"/>
        <v xml:space="preserve"> </v>
      </c>
      <c r="L276" s="23">
        <f>G276+D276</f>
        <v>0</v>
      </c>
      <c r="M276" s="15"/>
      <c r="N276" s="44">
        <f>D276+G276</f>
        <v>0</v>
      </c>
    </row>
    <row r="277" spans="1:14" ht="14.4" customHeight="1" x14ac:dyDescent="0.3">
      <c r="A277" s="9" t="s">
        <v>109</v>
      </c>
      <c r="B277" s="7"/>
      <c r="C277" s="20"/>
      <c r="D277" s="21"/>
      <c r="E277" s="7"/>
      <c r="F277" s="20"/>
      <c r="G277" s="21"/>
      <c r="H277" s="15"/>
      <c r="I277" s="44"/>
      <c r="J277" s="23"/>
      <c r="K277" s="23"/>
      <c r="L277" s="23"/>
      <c r="M277" s="34"/>
      <c r="N277" s="44"/>
    </row>
    <row r="278" spans="1:14" ht="14.4" customHeight="1" x14ac:dyDescent="0.3">
      <c r="A278" s="121" t="s">
        <v>110</v>
      </c>
      <c r="B278" s="22">
        <f>'BE1'!B278+'BE2'!B278+'BE3'!B278+'BE4'!B278+'BE5'!B278</f>
        <v>0</v>
      </c>
      <c r="C278" s="11"/>
      <c r="D278" s="22">
        <f>'BE1'!D278+'BE2'!D278+'BE3'!D278+'BE4'!D278+'BE5'!D278</f>
        <v>0</v>
      </c>
      <c r="E278" s="23"/>
      <c r="F278" s="13"/>
      <c r="G278" s="23"/>
      <c r="H278" s="34"/>
      <c r="I278" s="44">
        <f>D278+G278</f>
        <v>0</v>
      </c>
      <c r="J278" s="23">
        <f>E278+B278</f>
        <v>0</v>
      </c>
      <c r="K278" s="23" t="str">
        <f t="shared" ref="K278:K282" si="48">IF(J278&gt;0,L278/J278," ")</f>
        <v xml:space="preserve"> </v>
      </c>
      <c r="L278" s="23">
        <f>G278+D278</f>
        <v>0</v>
      </c>
      <c r="M278" s="15"/>
      <c r="N278" s="44">
        <f>D278+G278</f>
        <v>0</v>
      </c>
    </row>
    <row r="279" spans="1:14" ht="14.4" customHeight="1" x14ac:dyDescent="0.3">
      <c r="A279" s="120" t="s">
        <v>111</v>
      </c>
      <c r="B279" s="22">
        <f>'BE1'!B279+'BE2'!B279+'BE3'!B279+'BE4'!B279+'BE5'!B279</f>
        <v>0</v>
      </c>
      <c r="C279" s="11"/>
      <c r="D279" s="22">
        <f>'BE1'!D279+'BE2'!D279+'BE3'!D279+'BE4'!D279+'BE5'!D279</f>
        <v>0</v>
      </c>
      <c r="E279" s="23"/>
      <c r="F279" s="13"/>
      <c r="G279" s="23"/>
      <c r="H279" s="34"/>
      <c r="I279" s="44">
        <f>D279+G279</f>
        <v>0</v>
      </c>
      <c r="J279" s="23">
        <f>E279+B279</f>
        <v>0</v>
      </c>
      <c r="K279" s="23" t="str">
        <f t="shared" si="48"/>
        <v xml:space="preserve"> </v>
      </c>
      <c r="L279" s="23">
        <f>G279+D279</f>
        <v>0</v>
      </c>
      <c r="M279" s="15"/>
      <c r="N279" s="44">
        <f>D279+G279</f>
        <v>0</v>
      </c>
    </row>
    <row r="280" spans="1:14" ht="14.4" customHeight="1" x14ac:dyDescent="0.3">
      <c r="A280" s="120" t="s">
        <v>112</v>
      </c>
      <c r="B280" s="22">
        <f>'BE1'!B280+'BE2'!B280+'BE3'!B280+'BE4'!B280+'BE5'!B280</f>
        <v>0</v>
      </c>
      <c r="C280" s="11"/>
      <c r="D280" s="22">
        <f>'BE1'!D280+'BE2'!D280+'BE3'!D280+'BE4'!D280+'BE5'!D280</f>
        <v>0</v>
      </c>
      <c r="E280" s="23"/>
      <c r="F280" s="13"/>
      <c r="G280" s="23"/>
      <c r="H280" s="34"/>
      <c r="I280" s="44">
        <f>D280+G280</f>
        <v>0</v>
      </c>
      <c r="J280" s="23">
        <f>E280+B280</f>
        <v>0</v>
      </c>
      <c r="K280" s="23" t="str">
        <f t="shared" si="48"/>
        <v xml:space="preserve"> </v>
      </c>
      <c r="L280" s="23">
        <f>G280+D280</f>
        <v>0</v>
      </c>
      <c r="M280" s="15"/>
      <c r="N280" s="44">
        <f>D280+G280</f>
        <v>0</v>
      </c>
    </row>
    <row r="281" spans="1:14" ht="14.4" customHeight="1" x14ac:dyDescent="0.3">
      <c r="A281" s="120" t="s">
        <v>113</v>
      </c>
      <c r="B281" s="22">
        <f>'BE1'!B281+'BE2'!B281+'BE3'!B281+'BE4'!B281+'BE5'!B281</f>
        <v>0</v>
      </c>
      <c r="C281" s="11"/>
      <c r="D281" s="22">
        <f>'BE1'!D281+'BE2'!D281+'BE3'!D281+'BE4'!D281+'BE5'!D281</f>
        <v>0</v>
      </c>
      <c r="E281" s="23"/>
      <c r="F281" s="13"/>
      <c r="G281" s="23"/>
      <c r="H281" s="34"/>
      <c r="I281" s="44">
        <f>D281+G281</f>
        <v>0</v>
      </c>
      <c r="J281" s="23">
        <f>E281+B281</f>
        <v>0</v>
      </c>
      <c r="K281" s="23" t="str">
        <f t="shared" si="48"/>
        <v xml:space="preserve"> </v>
      </c>
      <c r="L281" s="23">
        <f>G281+D281</f>
        <v>0</v>
      </c>
      <c r="M281" s="15"/>
      <c r="N281" s="44">
        <f>D281+G281</f>
        <v>0</v>
      </c>
    </row>
    <row r="282" spans="1:14" ht="14.4" customHeight="1" x14ac:dyDescent="0.3">
      <c r="A282" s="120" t="s">
        <v>114</v>
      </c>
      <c r="B282" s="22">
        <f>'BE1'!B282+'BE2'!B282+'BE3'!B282+'BE4'!B282+'BE5'!B282</f>
        <v>0</v>
      </c>
      <c r="C282" s="11"/>
      <c r="D282" s="22">
        <f>'BE1'!D282+'BE2'!D282+'BE3'!D282+'BE4'!D282+'BE5'!D282</f>
        <v>0</v>
      </c>
      <c r="E282" s="23"/>
      <c r="F282" s="13"/>
      <c r="G282" s="23"/>
      <c r="H282" s="34"/>
      <c r="I282" s="44">
        <f>D282+G282</f>
        <v>0</v>
      </c>
      <c r="J282" s="23">
        <f>E282+B282</f>
        <v>0</v>
      </c>
      <c r="K282" s="23" t="str">
        <f t="shared" si="48"/>
        <v xml:space="preserve"> </v>
      </c>
      <c r="L282" s="23">
        <f>G282+D282</f>
        <v>0</v>
      </c>
      <c r="M282" s="15"/>
      <c r="N282" s="44">
        <f>D282+G282</f>
        <v>0</v>
      </c>
    </row>
    <row r="283" spans="1:14" ht="14.4" customHeight="1" x14ac:dyDescent="0.3">
      <c r="A283" s="66"/>
      <c r="B283" s="10"/>
      <c r="C283" s="11"/>
      <c r="D283" s="22"/>
      <c r="E283" s="12"/>
      <c r="F283" s="13"/>
      <c r="G283" s="23"/>
      <c r="H283" s="15"/>
      <c r="I283" s="44"/>
      <c r="J283" s="23"/>
      <c r="K283" s="23"/>
      <c r="L283" s="23"/>
      <c r="M283" s="15"/>
      <c r="N283" s="44"/>
    </row>
    <row r="284" spans="1:14" ht="14.4" customHeight="1" x14ac:dyDescent="0.3">
      <c r="A284" s="122" t="s">
        <v>115</v>
      </c>
      <c r="B284" s="19"/>
      <c r="C284" s="19"/>
      <c r="D284" s="25">
        <f>'BE1'!D284+'BE2'!D284+'BE3'!D284+'BE4'!D284+'BE5'!D284</f>
        <v>64638</v>
      </c>
      <c r="E284" s="19"/>
      <c r="F284" s="19"/>
      <c r="G284" s="25"/>
      <c r="H284" s="15"/>
      <c r="I284" s="44">
        <f>D284+G284</f>
        <v>64638</v>
      </c>
      <c r="J284" s="23">
        <f>E284+B284</f>
        <v>0</v>
      </c>
      <c r="K284" s="23"/>
      <c r="L284" s="23">
        <f>G284+D284</f>
        <v>64638</v>
      </c>
      <c r="M284" s="15"/>
      <c r="N284" s="44">
        <f>D284+G284</f>
        <v>64638</v>
      </c>
    </row>
    <row r="285" spans="1:14" ht="14.4" customHeight="1" x14ac:dyDescent="0.3">
      <c r="A285" s="122" t="s">
        <v>116</v>
      </c>
      <c r="B285" s="19"/>
      <c r="C285" s="19"/>
      <c r="D285" s="25">
        <f>'BE1'!D285+'BE2'!D285+'BE3'!D285+'BE4'!D285+'BE5'!D285</f>
        <v>64638</v>
      </c>
      <c r="E285" s="19"/>
      <c r="F285" s="19"/>
      <c r="G285" s="25"/>
      <c r="H285" s="15"/>
      <c r="I285" s="44">
        <f>D285+G285</f>
        <v>64638</v>
      </c>
      <c r="J285" s="23">
        <f>E285+B285</f>
        <v>0</v>
      </c>
      <c r="K285" s="23"/>
      <c r="L285" s="23">
        <f>G285+D285</f>
        <v>64638</v>
      </c>
      <c r="M285" s="15"/>
      <c r="N285" s="44">
        <f>D285+G285</f>
        <v>64638</v>
      </c>
    </row>
    <row r="286" spans="1:14" ht="14.4" customHeight="1" x14ac:dyDescent="0.3">
      <c r="A286" s="24"/>
      <c r="B286" s="10"/>
      <c r="C286" s="11"/>
      <c r="D286" s="22"/>
      <c r="E286" s="12"/>
      <c r="F286" s="13"/>
      <c r="G286" s="23"/>
      <c r="H286" s="15"/>
      <c r="I286" s="44"/>
      <c r="J286" s="23"/>
      <c r="K286" s="23"/>
      <c r="L286" s="23"/>
      <c r="M286" s="15"/>
      <c r="N286" s="44"/>
    </row>
    <row r="287" spans="1:14" ht="14.4" customHeight="1" x14ac:dyDescent="0.3">
      <c r="A287" s="19" t="s">
        <v>117</v>
      </c>
      <c r="B287" s="19"/>
      <c r="C287" s="19"/>
      <c r="D287" s="25">
        <f>'BE1'!D287+'BE2'!D287+'BE3'!D287+'BE4'!D287+'BE5'!D287</f>
        <v>16159.5</v>
      </c>
      <c r="E287" s="19"/>
      <c r="F287" s="19"/>
      <c r="G287" s="25"/>
      <c r="H287" s="15"/>
      <c r="I287" s="44">
        <f>D287+G287</f>
        <v>16159.5</v>
      </c>
      <c r="J287" s="23">
        <f>E287+B287</f>
        <v>0</v>
      </c>
      <c r="K287" s="23"/>
      <c r="L287" s="23">
        <f>G287+D287</f>
        <v>16159.5</v>
      </c>
      <c r="M287" s="15"/>
      <c r="N287" s="44">
        <f>D287+G287</f>
        <v>16159.5</v>
      </c>
    </row>
    <row r="288" spans="1:14" ht="14.4" customHeight="1" x14ac:dyDescent="0.3">
      <c r="A288" s="14"/>
      <c r="B288" s="10"/>
      <c r="C288" s="11"/>
      <c r="D288" s="22"/>
      <c r="E288" s="12"/>
      <c r="F288" s="13"/>
      <c r="G288" s="23"/>
      <c r="H288" s="15"/>
      <c r="I288" s="44"/>
      <c r="J288" s="23"/>
      <c r="K288" s="23"/>
      <c r="L288" s="23"/>
      <c r="M288" s="15"/>
      <c r="N288" s="44"/>
    </row>
    <row r="289" spans="1:14" ht="14.4" customHeight="1" x14ac:dyDescent="0.3">
      <c r="A289" s="19" t="s">
        <v>118</v>
      </c>
      <c r="B289" s="19"/>
      <c r="C289" s="19"/>
      <c r="D289" s="25">
        <f>'BE1'!D289+'BE2'!D289+'BE3'!D289+'BE4'!D289+'BE5'!D289</f>
        <v>80797.5</v>
      </c>
      <c r="E289" s="19"/>
      <c r="F289" s="19"/>
      <c r="G289" s="25"/>
      <c r="H289" s="15"/>
      <c r="I289" s="44">
        <f>D289+G289</f>
        <v>80797.5</v>
      </c>
      <c r="J289" s="23">
        <f>E289+B289</f>
        <v>0</v>
      </c>
      <c r="K289" s="23"/>
      <c r="L289" s="23">
        <f>G289+D289</f>
        <v>80797.5</v>
      </c>
      <c r="M289" s="15"/>
      <c r="N289" s="44">
        <f>D289+G289</f>
        <v>80797.5</v>
      </c>
    </row>
    <row r="290" spans="1:14" ht="14.4" customHeight="1" x14ac:dyDescent="0.3">
      <c r="A290" s="45"/>
      <c r="B290" s="46"/>
      <c r="C290" s="46"/>
      <c r="D290" s="46"/>
      <c r="E290" s="46"/>
      <c r="F290" s="46"/>
      <c r="G290" s="46"/>
      <c r="H290" s="34"/>
      <c r="I290" s="34"/>
      <c r="J290" s="46"/>
      <c r="K290" s="46"/>
      <c r="L290" s="46"/>
      <c r="M290" s="34"/>
      <c r="N290" s="34"/>
    </row>
    <row r="291" spans="1:14" ht="14.4" customHeight="1" x14ac:dyDescent="0.3">
      <c r="A291" s="37"/>
      <c r="B291" s="38"/>
      <c r="C291" s="39"/>
      <c r="D291" s="40"/>
      <c r="E291" s="38"/>
      <c r="F291" s="39"/>
      <c r="G291" s="40"/>
      <c r="H291" s="41"/>
      <c r="I291" s="41"/>
      <c r="J291" s="41"/>
      <c r="K291" s="41"/>
      <c r="L291" s="41"/>
      <c r="M291" s="42"/>
      <c r="N291" s="43"/>
    </row>
    <row r="292" spans="1:14" ht="21" customHeight="1" x14ac:dyDescent="0.3">
      <c r="A292" s="260" t="s">
        <v>412</v>
      </c>
      <c r="B292" s="261"/>
      <c r="C292" s="261"/>
      <c r="D292" s="261"/>
      <c r="E292" s="261"/>
      <c r="F292" s="261"/>
      <c r="G292" s="261"/>
      <c r="H292" s="261"/>
      <c r="I292" s="261"/>
      <c r="J292" s="261"/>
      <c r="K292" s="261"/>
      <c r="L292" s="261"/>
      <c r="M292" s="261"/>
      <c r="N292" s="262"/>
    </row>
    <row r="293" spans="1:14" ht="14.4" customHeight="1" x14ac:dyDescent="0.3">
      <c r="A293" s="14"/>
      <c r="B293" s="14"/>
      <c r="C293" s="14"/>
      <c r="D293" s="14"/>
      <c r="E293" s="14"/>
      <c r="F293" s="14"/>
      <c r="G293" s="14"/>
      <c r="H293" s="14"/>
      <c r="I293" s="14"/>
      <c r="J293" s="14"/>
      <c r="K293" s="14"/>
      <c r="L293" s="14"/>
      <c r="M293" s="14"/>
      <c r="N293" s="14"/>
    </row>
    <row r="294" spans="1:14" ht="14.4" customHeight="1" x14ac:dyDescent="0.3">
      <c r="A294" s="19" t="s">
        <v>86</v>
      </c>
      <c r="B294" s="7"/>
      <c r="C294" s="20"/>
      <c r="D294" s="21"/>
      <c r="E294" s="7"/>
      <c r="F294" s="20"/>
      <c r="G294" s="21"/>
      <c r="H294" s="34"/>
      <c r="I294" s="44"/>
      <c r="J294" s="23"/>
      <c r="K294" s="23"/>
      <c r="L294" s="23"/>
      <c r="M294" s="34"/>
      <c r="N294" s="44"/>
    </row>
    <row r="295" spans="1:14" ht="14.4" customHeight="1" x14ac:dyDescent="0.3">
      <c r="A295" s="14" t="s">
        <v>87</v>
      </c>
      <c r="B295" s="10"/>
      <c r="C295" s="11"/>
      <c r="D295" s="22"/>
      <c r="E295" s="12"/>
      <c r="F295" s="13"/>
      <c r="G295" s="23"/>
      <c r="H295" s="34"/>
      <c r="I295" s="44"/>
      <c r="J295" s="23"/>
      <c r="K295" s="23"/>
      <c r="L295" s="23"/>
      <c r="M295" s="34"/>
      <c r="N295" s="44"/>
    </row>
    <row r="296" spans="1:14" ht="14.4" customHeight="1" x14ac:dyDescent="0.3">
      <c r="A296" s="109" t="s">
        <v>88</v>
      </c>
      <c r="B296" s="22">
        <f>'BE1'!B296+'BE2'!B296+'BE3'!B296+'BE4'!B296+'BE5'!B296</f>
        <v>6</v>
      </c>
      <c r="C296" s="11"/>
      <c r="D296" s="22">
        <f>'BE1'!D296+'BE2'!D296+'BE3'!D296+'BE4'!D296+'BE5'!D296</f>
        <v>43538</v>
      </c>
      <c r="E296" s="23"/>
      <c r="F296" s="13"/>
      <c r="G296" s="23"/>
      <c r="H296" s="34"/>
      <c r="I296" s="44">
        <f t="shared" ref="I296:I303" si="49">D296+G296</f>
        <v>43538</v>
      </c>
      <c r="J296" s="23">
        <f t="shared" ref="J296:J303" si="50">E296+B296</f>
        <v>6</v>
      </c>
      <c r="K296" s="23">
        <f t="shared" ref="K296:K303" si="51">IF(J296&gt;0,L296/J296," ")</f>
        <v>7256.333333333333</v>
      </c>
      <c r="L296" s="23">
        <f t="shared" ref="L296:L303" si="52">G296+D296</f>
        <v>43538</v>
      </c>
      <c r="M296" s="34"/>
      <c r="N296" s="44">
        <f t="shared" ref="N296:N303" si="53">D296+G296</f>
        <v>43538</v>
      </c>
    </row>
    <row r="297" spans="1:14" ht="14.4" customHeight="1" x14ac:dyDescent="0.3">
      <c r="A297" s="109" t="s">
        <v>89</v>
      </c>
      <c r="B297" s="22">
        <f>'BE1'!B297+'BE2'!B297+'BE3'!B297+'BE4'!B297+'BE5'!B297</f>
        <v>5.2</v>
      </c>
      <c r="C297" s="11"/>
      <c r="D297" s="22">
        <f>'BE1'!D297+'BE2'!D297+'BE3'!D297+'BE4'!D297+'BE5'!D297</f>
        <v>19875</v>
      </c>
      <c r="E297" s="23"/>
      <c r="F297" s="13"/>
      <c r="G297" s="23"/>
      <c r="H297" s="34"/>
      <c r="I297" s="44">
        <f t="shared" si="49"/>
        <v>19875</v>
      </c>
      <c r="J297" s="23">
        <f t="shared" si="50"/>
        <v>5.2</v>
      </c>
      <c r="K297" s="23">
        <f t="shared" si="51"/>
        <v>3822.1153846153843</v>
      </c>
      <c r="L297" s="23">
        <f t="shared" si="52"/>
        <v>19875</v>
      </c>
      <c r="M297" s="34"/>
      <c r="N297" s="44">
        <f t="shared" si="53"/>
        <v>19875</v>
      </c>
    </row>
    <row r="298" spans="1:14" ht="14.4" customHeight="1" x14ac:dyDescent="0.3">
      <c r="A298" s="109" t="s">
        <v>90</v>
      </c>
      <c r="B298" s="22">
        <f>'BE1'!B298+'BE2'!B298+'BE3'!B298+'BE4'!B298+'BE5'!B298</f>
        <v>0.5</v>
      </c>
      <c r="C298" s="11"/>
      <c r="D298" s="22">
        <f>'BE1'!D298+'BE2'!D298+'BE3'!D298+'BE4'!D298+'BE5'!D298</f>
        <v>1500</v>
      </c>
      <c r="E298" s="23"/>
      <c r="F298" s="13"/>
      <c r="G298" s="23"/>
      <c r="H298" s="34"/>
      <c r="I298" s="44">
        <f t="shared" si="49"/>
        <v>1500</v>
      </c>
      <c r="J298" s="23">
        <f t="shared" si="50"/>
        <v>0.5</v>
      </c>
      <c r="K298" s="23">
        <f t="shared" si="51"/>
        <v>3000</v>
      </c>
      <c r="L298" s="23">
        <f t="shared" si="52"/>
        <v>1500</v>
      </c>
      <c r="M298" s="34"/>
      <c r="N298" s="44">
        <f t="shared" si="53"/>
        <v>1500</v>
      </c>
    </row>
    <row r="299" spans="1:14" ht="14.4" customHeight="1" x14ac:dyDescent="0.3">
      <c r="A299" s="109" t="s">
        <v>91</v>
      </c>
      <c r="B299" s="22">
        <f>'BE1'!B299+'BE2'!B299+'BE3'!B299+'BE4'!B299+'BE5'!B299</f>
        <v>1</v>
      </c>
      <c r="C299" s="11"/>
      <c r="D299" s="22">
        <f>'BE1'!D299+'BE2'!D299+'BE3'!D299+'BE4'!D299+'BE5'!D299</f>
        <v>2500</v>
      </c>
      <c r="E299" s="23"/>
      <c r="F299" s="13"/>
      <c r="G299" s="23"/>
      <c r="H299" s="34"/>
      <c r="I299" s="44">
        <f t="shared" si="49"/>
        <v>2500</v>
      </c>
      <c r="J299" s="23">
        <f t="shared" si="50"/>
        <v>1</v>
      </c>
      <c r="K299" s="23">
        <f t="shared" si="51"/>
        <v>2500</v>
      </c>
      <c r="L299" s="23">
        <f t="shared" si="52"/>
        <v>2500</v>
      </c>
      <c r="M299" s="34"/>
      <c r="N299" s="44">
        <f t="shared" si="53"/>
        <v>2500</v>
      </c>
    </row>
    <row r="300" spans="1:14" ht="14.4" customHeight="1" x14ac:dyDescent="0.3">
      <c r="A300" s="109" t="s">
        <v>92</v>
      </c>
      <c r="B300" s="22">
        <f>'BE1'!B300+'BE2'!B300+'BE3'!B300+'BE4'!B300+'BE5'!B300</f>
        <v>0</v>
      </c>
      <c r="C300" s="11"/>
      <c r="D300" s="22">
        <f>'BE1'!D300+'BE2'!D300+'BE3'!D300+'BE4'!D300+'BE5'!D300</f>
        <v>0</v>
      </c>
      <c r="E300" s="23"/>
      <c r="F300" s="13"/>
      <c r="G300" s="23"/>
      <c r="H300" s="34"/>
      <c r="I300" s="44">
        <f t="shared" si="49"/>
        <v>0</v>
      </c>
      <c r="J300" s="23">
        <f t="shared" si="50"/>
        <v>0</v>
      </c>
      <c r="K300" s="23" t="str">
        <f t="shared" si="51"/>
        <v xml:space="preserve"> </v>
      </c>
      <c r="L300" s="23">
        <f t="shared" si="52"/>
        <v>0</v>
      </c>
      <c r="M300" s="34"/>
      <c r="N300" s="44">
        <f t="shared" si="53"/>
        <v>0</v>
      </c>
    </row>
    <row r="301" spans="1:14" ht="14.4" customHeight="1" x14ac:dyDescent="0.3">
      <c r="A301" s="14" t="s">
        <v>93</v>
      </c>
      <c r="B301" s="22">
        <f>'BE1'!B301+'BE2'!B301+'BE3'!B301+'BE4'!B301+'BE5'!B301</f>
        <v>0</v>
      </c>
      <c r="C301" s="11"/>
      <c r="D301" s="22">
        <f>'BE1'!D301+'BE2'!D301+'BE3'!D301+'BE4'!D301+'BE5'!D301</f>
        <v>0</v>
      </c>
      <c r="E301" s="23"/>
      <c r="F301" s="13"/>
      <c r="G301" s="23"/>
      <c r="H301" s="34"/>
      <c r="I301" s="44">
        <f t="shared" si="49"/>
        <v>0</v>
      </c>
      <c r="J301" s="23">
        <f t="shared" si="50"/>
        <v>0</v>
      </c>
      <c r="K301" s="23" t="str">
        <f t="shared" si="51"/>
        <v xml:space="preserve"> </v>
      </c>
      <c r="L301" s="23">
        <f t="shared" si="52"/>
        <v>0</v>
      </c>
      <c r="M301" s="34"/>
      <c r="N301" s="44">
        <f t="shared" si="53"/>
        <v>0</v>
      </c>
    </row>
    <row r="302" spans="1:14" ht="14.4" customHeight="1" x14ac:dyDescent="0.3">
      <c r="A302" s="14" t="s">
        <v>94</v>
      </c>
      <c r="B302" s="22">
        <f>'BE1'!B302+'BE2'!B302+'BE3'!B302+'BE4'!B302+'BE5'!B302</f>
        <v>0</v>
      </c>
      <c r="C302" s="11"/>
      <c r="D302" s="22">
        <f>'BE1'!D302+'BE2'!D302+'BE3'!D302+'BE4'!D302+'BE5'!D302</f>
        <v>0</v>
      </c>
      <c r="E302" s="23"/>
      <c r="F302" s="13"/>
      <c r="G302" s="23"/>
      <c r="H302" s="34"/>
      <c r="I302" s="44">
        <f t="shared" si="49"/>
        <v>0</v>
      </c>
      <c r="J302" s="23">
        <f t="shared" si="50"/>
        <v>0</v>
      </c>
      <c r="K302" s="23" t="str">
        <f t="shared" si="51"/>
        <v xml:space="preserve"> </v>
      </c>
      <c r="L302" s="23">
        <f t="shared" si="52"/>
        <v>0</v>
      </c>
      <c r="M302" s="15"/>
      <c r="N302" s="44">
        <f t="shared" si="53"/>
        <v>0</v>
      </c>
    </row>
    <row r="303" spans="1:14" ht="14.4" customHeight="1" x14ac:dyDescent="0.3">
      <c r="A303" s="14" t="s">
        <v>95</v>
      </c>
      <c r="B303" s="22">
        <f>'BE1'!B303+'BE2'!B303+'BE3'!B303+'BE4'!B303+'BE5'!B303</f>
        <v>0</v>
      </c>
      <c r="C303" s="11"/>
      <c r="D303" s="22">
        <f>'BE1'!D303+'BE2'!D303+'BE3'!D303+'BE4'!D303+'BE5'!D303</f>
        <v>0</v>
      </c>
      <c r="E303" s="23"/>
      <c r="F303" s="13"/>
      <c r="G303" s="23"/>
      <c r="H303" s="34"/>
      <c r="I303" s="44">
        <f t="shared" si="49"/>
        <v>0</v>
      </c>
      <c r="J303" s="23">
        <f t="shared" si="50"/>
        <v>0</v>
      </c>
      <c r="K303" s="23" t="str">
        <f t="shared" si="51"/>
        <v xml:space="preserve"> </v>
      </c>
      <c r="L303" s="23">
        <f t="shared" si="52"/>
        <v>0</v>
      </c>
      <c r="M303" s="15"/>
      <c r="N303" s="44">
        <f t="shared" si="53"/>
        <v>0</v>
      </c>
    </row>
    <row r="304" spans="1:14" ht="14.4" customHeight="1" x14ac:dyDescent="0.3">
      <c r="A304" s="19" t="s">
        <v>96</v>
      </c>
      <c r="B304" s="7"/>
      <c r="C304" s="20"/>
      <c r="D304" s="21"/>
      <c r="E304" s="7"/>
      <c r="F304" s="20"/>
      <c r="G304" s="21"/>
      <c r="H304" s="15"/>
      <c r="I304" s="44"/>
      <c r="J304" s="23"/>
      <c r="K304" s="23"/>
      <c r="L304" s="23"/>
      <c r="M304" s="34"/>
      <c r="N304" s="44"/>
    </row>
    <row r="305" spans="1:14" ht="14.4" customHeight="1" x14ac:dyDescent="0.3">
      <c r="A305" s="16"/>
      <c r="B305" s="22">
        <f>'BE1'!B305+'BE2'!B305+'BE3'!B305+'BE4'!B305+'BE5'!B305</f>
        <v>0</v>
      </c>
      <c r="C305" s="11"/>
      <c r="D305" s="22">
        <f>'BE1'!D305+'BE2'!D305+'BE3'!D305+'BE4'!D305+'BE5'!D305</f>
        <v>0</v>
      </c>
      <c r="E305" s="23"/>
      <c r="F305" s="13"/>
      <c r="G305" s="23"/>
      <c r="H305" s="34"/>
      <c r="I305" s="44">
        <f>D305+G305</f>
        <v>0</v>
      </c>
      <c r="J305" s="23">
        <f>E305+B305</f>
        <v>0</v>
      </c>
      <c r="K305" s="23" t="str">
        <f>IF(J305&gt;0,L305/J305," ")</f>
        <v xml:space="preserve"> </v>
      </c>
      <c r="L305" s="23">
        <f>G305+D305</f>
        <v>0</v>
      </c>
      <c r="M305" s="15"/>
      <c r="N305" s="44">
        <f>D305+G305</f>
        <v>0</v>
      </c>
    </row>
    <row r="306" spans="1:14" ht="14.4" customHeight="1" x14ac:dyDescent="0.3">
      <c r="A306" s="19" t="s">
        <v>97</v>
      </c>
      <c r="B306" s="7"/>
      <c r="C306" s="20"/>
      <c r="D306" s="21"/>
      <c r="E306" s="7"/>
      <c r="F306" s="20"/>
      <c r="G306" s="21"/>
      <c r="H306" s="15"/>
      <c r="I306" s="44"/>
      <c r="J306" s="23"/>
      <c r="K306" s="23"/>
      <c r="L306" s="23"/>
      <c r="M306" s="34"/>
      <c r="N306" s="44"/>
    </row>
    <row r="307" spans="1:14" ht="14.4" customHeight="1" x14ac:dyDescent="0.3">
      <c r="A307" s="120" t="s">
        <v>98</v>
      </c>
      <c r="B307" s="22">
        <f>'BE1'!B307+'BE2'!B307+'BE3'!B307+'BE4'!B307+'BE5'!B307</f>
        <v>19</v>
      </c>
      <c r="C307" s="11"/>
      <c r="D307" s="22">
        <f>'BE1'!D307+'BE2'!D307+'BE3'!D307+'BE4'!D307+'BE5'!D307</f>
        <v>58220</v>
      </c>
      <c r="E307" s="23"/>
      <c r="F307" s="13"/>
      <c r="G307" s="23"/>
      <c r="H307" s="34"/>
      <c r="I307" s="44">
        <f>D307+G307</f>
        <v>58220</v>
      </c>
      <c r="J307" s="23">
        <f>E307+B307</f>
        <v>19</v>
      </c>
      <c r="K307" s="23">
        <f>IF(J307&gt;0,L307/J307," ")</f>
        <v>3064.2105263157896</v>
      </c>
      <c r="L307" s="23">
        <f>G307+D307</f>
        <v>58220</v>
      </c>
      <c r="M307" s="15"/>
      <c r="N307" s="44">
        <f>D307+G307</f>
        <v>58220</v>
      </c>
    </row>
    <row r="308" spans="1:14" ht="14.4" customHeight="1" x14ac:dyDescent="0.3">
      <c r="A308" s="14" t="s">
        <v>99</v>
      </c>
      <c r="B308" s="10"/>
      <c r="C308" s="11"/>
      <c r="D308" s="22"/>
      <c r="E308" s="12"/>
      <c r="F308" s="13"/>
      <c r="G308" s="23"/>
      <c r="H308" s="15"/>
      <c r="I308" s="44"/>
      <c r="J308" s="23"/>
      <c r="K308" s="23"/>
      <c r="L308" s="23"/>
      <c r="M308" s="15"/>
      <c r="N308" s="44"/>
    </row>
    <row r="309" spans="1:14" ht="14.4" customHeight="1" x14ac:dyDescent="0.3">
      <c r="A309" s="110" t="s">
        <v>100</v>
      </c>
      <c r="B309" s="22">
        <f>'BE1'!B309+'BE2'!B309+'BE3'!B309+'BE4'!B309+'BE5'!B309</f>
        <v>0</v>
      </c>
      <c r="C309" s="11"/>
      <c r="D309" s="22">
        <f>'BE1'!D309+'BE2'!D309+'BE3'!D309+'BE4'!D309+'BE5'!D309</f>
        <v>0</v>
      </c>
      <c r="E309" s="23"/>
      <c r="F309" s="13"/>
      <c r="G309" s="23"/>
      <c r="H309" s="34"/>
      <c r="I309" s="44">
        <f>D309+G309</f>
        <v>0</v>
      </c>
      <c r="J309" s="23">
        <f>E309+B309</f>
        <v>0</v>
      </c>
      <c r="K309" s="23" t="str">
        <f>IF(J309&gt;0,L309/J309," ")</f>
        <v xml:space="preserve"> </v>
      </c>
      <c r="L309" s="23">
        <f>G309+D309</f>
        <v>0</v>
      </c>
      <c r="M309" s="15"/>
      <c r="N309" s="44">
        <f>D309+G309</f>
        <v>0</v>
      </c>
    </row>
    <row r="310" spans="1:14" ht="14.4" customHeight="1" x14ac:dyDescent="0.3">
      <c r="A310" s="110" t="s">
        <v>101</v>
      </c>
      <c r="B310" s="22">
        <f>'BE1'!B310+'BE2'!B310+'BE3'!B310+'BE4'!B310+'BE5'!B310</f>
        <v>0</v>
      </c>
      <c r="C310" s="11"/>
      <c r="D310" s="22">
        <f>'BE1'!D310+'BE2'!D310+'BE3'!D310+'BE4'!D310+'BE5'!D310</f>
        <v>0</v>
      </c>
      <c r="E310" s="23"/>
      <c r="F310" s="13"/>
      <c r="G310" s="23"/>
      <c r="H310" s="34"/>
      <c r="I310" s="44">
        <f>D310+G310</f>
        <v>0</v>
      </c>
      <c r="J310" s="23">
        <f>E310+B310</f>
        <v>0</v>
      </c>
      <c r="K310" s="23" t="str">
        <f>IF(J310&gt;0,L310/J310," ")</f>
        <v xml:space="preserve"> </v>
      </c>
      <c r="L310" s="23">
        <f>G310+D310</f>
        <v>0</v>
      </c>
      <c r="M310" s="15"/>
      <c r="N310" s="44">
        <f>D310+G310</f>
        <v>0</v>
      </c>
    </row>
    <row r="311" spans="1:14" ht="14.4" customHeight="1" x14ac:dyDescent="0.3">
      <c r="A311" s="110" t="s">
        <v>102</v>
      </c>
      <c r="B311" s="22">
        <f>'BE1'!B311+'BE2'!B311+'BE3'!B311+'BE4'!B311+'BE5'!B311</f>
        <v>0</v>
      </c>
      <c r="C311" s="11"/>
      <c r="D311" s="22">
        <f>'BE1'!D311+'BE2'!D311+'BE3'!D311+'BE4'!D311+'BE5'!D311</f>
        <v>0</v>
      </c>
      <c r="E311" s="23"/>
      <c r="F311" s="13"/>
      <c r="G311" s="23"/>
      <c r="H311" s="34"/>
      <c r="I311" s="44">
        <f>D311+G311</f>
        <v>0</v>
      </c>
      <c r="J311" s="23">
        <f>E311+B311</f>
        <v>0</v>
      </c>
      <c r="K311" s="23" t="str">
        <f>IF(J311&gt;0,L311/J311," ")</f>
        <v xml:space="preserve"> </v>
      </c>
      <c r="L311" s="23">
        <f>G311+D311</f>
        <v>0</v>
      </c>
      <c r="M311" s="15"/>
      <c r="N311" s="44">
        <f>D311+G311</f>
        <v>0</v>
      </c>
    </row>
    <row r="312" spans="1:14" ht="14.4" customHeight="1" x14ac:dyDescent="0.3">
      <c r="A312" s="14" t="s">
        <v>103</v>
      </c>
      <c r="B312" s="10"/>
      <c r="C312" s="11"/>
      <c r="D312" s="22"/>
      <c r="E312" s="12"/>
      <c r="F312" s="13"/>
      <c r="G312" s="23"/>
      <c r="H312" s="15"/>
      <c r="I312" s="44"/>
      <c r="J312" s="23"/>
      <c r="K312" s="23"/>
      <c r="L312" s="23"/>
      <c r="M312" s="15"/>
      <c r="N312" s="44"/>
    </row>
    <row r="313" spans="1:14" ht="14.4" customHeight="1" x14ac:dyDescent="0.3">
      <c r="A313" s="110" t="s">
        <v>104</v>
      </c>
      <c r="B313" s="22">
        <f>'BE1'!B313+'BE2'!B313+'BE3'!B313+'BE4'!B313+'BE5'!B313</f>
        <v>1</v>
      </c>
      <c r="C313" s="11"/>
      <c r="D313" s="22">
        <f>'BE1'!D313+'BE2'!D313+'BE3'!D313+'BE4'!D313+'BE5'!D313</f>
        <v>2000</v>
      </c>
      <c r="E313" s="23"/>
      <c r="F313" s="13"/>
      <c r="G313" s="23"/>
      <c r="H313" s="34"/>
      <c r="I313" s="44">
        <f>D313+G313</f>
        <v>2000</v>
      </c>
      <c r="J313" s="23">
        <f>E313+B313</f>
        <v>1</v>
      </c>
      <c r="K313" s="23">
        <f t="shared" ref="K313:K317" si="54">IF(J313&gt;0,L313/J313," ")</f>
        <v>2000</v>
      </c>
      <c r="L313" s="23">
        <f>G313+D313</f>
        <v>2000</v>
      </c>
      <c r="M313" s="15"/>
      <c r="N313" s="44">
        <f>D313+G313</f>
        <v>2000</v>
      </c>
    </row>
    <row r="314" spans="1:14" ht="14.4" customHeight="1" x14ac:dyDescent="0.3">
      <c r="A314" s="110" t="s">
        <v>105</v>
      </c>
      <c r="B314" s="22">
        <f>'BE1'!B314+'BE2'!B314+'BE3'!B314+'BE4'!B314+'BE5'!B314</f>
        <v>1</v>
      </c>
      <c r="C314" s="11"/>
      <c r="D314" s="22">
        <f>'BE1'!D314+'BE2'!D314+'BE3'!D314+'BE4'!D314+'BE5'!D314</f>
        <v>5000</v>
      </c>
      <c r="E314" s="23"/>
      <c r="F314" s="13"/>
      <c r="G314" s="23"/>
      <c r="H314" s="34"/>
      <c r="I314" s="44">
        <f>D314+G314</f>
        <v>5000</v>
      </c>
      <c r="J314" s="23">
        <f>E314+B314</f>
        <v>1</v>
      </c>
      <c r="K314" s="23">
        <f t="shared" si="54"/>
        <v>5000</v>
      </c>
      <c r="L314" s="23">
        <f>G314+D314</f>
        <v>5000</v>
      </c>
      <c r="M314" s="15"/>
      <c r="N314" s="44">
        <f>D314+G314</f>
        <v>5000</v>
      </c>
    </row>
    <row r="315" spans="1:14" ht="14.4" customHeight="1" x14ac:dyDescent="0.3">
      <c r="A315" s="110" t="s">
        <v>106</v>
      </c>
      <c r="B315" s="22">
        <f>'BE1'!B315+'BE2'!B315+'BE3'!B315+'BE4'!B315+'BE5'!B315</f>
        <v>0</v>
      </c>
      <c r="C315" s="11"/>
      <c r="D315" s="22">
        <f>'BE1'!D315+'BE2'!D315+'BE3'!D315+'BE4'!D315+'BE5'!D315</f>
        <v>0</v>
      </c>
      <c r="E315" s="23"/>
      <c r="F315" s="13"/>
      <c r="G315" s="23"/>
      <c r="H315" s="34"/>
      <c r="I315" s="44">
        <f>D315+G315</f>
        <v>0</v>
      </c>
      <c r="J315" s="23">
        <f>E315+B315</f>
        <v>0</v>
      </c>
      <c r="K315" s="23" t="str">
        <f t="shared" si="54"/>
        <v xml:space="preserve"> </v>
      </c>
      <c r="L315" s="23">
        <f>G315+D315</f>
        <v>0</v>
      </c>
      <c r="M315" s="15"/>
      <c r="N315" s="44">
        <f>D315+G315</f>
        <v>0</v>
      </c>
    </row>
    <row r="316" spans="1:14" ht="14.4" customHeight="1" x14ac:dyDescent="0.3">
      <c r="A316" s="110" t="s">
        <v>107</v>
      </c>
      <c r="B316" s="22">
        <f>'BE1'!B316+'BE2'!B316+'BE3'!B316+'BE4'!B316+'BE5'!B316</f>
        <v>2</v>
      </c>
      <c r="C316" s="11"/>
      <c r="D316" s="22">
        <f>'BE1'!D316+'BE2'!D316+'BE3'!D316+'BE4'!D316+'BE5'!D316</f>
        <v>8000</v>
      </c>
      <c r="E316" s="23"/>
      <c r="F316" s="13"/>
      <c r="G316" s="23"/>
      <c r="H316" s="34"/>
      <c r="I316" s="44">
        <f>D316+G316</f>
        <v>8000</v>
      </c>
      <c r="J316" s="23">
        <f>E316+B316</f>
        <v>2</v>
      </c>
      <c r="K316" s="23">
        <f t="shared" si="54"/>
        <v>4000</v>
      </c>
      <c r="L316" s="23">
        <f>G316+D316</f>
        <v>8000</v>
      </c>
      <c r="M316" s="15"/>
      <c r="N316" s="44">
        <f>D316+G316</f>
        <v>8000</v>
      </c>
    </row>
    <row r="317" spans="1:14" ht="14.4" customHeight="1" x14ac:dyDescent="0.3">
      <c r="A317" s="110" t="s">
        <v>108</v>
      </c>
      <c r="B317" s="22">
        <f>'BE1'!B317+'BE2'!B317+'BE3'!B317+'BE4'!B317+'BE5'!B317</f>
        <v>0</v>
      </c>
      <c r="C317" s="11"/>
      <c r="D317" s="22">
        <f>'BE1'!D317+'BE2'!D317+'BE3'!D317+'BE4'!D317+'BE5'!D317</f>
        <v>0</v>
      </c>
      <c r="E317" s="23"/>
      <c r="F317" s="13"/>
      <c r="G317" s="23"/>
      <c r="H317" s="34"/>
      <c r="I317" s="44">
        <f>D317+G317</f>
        <v>0</v>
      </c>
      <c r="J317" s="23">
        <f>E317+B317</f>
        <v>0</v>
      </c>
      <c r="K317" s="23" t="str">
        <f t="shared" si="54"/>
        <v xml:space="preserve"> </v>
      </c>
      <c r="L317" s="23">
        <f>G317+D317</f>
        <v>0</v>
      </c>
      <c r="M317" s="15"/>
      <c r="N317" s="44">
        <f>D317+G317</f>
        <v>0</v>
      </c>
    </row>
    <row r="318" spans="1:14" ht="14.4" customHeight="1" x14ac:dyDescent="0.3">
      <c r="A318" s="9" t="s">
        <v>109</v>
      </c>
      <c r="B318" s="7"/>
      <c r="C318" s="20"/>
      <c r="D318" s="21"/>
      <c r="E318" s="7"/>
      <c r="F318" s="20"/>
      <c r="G318" s="21"/>
      <c r="H318" s="15"/>
      <c r="I318" s="44"/>
      <c r="J318" s="23"/>
      <c r="K318" s="23"/>
      <c r="L318" s="23"/>
      <c r="M318" s="34"/>
      <c r="N318" s="44"/>
    </row>
    <row r="319" spans="1:14" ht="14.4" customHeight="1" x14ac:dyDescent="0.3">
      <c r="A319" s="121" t="s">
        <v>110</v>
      </c>
      <c r="B319" s="22">
        <f>'BE1'!B319+'BE2'!B319+'BE3'!B319+'BE4'!B319+'BE5'!B319</f>
        <v>0</v>
      </c>
      <c r="C319" s="11"/>
      <c r="D319" s="22">
        <f>'BE1'!D319+'BE2'!D319+'BE3'!D319+'BE4'!D319+'BE5'!D319</f>
        <v>0</v>
      </c>
      <c r="E319" s="23"/>
      <c r="F319" s="13"/>
      <c r="G319" s="23"/>
      <c r="H319" s="34"/>
      <c r="I319" s="44">
        <f>D319+G319</f>
        <v>0</v>
      </c>
      <c r="J319" s="23">
        <f>E319+B319</f>
        <v>0</v>
      </c>
      <c r="K319" s="23" t="str">
        <f t="shared" ref="K319:K323" si="55">IF(J319&gt;0,L319/J319," ")</f>
        <v xml:space="preserve"> </v>
      </c>
      <c r="L319" s="23">
        <f>G319+D319</f>
        <v>0</v>
      </c>
      <c r="M319" s="15"/>
      <c r="N319" s="44">
        <f>D319+G319</f>
        <v>0</v>
      </c>
    </row>
    <row r="320" spans="1:14" ht="14.4" customHeight="1" x14ac:dyDescent="0.3">
      <c r="A320" s="120" t="s">
        <v>111</v>
      </c>
      <c r="B320" s="22">
        <f>'BE1'!B320+'BE2'!B320+'BE3'!B320+'BE4'!B320+'BE5'!B320</f>
        <v>0</v>
      </c>
      <c r="C320" s="11"/>
      <c r="D320" s="22">
        <f>'BE1'!D320+'BE2'!D320+'BE3'!D320+'BE4'!D320+'BE5'!D320</f>
        <v>0</v>
      </c>
      <c r="E320" s="23"/>
      <c r="F320" s="13"/>
      <c r="G320" s="23"/>
      <c r="H320" s="34"/>
      <c r="I320" s="44">
        <f>D320+G320</f>
        <v>0</v>
      </c>
      <c r="J320" s="23">
        <f>E320+B320</f>
        <v>0</v>
      </c>
      <c r="K320" s="23" t="str">
        <f t="shared" si="55"/>
        <v xml:space="preserve"> </v>
      </c>
      <c r="L320" s="23">
        <f>G320+D320</f>
        <v>0</v>
      </c>
      <c r="M320" s="15"/>
      <c r="N320" s="44">
        <f>D320+G320</f>
        <v>0</v>
      </c>
    </row>
    <row r="321" spans="1:14" ht="14.4" customHeight="1" x14ac:dyDescent="0.3">
      <c r="A321" s="120" t="s">
        <v>112</v>
      </c>
      <c r="B321" s="22">
        <f>'BE1'!B321+'BE2'!B321+'BE3'!B321+'BE4'!B321+'BE5'!B321</f>
        <v>0</v>
      </c>
      <c r="C321" s="11"/>
      <c r="D321" s="22">
        <f>'BE1'!D321+'BE2'!D321+'BE3'!D321+'BE4'!D321+'BE5'!D321</f>
        <v>0</v>
      </c>
      <c r="E321" s="23"/>
      <c r="F321" s="13"/>
      <c r="G321" s="23"/>
      <c r="H321" s="34"/>
      <c r="I321" s="44">
        <f>D321+G321</f>
        <v>0</v>
      </c>
      <c r="J321" s="23">
        <f>E321+B321</f>
        <v>0</v>
      </c>
      <c r="K321" s="23" t="str">
        <f t="shared" si="55"/>
        <v xml:space="preserve"> </v>
      </c>
      <c r="L321" s="23">
        <f>G321+D321</f>
        <v>0</v>
      </c>
      <c r="M321" s="15"/>
      <c r="N321" s="44">
        <f>D321+G321</f>
        <v>0</v>
      </c>
    </row>
    <row r="322" spans="1:14" ht="14.4" customHeight="1" x14ac:dyDescent="0.3">
      <c r="A322" s="120" t="s">
        <v>113</v>
      </c>
      <c r="B322" s="22">
        <f>'BE1'!B322+'BE2'!B322+'BE3'!B322+'BE4'!B322+'BE5'!B322</f>
        <v>0</v>
      </c>
      <c r="C322" s="11"/>
      <c r="D322" s="22">
        <f>'BE1'!D322+'BE2'!D322+'BE3'!D322+'BE4'!D322+'BE5'!D322</f>
        <v>0</v>
      </c>
      <c r="E322" s="23"/>
      <c r="F322" s="13"/>
      <c r="G322" s="23"/>
      <c r="H322" s="34"/>
      <c r="I322" s="44">
        <f>D322+G322</f>
        <v>0</v>
      </c>
      <c r="J322" s="23">
        <f>E322+B322</f>
        <v>0</v>
      </c>
      <c r="K322" s="23" t="str">
        <f t="shared" si="55"/>
        <v xml:space="preserve"> </v>
      </c>
      <c r="L322" s="23">
        <f>G322+D322</f>
        <v>0</v>
      </c>
      <c r="M322" s="15"/>
      <c r="N322" s="44">
        <f>D322+G322</f>
        <v>0</v>
      </c>
    </row>
    <row r="323" spans="1:14" ht="14.4" customHeight="1" x14ac:dyDescent="0.3">
      <c r="A323" s="120" t="s">
        <v>114</v>
      </c>
      <c r="B323" s="22">
        <f>'BE1'!B323+'BE2'!B323+'BE3'!B323+'BE4'!B323+'BE5'!B323</f>
        <v>0</v>
      </c>
      <c r="C323" s="11"/>
      <c r="D323" s="22">
        <f>'BE1'!D323+'BE2'!D323+'BE3'!D323+'BE4'!D323+'BE5'!D323</f>
        <v>0</v>
      </c>
      <c r="E323" s="23"/>
      <c r="F323" s="13"/>
      <c r="G323" s="23"/>
      <c r="H323" s="34"/>
      <c r="I323" s="44">
        <f>D323+G323</f>
        <v>0</v>
      </c>
      <c r="J323" s="23">
        <f>E323+B323</f>
        <v>0</v>
      </c>
      <c r="K323" s="23" t="str">
        <f t="shared" si="55"/>
        <v xml:space="preserve"> </v>
      </c>
      <c r="L323" s="23">
        <f>G323+D323</f>
        <v>0</v>
      </c>
      <c r="M323" s="15"/>
      <c r="N323" s="44">
        <f>D323+G323</f>
        <v>0</v>
      </c>
    </row>
    <row r="324" spans="1:14" ht="14.4" customHeight="1" x14ac:dyDescent="0.3">
      <c r="A324" s="66"/>
      <c r="B324" s="10"/>
      <c r="C324" s="11"/>
      <c r="D324" s="22"/>
      <c r="E324" s="12"/>
      <c r="F324" s="13"/>
      <c r="G324" s="23"/>
      <c r="H324" s="15"/>
      <c r="I324" s="44"/>
      <c r="J324" s="23"/>
      <c r="K324" s="23"/>
      <c r="L324" s="23"/>
      <c r="M324" s="15"/>
      <c r="N324" s="44"/>
    </row>
    <row r="325" spans="1:14" ht="14.4" customHeight="1" x14ac:dyDescent="0.3">
      <c r="A325" s="122" t="s">
        <v>115</v>
      </c>
      <c r="B325" s="19"/>
      <c r="C325" s="19"/>
      <c r="D325" s="25">
        <f>'BE1'!D325+'BE2'!D325+'BE3'!D325+'BE4'!D325+'BE5'!D325</f>
        <v>140633</v>
      </c>
      <c r="E325" s="19"/>
      <c r="F325" s="19"/>
      <c r="G325" s="25"/>
      <c r="H325" s="15"/>
      <c r="I325" s="44">
        <f>D325+G325</f>
        <v>140633</v>
      </c>
      <c r="J325" s="23">
        <f>E325+B325</f>
        <v>0</v>
      </c>
      <c r="K325" s="23"/>
      <c r="L325" s="23">
        <f>G325+D325</f>
        <v>140633</v>
      </c>
      <c r="M325" s="15"/>
      <c r="N325" s="44">
        <f>D325+G325</f>
        <v>140633</v>
      </c>
    </row>
    <row r="326" spans="1:14" ht="14.4" customHeight="1" x14ac:dyDescent="0.3">
      <c r="A326" s="122" t="s">
        <v>116</v>
      </c>
      <c r="B326" s="19"/>
      <c r="C326" s="19"/>
      <c r="D326" s="25">
        <f>'BE1'!D326+'BE2'!D326+'BE3'!D326+'BE4'!D326+'BE5'!D326</f>
        <v>140633</v>
      </c>
      <c r="E326" s="19"/>
      <c r="F326" s="19"/>
      <c r="G326" s="25"/>
      <c r="H326" s="15"/>
      <c r="I326" s="44">
        <f>D326+G326</f>
        <v>140633</v>
      </c>
      <c r="J326" s="23">
        <f>E326+B326</f>
        <v>0</v>
      </c>
      <c r="K326" s="23"/>
      <c r="L326" s="23">
        <f>G326+D326</f>
        <v>140633</v>
      </c>
      <c r="M326" s="15"/>
      <c r="N326" s="44">
        <f>D326+G326</f>
        <v>140633</v>
      </c>
    </row>
    <row r="327" spans="1:14" ht="14.4" customHeight="1" x14ac:dyDescent="0.3">
      <c r="A327" s="24"/>
      <c r="B327" s="10"/>
      <c r="C327" s="11"/>
      <c r="D327" s="22"/>
      <c r="E327" s="12"/>
      <c r="F327" s="13"/>
      <c r="G327" s="23"/>
      <c r="H327" s="15"/>
      <c r="I327" s="44"/>
      <c r="J327" s="23"/>
      <c r="K327" s="23"/>
      <c r="L327" s="23"/>
      <c r="M327" s="15"/>
      <c r="N327" s="44"/>
    </row>
    <row r="328" spans="1:14" ht="14.4" customHeight="1" x14ac:dyDescent="0.3">
      <c r="A328" s="19" t="s">
        <v>117</v>
      </c>
      <c r="B328" s="19"/>
      <c r="C328" s="19"/>
      <c r="D328" s="25">
        <f>'BE1'!D328+'BE2'!D328+'BE3'!D328+'BE4'!D328+'BE5'!D328</f>
        <v>35158.25</v>
      </c>
      <c r="E328" s="19"/>
      <c r="F328" s="19"/>
      <c r="G328" s="25"/>
      <c r="H328" s="15"/>
      <c r="I328" s="44">
        <f>D328+G328</f>
        <v>35158.25</v>
      </c>
      <c r="J328" s="23">
        <f>E328+B328</f>
        <v>0</v>
      </c>
      <c r="K328" s="23"/>
      <c r="L328" s="23">
        <f>G328+D328</f>
        <v>35158.25</v>
      </c>
      <c r="M328" s="15"/>
      <c r="N328" s="44">
        <f>D328+G328</f>
        <v>35158.25</v>
      </c>
    </row>
    <row r="329" spans="1:14" ht="14.4" customHeight="1" x14ac:dyDescent="0.3">
      <c r="A329" s="14"/>
      <c r="B329" s="10"/>
      <c r="C329" s="11"/>
      <c r="D329" s="22"/>
      <c r="E329" s="12"/>
      <c r="F329" s="13"/>
      <c r="G329" s="23"/>
      <c r="H329" s="15"/>
      <c r="I329" s="44"/>
      <c r="J329" s="23"/>
      <c r="K329" s="23"/>
      <c r="L329" s="23"/>
      <c r="M329" s="15"/>
      <c r="N329" s="44"/>
    </row>
    <row r="330" spans="1:14" ht="14.4" customHeight="1" x14ac:dyDescent="0.3">
      <c r="A330" s="19" t="s">
        <v>118</v>
      </c>
      <c r="B330" s="19"/>
      <c r="C330" s="19"/>
      <c r="D330" s="25">
        <f>'BE1'!D330+'BE2'!D330+'BE3'!D330+'BE4'!D330+'BE5'!D330</f>
        <v>175791.25</v>
      </c>
      <c r="E330" s="19"/>
      <c r="F330" s="19"/>
      <c r="G330" s="25"/>
      <c r="H330" s="15"/>
      <c r="I330" s="44">
        <f>D330+G330</f>
        <v>175791.25</v>
      </c>
      <c r="J330" s="23">
        <f>E330+B330</f>
        <v>0</v>
      </c>
      <c r="K330" s="23"/>
      <c r="L330" s="23">
        <f>G330+D330</f>
        <v>175791.25</v>
      </c>
      <c r="M330" s="15"/>
      <c r="N330" s="44">
        <f>D330+G330</f>
        <v>175791.25</v>
      </c>
    </row>
    <row r="331" spans="1:14" ht="14.4" customHeight="1" x14ac:dyDescent="0.3">
      <c r="A331" s="45"/>
      <c r="B331" s="46"/>
      <c r="C331" s="46"/>
      <c r="D331" s="46"/>
      <c r="E331" s="46"/>
      <c r="F331" s="46"/>
      <c r="G331" s="46"/>
      <c r="H331" s="34"/>
      <c r="I331" s="34"/>
      <c r="J331" s="46"/>
      <c r="K331" s="46"/>
      <c r="L331" s="46"/>
      <c r="M331" s="34"/>
      <c r="N331" s="34"/>
    </row>
    <row r="332" spans="1:14" ht="14.4" customHeight="1" x14ac:dyDescent="0.3">
      <c r="A332" s="37"/>
      <c r="B332" s="38"/>
      <c r="C332" s="39"/>
      <c r="D332" s="40"/>
      <c r="E332" s="38"/>
      <c r="F332" s="39"/>
      <c r="G332" s="40"/>
      <c r="H332" s="41"/>
      <c r="I332" s="41"/>
      <c r="J332" s="41"/>
      <c r="K332" s="41"/>
      <c r="L332" s="41"/>
      <c r="M332" s="42"/>
      <c r="N332" s="43"/>
    </row>
    <row r="333" spans="1:14" ht="21" customHeight="1" x14ac:dyDescent="0.3">
      <c r="A333" s="260" t="s">
        <v>413</v>
      </c>
      <c r="B333" s="261"/>
      <c r="C333" s="261"/>
      <c r="D333" s="261"/>
      <c r="E333" s="261"/>
      <c r="F333" s="261"/>
      <c r="G333" s="261"/>
      <c r="H333" s="261"/>
      <c r="I333" s="261"/>
      <c r="J333" s="261"/>
      <c r="K333" s="261"/>
      <c r="L333" s="261"/>
      <c r="M333" s="261"/>
      <c r="N333" s="262"/>
    </row>
    <row r="334" spans="1:14" ht="14.4" customHeight="1" x14ac:dyDescent="0.3">
      <c r="A334" s="14"/>
      <c r="B334" s="14"/>
      <c r="C334" s="14"/>
      <c r="D334" s="14"/>
      <c r="E334" s="14"/>
      <c r="F334" s="14"/>
      <c r="G334" s="14"/>
      <c r="H334" s="14"/>
      <c r="I334" s="14"/>
      <c r="J334" s="14"/>
      <c r="K334" s="14"/>
      <c r="L334" s="14"/>
      <c r="M334" s="14"/>
      <c r="N334" s="14"/>
    </row>
    <row r="335" spans="1:14" ht="14.4" customHeight="1" x14ac:dyDescent="0.3">
      <c r="A335" s="19" t="s">
        <v>86</v>
      </c>
      <c r="B335" s="7"/>
      <c r="C335" s="20"/>
      <c r="D335" s="21"/>
      <c r="E335" s="7"/>
      <c r="F335" s="20"/>
      <c r="G335" s="21"/>
      <c r="H335" s="34"/>
      <c r="I335" s="44"/>
      <c r="J335" s="23"/>
      <c r="K335" s="23"/>
      <c r="L335" s="23"/>
      <c r="M335" s="34"/>
      <c r="N335" s="44"/>
    </row>
    <row r="336" spans="1:14" ht="14.4" customHeight="1" x14ac:dyDescent="0.3">
      <c r="A336" s="14" t="s">
        <v>87</v>
      </c>
      <c r="B336" s="10"/>
      <c r="C336" s="11"/>
      <c r="D336" s="22"/>
      <c r="E336" s="12"/>
      <c r="F336" s="13"/>
      <c r="G336" s="23"/>
      <c r="H336" s="34"/>
      <c r="I336" s="44"/>
      <c r="J336" s="23"/>
      <c r="K336" s="23"/>
      <c r="L336" s="23"/>
      <c r="M336" s="34"/>
      <c r="N336" s="44"/>
    </row>
    <row r="337" spans="1:14" ht="14.4" customHeight="1" x14ac:dyDescent="0.3">
      <c r="A337" s="109" t="s">
        <v>88</v>
      </c>
      <c r="B337" s="22">
        <f>'BE1'!B337+'BE2'!B337+'BE3'!B337+'BE4'!B337+'BE5'!B337</f>
        <v>6</v>
      </c>
      <c r="C337" s="11"/>
      <c r="D337" s="22">
        <f>'BE1'!D337+'BE2'!D337+'BE3'!D337+'BE4'!D337+'BE5'!D337</f>
        <v>43538</v>
      </c>
      <c r="E337" s="23"/>
      <c r="F337" s="13"/>
      <c r="G337" s="23"/>
      <c r="H337" s="34"/>
      <c r="I337" s="44">
        <f t="shared" ref="I337:I344" si="56">D337+G337</f>
        <v>43538</v>
      </c>
      <c r="J337" s="23">
        <f t="shared" ref="J337:J344" si="57">E337+B337</f>
        <v>6</v>
      </c>
      <c r="K337" s="23">
        <f t="shared" ref="K337:K344" si="58">IF(J337&gt;0,L337/J337," ")</f>
        <v>7256.333333333333</v>
      </c>
      <c r="L337" s="23">
        <f t="shared" ref="L337:L344" si="59">G337+D337</f>
        <v>43538</v>
      </c>
      <c r="M337" s="34"/>
      <c r="N337" s="44">
        <f t="shared" ref="N337:N344" si="60">D337+G337</f>
        <v>43538</v>
      </c>
    </row>
    <row r="338" spans="1:14" ht="14.4" customHeight="1" x14ac:dyDescent="0.3">
      <c r="A338" s="109" t="s">
        <v>89</v>
      </c>
      <c r="B338" s="22">
        <f>'BE1'!B338+'BE2'!B338+'BE3'!B338+'BE4'!B338+'BE5'!B338</f>
        <v>5.2</v>
      </c>
      <c r="C338" s="11"/>
      <c r="D338" s="22">
        <f>'BE1'!D338+'BE2'!D338+'BE3'!D338+'BE4'!D338+'BE5'!D338</f>
        <v>19875</v>
      </c>
      <c r="E338" s="23"/>
      <c r="F338" s="13"/>
      <c r="G338" s="23"/>
      <c r="H338" s="34"/>
      <c r="I338" s="44">
        <f t="shared" si="56"/>
        <v>19875</v>
      </c>
      <c r="J338" s="23">
        <f t="shared" si="57"/>
        <v>5.2</v>
      </c>
      <c r="K338" s="23">
        <f t="shared" si="58"/>
        <v>3822.1153846153843</v>
      </c>
      <c r="L338" s="23">
        <f t="shared" si="59"/>
        <v>19875</v>
      </c>
      <c r="M338" s="34"/>
      <c r="N338" s="44">
        <f t="shared" si="60"/>
        <v>19875</v>
      </c>
    </row>
    <row r="339" spans="1:14" ht="14.4" customHeight="1" x14ac:dyDescent="0.3">
      <c r="A339" s="109" t="s">
        <v>90</v>
      </c>
      <c r="B339" s="22">
        <f>'BE1'!B339+'BE2'!B339+'BE3'!B339+'BE4'!B339+'BE5'!B339</f>
        <v>0.5</v>
      </c>
      <c r="C339" s="11"/>
      <c r="D339" s="22">
        <f>'BE1'!D339+'BE2'!D339+'BE3'!D339+'BE4'!D339+'BE5'!D339</f>
        <v>1500</v>
      </c>
      <c r="E339" s="23"/>
      <c r="F339" s="13"/>
      <c r="G339" s="23"/>
      <c r="H339" s="34"/>
      <c r="I339" s="44">
        <f t="shared" si="56"/>
        <v>1500</v>
      </c>
      <c r="J339" s="23">
        <f t="shared" si="57"/>
        <v>0.5</v>
      </c>
      <c r="K339" s="23">
        <f t="shared" si="58"/>
        <v>3000</v>
      </c>
      <c r="L339" s="23">
        <f t="shared" si="59"/>
        <v>1500</v>
      </c>
      <c r="M339" s="34"/>
      <c r="N339" s="44">
        <f t="shared" si="60"/>
        <v>1500</v>
      </c>
    </row>
    <row r="340" spans="1:14" ht="14.4" customHeight="1" x14ac:dyDescent="0.3">
      <c r="A340" s="109" t="s">
        <v>91</v>
      </c>
      <c r="B340" s="22">
        <f>'BE1'!B340+'BE2'!B340+'BE3'!B340+'BE4'!B340+'BE5'!B340</f>
        <v>1</v>
      </c>
      <c r="C340" s="11"/>
      <c r="D340" s="22">
        <f>'BE1'!D340+'BE2'!D340+'BE3'!D340+'BE4'!D340+'BE5'!D340</f>
        <v>2500</v>
      </c>
      <c r="E340" s="23"/>
      <c r="F340" s="13"/>
      <c r="G340" s="23"/>
      <c r="H340" s="34"/>
      <c r="I340" s="44">
        <f t="shared" si="56"/>
        <v>2500</v>
      </c>
      <c r="J340" s="23">
        <f t="shared" si="57"/>
        <v>1</v>
      </c>
      <c r="K340" s="23">
        <f t="shared" si="58"/>
        <v>2500</v>
      </c>
      <c r="L340" s="23">
        <f t="shared" si="59"/>
        <v>2500</v>
      </c>
      <c r="M340" s="34"/>
      <c r="N340" s="44">
        <f t="shared" si="60"/>
        <v>2500</v>
      </c>
    </row>
    <row r="341" spans="1:14" ht="14.4" customHeight="1" x14ac:dyDescent="0.3">
      <c r="A341" s="109" t="s">
        <v>92</v>
      </c>
      <c r="B341" s="22">
        <f>'BE1'!B341+'BE2'!B341+'BE3'!B341+'BE4'!B341+'BE5'!B341</f>
        <v>0</v>
      </c>
      <c r="C341" s="11"/>
      <c r="D341" s="22">
        <f>'BE1'!D341+'BE2'!D341+'BE3'!D341+'BE4'!D341+'BE5'!D341</f>
        <v>0</v>
      </c>
      <c r="E341" s="23"/>
      <c r="F341" s="13"/>
      <c r="G341" s="23"/>
      <c r="H341" s="34"/>
      <c r="I341" s="44">
        <f t="shared" si="56"/>
        <v>0</v>
      </c>
      <c r="J341" s="23">
        <f t="shared" si="57"/>
        <v>0</v>
      </c>
      <c r="K341" s="23" t="str">
        <f t="shared" si="58"/>
        <v xml:space="preserve"> </v>
      </c>
      <c r="L341" s="23">
        <f t="shared" si="59"/>
        <v>0</v>
      </c>
      <c r="M341" s="34"/>
      <c r="N341" s="44">
        <f t="shared" si="60"/>
        <v>0</v>
      </c>
    </row>
    <row r="342" spans="1:14" ht="14.4" customHeight="1" x14ac:dyDescent="0.3">
      <c r="A342" s="14" t="s">
        <v>93</v>
      </c>
      <c r="B342" s="22">
        <f>'BE1'!B342+'BE2'!B342+'BE3'!B342+'BE4'!B342+'BE5'!B342</f>
        <v>0</v>
      </c>
      <c r="C342" s="11"/>
      <c r="D342" s="22">
        <f>'BE1'!D342+'BE2'!D342+'BE3'!D342+'BE4'!D342+'BE5'!D342</f>
        <v>0</v>
      </c>
      <c r="E342" s="23"/>
      <c r="F342" s="13"/>
      <c r="G342" s="23"/>
      <c r="H342" s="34"/>
      <c r="I342" s="44">
        <f t="shared" si="56"/>
        <v>0</v>
      </c>
      <c r="J342" s="23">
        <f t="shared" si="57"/>
        <v>0</v>
      </c>
      <c r="K342" s="23" t="str">
        <f t="shared" si="58"/>
        <v xml:space="preserve"> </v>
      </c>
      <c r="L342" s="23">
        <f t="shared" si="59"/>
        <v>0</v>
      </c>
      <c r="M342" s="34"/>
      <c r="N342" s="44">
        <f t="shared" si="60"/>
        <v>0</v>
      </c>
    </row>
    <row r="343" spans="1:14" ht="14.4" customHeight="1" x14ac:dyDescent="0.3">
      <c r="A343" s="14" t="s">
        <v>94</v>
      </c>
      <c r="B343" s="22">
        <f>'BE1'!B343+'BE2'!B343+'BE3'!B343+'BE4'!B343+'BE5'!B343</f>
        <v>0</v>
      </c>
      <c r="C343" s="11"/>
      <c r="D343" s="22">
        <f>'BE1'!D343+'BE2'!D343+'BE3'!D343+'BE4'!D343+'BE5'!D343</f>
        <v>0</v>
      </c>
      <c r="E343" s="23"/>
      <c r="F343" s="13"/>
      <c r="G343" s="23"/>
      <c r="H343" s="34"/>
      <c r="I343" s="44">
        <f t="shared" si="56"/>
        <v>0</v>
      </c>
      <c r="J343" s="23">
        <f t="shared" si="57"/>
        <v>0</v>
      </c>
      <c r="K343" s="23" t="str">
        <f t="shared" si="58"/>
        <v xml:space="preserve"> </v>
      </c>
      <c r="L343" s="23">
        <f t="shared" si="59"/>
        <v>0</v>
      </c>
      <c r="M343" s="15"/>
      <c r="N343" s="44">
        <f t="shared" si="60"/>
        <v>0</v>
      </c>
    </row>
    <row r="344" spans="1:14" ht="14.4" customHeight="1" x14ac:dyDescent="0.3">
      <c r="A344" s="14" t="s">
        <v>95</v>
      </c>
      <c r="B344" s="22">
        <f>'BE1'!B344+'BE2'!B344+'BE3'!B344+'BE4'!B344+'BE5'!B344</f>
        <v>0</v>
      </c>
      <c r="C344" s="11"/>
      <c r="D344" s="22">
        <f>'BE1'!D344+'BE2'!D344+'BE3'!D344+'BE4'!D344+'BE5'!D344</f>
        <v>0</v>
      </c>
      <c r="E344" s="23"/>
      <c r="F344" s="13"/>
      <c r="G344" s="23"/>
      <c r="H344" s="34"/>
      <c r="I344" s="44">
        <f t="shared" si="56"/>
        <v>0</v>
      </c>
      <c r="J344" s="23">
        <f t="shared" si="57"/>
        <v>0</v>
      </c>
      <c r="K344" s="23" t="str">
        <f t="shared" si="58"/>
        <v xml:space="preserve"> </v>
      </c>
      <c r="L344" s="23">
        <f t="shared" si="59"/>
        <v>0</v>
      </c>
      <c r="M344" s="15"/>
      <c r="N344" s="44">
        <f t="shared" si="60"/>
        <v>0</v>
      </c>
    </row>
    <row r="345" spans="1:14" ht="14.4" customHeight="1" x14ac:dyDescent="0.3">
      <c r="A345" s="19" t="s">
        <v>96</v>
      </c>
      <c r="B345" s="7"/>
      <c r="C345" s="20"/>
      <c r="D345" s="21"/>
      <c r="E345" s="7"/>
      <c r="F345" s="20"/>
      <c r="G345" s="21"/>
      <c r="H345" s="15"/>
      <c r="I345" s="44"/>
      <c r="J345" s="23"/>
      <c r="K345" s="23"/>
      <c r="L345" s="23"/>
      <c r="M345" s="34"/>
      <c r="N345" s="44"/>
    </row>
    <row r="346" spans="1:14" ht="14.4" customHeight="1" x14ac:dyDescent="0.3">
      <c r="A346" s="16"/>
      <c r="B346" s="22">
        <f>'BE1'!B346+'BE2'!B346+'BE3'!B346+'BE4'!B346+'BE5'!B346</f>
        <v>0</v>
      </c>
      <c r="C346" s="11"/>
      <c r="D346" s="22">
        <f>'BE1'!D346+'BE2'!D346+'BE3'!D346+'BE4'!D346+'BE5'!D346</f>
        <v>0</v>
      </c>
      <c r="E346" s="23"/>
      <c r="F346" s="13"/>
      <c r="G346" s="23"/>
      <c r="H346" s="34"/>
      <c r="I346" s="44">
        <f>D346+G346</f>
        <v>0</v>
      </c>
      <c r="J346" s="23">
        <f>E346+B346</f>
        <v>0</v>
      </c>
      <c r="K346" s="23" t="str">
        <f>IF(J346&gt;0,L346/J346," ")</f>
        <v xml:space="preserve"> </v>
      </c>
      <c r="L346" s="23">
        <f>G346+D346</f>
        <v>0</v>
      </c>
      <c r="M346" s="15"/>
      <c r="N346" s="44">
        <f>D346+G346</f>
        <v>0</v>
      </c>
    </row>
    <row r="347" spans="1:14" ht="14.4" customHeight="1" x14ac:dyDescent="0.3">
      <c r="A347" s="19" t="s">
        <v>97</v>
      </c>
      <c r="B347" s="7"/>
      <c r="C347" s="20"/>
      <c r="D347" s="21"/>
      <c r="E347" s="7"/>
      <c r="F347" s="20"/>
      <c r="G347" s="21"/>
      <c r="H347" s="15"/>
      <c r="I347" s="44"/>
      <c r="J347" s="23"/>
      <c r="K347" s="23"/>
      <c r="L347" s="23"/>
      <c r="M347" s="34"/>
      <c r="N347" s="44"/>
    </row>
    <row r="348" spans="1:14" ht="14.4" customHeight="1" x14ac:dyDescent="0.3">
      <c r="A348" s="120" t="s">
        <v>98</v>
      </c>
      <c r="B348" s="22">
        <f>'BE1'!B348+'BE2'!B348+'BE3'!B348+'BE4'!B348+'BE5'!B348</f>
        <v>20</v>
      </c>
      <c r="C348" s="11"/>
      <c r="D348" s="22">
        <f>'BE1'!D348+'BE2'!D348+'BE3'!D348+'BE4'!D348+'BE5'!D348</f>
        <v>54300</v>
      </c>
      <c r="E348" s="23"/>
      <c r="F348" s="13"/>
      <c r="G348" s="23"/>
      <c r="H348" s="34"/>
      <c r="I348" s="44">
        <f>D348+G348</f>
        <v>54300</v>
      </c>
      <c r="J348" s="23">
        <f>E348+B348</f>
        <v>20</v>
      </c>
      <c r="K348" s="23">
        <f>IF(J348&gt;0,L348/J348," ")</f>
        <v>2715</v>
      </c>
      <c r="L348" s="23">
        <f>G348+D348</f>
        <v>54300</v>
      </c>
      <c r="M348" s="15"/>
      <c r="N348" s="44">
        <f>D348+G348</f>
        <v>54300</v>
      </c>
    </row>
    <row r="349" spans="1:14" ht="14.4" customHeight="1" x14ac:dyDescent="0.3">
      <c r="A349" s="14" t="s">
        <v>99</v>
      </c>
      <c r="B349" s="10"/>
      <c r="C349" s="11"/>
      <c r="D349" s="22"/>
      <c r="E349" s="12"/>
      <c r="F349" s="13"/>
      <c r="G349" s="23"/>
      <c r="H349" s="15"/>
      <c r="I349" s="44"/>
      <c r="J349" s="23"/>
      <c r="K349" s="23"/>
      <c r="L349" s="23"/>
      <c r="M349" s="15"/>
      <c r="N349" s="44"/>
    </row>
    <row r="350" spans="1:14" ht="14.4" customHeight="1" x14ac:dyDescent="0.3">
      <c r="A350" s="110" t="s">
        <v>100</v>
      </c>
      <c r="B350" s="22">
        <f>'BE1'!B350+'BE2'!B350+'BE3'!B350+'BE4'!B350+'BE5'!B350</f>
        <v>0</v>
      </c>
      <c r="C350" s="11"/>
      <c r="D350" s="22">
        <f>'BE1'!D350+'BE2'!D350+'BE3'!D350+'BE4'!D350+'BE5'!D350</f>
        <v>0</v>
      </c>
      <c r="E350" s="23"/>
      <c r="F350" s="13"/>
      <c r="G350" s="23"/>
      <c r="H350" s="34"/>
      <c r="I350" s="44">
        <f>D350+G350</f>
        <v>0</v>
      </c>
      <c r="J350" s="23">
        <f>E350+B350</f>
        <v>0</v>
      </c>
      <c r="K350" s="23" t="str">
        <f>IF(J350&gt;0,L350/J350," ")</f>
        <v xml:space="preserve"> </v>
      </c>
      <c r="L350" s="23">
        <f>G350+D350</f>
        <v>0</v>
      </c>
      <c r="M350" s="15"/>
      <c r="N350" s="44">
        <f>D350+G350</f>
        <v>0</v>
      </c>
    </row>
    <row r="351" spans="1:14" ht="14.4" customHeight="1" x14ac:dyDescent="0.3">
      <c r="A351" s="110" t="s">
        <v>101</v>
      </c>
      <c r="B351" s="22">
        <f>'BE1'!B351+'BE2'!B351+'BE3'!B351+'BE4'!B351+'BE5'!B351</f>
        <v>0</v>
      </c>
      <c r="C351" s="11"/>
      <c r="D351" s="22">
        <f>'BE1'!D351+'BE2'!D351+'BE3'!D351+'BE4'!D351+'BE5'!D351</f>
        <v>0</v>
      </c>
      <c r="E351" s="23"/>
      <c r="F351" s="13"/>
      <c r="G351" s="23"/>
      <c r="H351" s="34"/>
      <c r="I351" s="44">
        <f>D351+G351</f>
        <v>0</v>
      </c>
      <c r="J351" s="23">
        <f>E351+B351</f>
        <v>0</v>
      </c>
      <c r="K351" s="23" t="str">
        <f>IF(J351&gt;0,L351/J351," ")</f>
        <v xml:space="preserve"> </v>
      </c>
      <c r="L351" s="23">
        <f>G351+D351</f>
        <v>0</v>
      </c>
      <c r="M351" s="15"/>
      <c r="N351" s="44">
        <f>D351+G351</f>
        <v>0</v>
      </c>
    </row>
    <row r="352" spans="1:14" ht="14.4" customHeight="1" x14ac:dyDescent="0.3">
      <c r="A352" s="110" t="s">
        <v>102</v>
      </c>
      <c r="B352" s="22">
        <f>'BE1'!B352+'BE2'!B352+'BE3'!B352+'BE4'!B352+'BE5'!B352</f>
        <v>0</v>
      </c>
      <c r="C352" s="11"/>
      <c r="D352" s="22">
        <f>'BE1'!D352+'BE2'!D352+'BE3'!D352+'BE4'!D352+'BE5'!D352</f>
        <v>0</v>
      </c>
      <c r="E352" s="23"/>
      <c r="F352" s="13"/>
      <c r="G352" s="23"/>
      <c r="H352" s="34"/>
      <c r="I352" s="44">
        <f>D352+G352</f>
        <v>0</v>
      </c>
      <c r="J352" s="23">
        <f>E352+B352</f>
        <v>0</v>
      </c>
      <c r="K352" s="23" t="str">
        <f>IF(J352&gt;0,L352/J352," ")</f>
        <v xml:space="preserve"> </v>
      </c>
      <c r="L352" s="23">
        <f>G352+D352</f>
        <v>0</v>
      </c>
      <c r="M352" s="15"/>
      <c r="N352" s="44">
        <f>D352+G352</f>
        <v>0</v>
      </c>
    </row>
    <row r="353" spans="1:14" ht="14.4" customHeight="1" x14ac:dyDescent="0.3">
      <c r="A353" s="14" t="s">
        <v>103</v>
      </c>
      <c r="B353" s="10"/>
      <c r="C353" s="11"/>
      <c r="D353" s="22"/>
      <c r="E353" s="12"/>
      <c r="F353" s="13"/>
      <c r="G353" s="23"/>
      <c r="H353" s="15"/>
      <c r="I353" s="44"/>
      <c r="J353" s="23"/>
      <c r="K353" s="23"/>
      <c r="L353" s="23"/>
      <c r="M353" s="15"/>
      <c r="N353" s="44"/>
    </row>
    <row r="354" spans="1:14" ht="14.4" customHeight="1" x14ac:dyDescent="0.3">
      <c r="A354" s="110" t="s">
        <v>104</v>
      </c>
      <c r="B354" s="22">
        <f>'BE1'!B354+'BE2'!B354+'BE3'!B354+'BE4'!B354+'BE5'!B354</f>
        <v>0</v>
      </c>
      <c r="C354" s="11"/>
      <c r="D354" s="22">
        <f>'BE1'!D354+'BE2'!D354+'BE3'!D354+'BE4'!D354+'BE5'!D354</f>
        <v>0</v>
      </c>
      <c r="E354" s="23"/>
      <c r="F354" s="13"/>
      <c r="G354" s="23"/>
      <c r="H354" s="34"/>
      <c r="I354" s="44">
        <f>D354+G354</f>
        <v>0</v>
      </c>
      <c r="J354" s="23">
        <f>E354+B354</f>
        <v>0</v>
      </c>
      <c r="K354" s="23" t="str">
        <f t="shared" ref="K354:K358" si="61">IF(J354&gt;0,L354/J354," ")</f>
        <v xml:space="preserve"> </v>
      </c>
      <c r="L354" s="23">
        <f>G354+D354</f>
        <v>0</v>
      </c>
      <c r="M354" s="15"/>
      <c r="N354" s="44">
        <f>D354+G354</f>
        <v>0</v>
      </c>
    </row>
    <row r="355" spans="1:14" ht="14.4" customHeight="1" x14ac:dyDescent="0.3">
      <c r="A355" s="110" t="s">
        <v>105</v>
      </c>
      <c r="B355" s="22">
        <f>'BE1'!B355+'BE2'!B355+'BE3'!B355+'BE4'!B355+'BE5'!B355</f>
        <v>1</v>
      </c>
      <c r="C355" s="11"/>
      <c r="D355" s="22">
        <f>'BE1'!D355+'BE2'!D355+'BE3'!D355+'BE4'!D355+'BE5'!D355</f>
        <v>22500</v>
      </c>
      <c r="E355" s="23"/>
      <c r="F355" s="13"/>
      <c r="G355" s="23"/>
      <c r="H355" s="34"/>
      <c r="I355" s="44">
        <f>D355+G355</f>
        <v>22500</v>
      </c>
      <c r="J355" s="23">
        <f>E355+B355</f>
        <v>1</v>
      </c>
      <c r="K355" s="23">
        <f t="shared" si="61"/>
        <v>22500</v>
      </c>
      <c r="L355" s="23">
        <f>G355+D355</f>
        <v>22500</v>
      </c>
      <c r="M355" s="15"/>
      <c r="N355" s="44">
        <f>D355+G355</f>
        <v>22500</v>
      </c>
    </row>
    <row r="356" spans="1:14" ht="14.4" customHeight="1" x14ac:dyDescent="0.3">
      <c r="A356" s="110" t="s">
        <v>106</v>
      </c>
      <c r="B356" s="22">
        <f>'BE1'!B356+'BE2'!B356+'BE3'!B356+'BE4'!B356+'BE5'!B356</f>
        <v>0</v>
      </c>
      <c r="C356" s="11"/>
      <c r="D356" s="22">
        <f>'BE1'!D356+'BE2'!D356+'BE3'!D356+'BE4'!D356+'BE5'!D356</f>
        <v>0</v>
      </c>
      <c r="E356" s="23"/>
      <c r="F356" s="13"/>
      <c r="G356" s="23"/>
      <c r="H356" s="34"/>
      <c r="I356" s="44">
        <f>D356+G356</f>
        <v>0</v>
      </c>
      <c r="J356" s="23">
        <f>E356+B356</f>
        <v>0</v>
      </c>
      <c r="K356" s="23" t="str">
        <f t="shared" si="61"/>
        <v xml:space="preserve"> </v>
      </c>
      <c r="L356" s="23">
        <f>G356+D356</f>
        <v>0</v>
      </c>
      <c r="M356" s="15"/>
      <c r="N356" s="44">
        <f>D356+G356</f>
        <v>0</v>
      </c>
    </row>
    <row r="357" spans="1:14" ht="14.4" customHeight="1" x14ac:dyDescent="0.3">
      <c r="A357" s="110" t="s">
        <v>107</v>
      </c>
      <c r="B357" s="22">
        <f>'BE1'!B357+'BE2'!B357+'BE3'!B357+'BE4'!B357+'BE5'!B357</f>
        <v>2</v>
      </c>
      <c r="C357" s="11"/>
      <c r="D357" s="22">
        <f>'BE1'!D357+'BE2'!D357+'BE3'!D357+'BE4'!D357+'BE5'!D357</f>
        <v>15000</v>
      </c>
      <c r="E357" s="23"/>
      <c r="F357" s="13"/>
      <c r="G357" s="23"/>
      <c r="H357" s="34"/>
      <c r="I357" s="44">
        <f>D357+G357</f>
        <v>15000</v>
      </c>
      <c r="J357" s="23">
        <f>E357+B357</f>
        <v>2</v>
      </c>
      <c r="K357" s="23">
        <f t="shared" si="61"/>
        <v>7500</v>
      </c>
      <c r="L357" s="23">
        <f>G357+D357</f>
        <v>15000</v>
      </c>
      <c r="M357" s="15"/>
      <c r="N357" s="44">
        <f>D357+G357</f>
        <v>15000</v>
      </c>
    </row>
    <row r="358" spans="1:14" ht="14.4" customHeight="1" x14ac:dyDescent="0.3">
      <c r="A358" s="110" t="s">
        <v>108</v>
      </c>
      <c r="B358" s="22">
        <f>'BE1'!B358+'BE2'!B358+'BE3'!B358+'BE4'!B358+'BE5'!B358</f>
        <v>0</v>
      </c>
      <c r="C358" s="11"/>
      <c r="D358" s="22">
        <f>'BE1'!D358+'BE2'!D358+'BE3'!D358+'BE4'!D358+'BE5'!D358</f>
        <v>0</v>
      </c>
      <c r="E358" s="23"/>
      <c r="F358" s="13"/>
      <c r="G358" s="23"/>
      <c r="H358" s="34"/>
      <c r="I358" s="44">
        <f>D358+G358</f>
        <v>0</v>
      </c>
      <c r="J358" s="23">
        <f>E358+B358</f>
        <v>0</v>
      </c>
      <c r="K358" s="23" t="str">
        <f t="shared" si="61"/>
        <v xml:space="preserve"> </v>
      </c>
      <c r="L358" s="23">
        <f>G358+D358</f>
        <v>0</v>
      </c>
      <c r="M358" s="15"/>
      <c r="N358" s="44">
        <f>D358+G358</f>
        <v>0</v>
      </c>
    </row>
    <row r="359" spans="1:14" ht="14.4" customHeight="1" x14ac:dyDescent="0.3">
      <c r="A359" s="9" t="s">
        <v>109</v>
      </c>
      <c r="B359" s="7"/>
      <c r="C359" s="20"/>
      <c r="D359" s="21"/>
      <c r="E359" s="7"/>
      <c r="F359" s="20"/>
      <c r="G359" s="21"/>
      <c r="H359" s="15"/>
      <c r="I359" s="44"/>
      <c r="J359" s="23"/>
      <c r="K359" s="23"/>
      <c r="L359" s="23"/>
      <c r="M359" s="34"/>
      <c r="N359" s="44"/>
    </row>
    <row r="360" spans="1:14" ht="14.4" customHeight="1" x14ac:dyDescent="0.3">
      <c r="A360" s="121" t="s">
        <v>110</v>
      </c>
      <c r="B360" s="22">
        <f>'BE1'!B360+'BE2'!B360+'BE3'!B360+'BE4'!B360+'BE5'!B360</f>
        <v>0</v>
      </c>
      <c r="C360" s="11"/>
      <c r="D360" s="22">
        <f>'BE1'!D360+'BE2'!D360+'BE3'!D360+'BE4'!D360+'BE5'!D360</f>
        <v>0</v>
      </c>
      <c r="E360" s="23"/>
      <c r="F360" s="13"/>
      <c r="G360" s="23"/>
      <c r="H360" s="34"/>
      <c r="I360" s="44">
        <f>D360+G360</f>
        <v>0</v>
      </c>
      <c r="J360" s="23">
        <f>E360+B360</f>
        <v>0</v>
      </c>
      <c r="K360" s="23" t="str">
        <f t="shared" ref="K360:K364" si="62">IF(J360&gt;0,L360/J360," ")</f>
        <v xml:space="preserve"> </v>
      </c>
      <c r="L360" s="23">
        <f>G360+D360</f>
        <v>0</v>
      </c>
      <c r="M360" s="15"/>
      <c r="N360" s="44">
        <f>D360+G360</f>
        <v>0</v>
      </c>
    </row>
    <row r="361" spans="1:14" ht="14.4" customHeight="1" x14ac:dyDescent="0.3">
      <c r="A361" s="120" t="s">
        <v>111</v>
      </c>
      <c r="B361" s="22">
        <f>'BE1'!B361+'BE2'!B361+'BE3'!B361+'BE4'!B361+'BE5'!B361</f>
        <v>0</v>
      </c>
      <c r="C361" s="11"/>
      <c r="D361" s="22">
        <f>'BE1'!D361+'BE2'!D361+'BE3'!D361+'BE4'!D361+'BE5'!D361</f>
        <v>0</v>
      </c>
      <c r="E361" s="23"/>
      <c r="F361" s="13"/>
      <c r="G361" s="23"/>
      <c r="H361" s="34"/>
      <c r="I361" s="44">
        <f>D361+G361</f>
        <v>0</v>
      </c>
      <c r="J361" s="23">
        <f>E361+B361</f>
        <v>0</v>
      </c>
      <c r="K361" s="23" t="str">
        <f t="shared" si="62"/>
        <v xml:space="preserve"> </v>
      </c>
      <c r="L361" s="23">
        <f>G361+D361</f>
        <v>0</v>
      </c>
      <c r="M361" s="15"/>
      <c r="N361" s="44">
        <f>D361+G361</f>
        <v>0</v>
      </c>
    </row>
    <row r="362" spans="1:14" ht="14.4" customHeight="1" x14ac:dyDescent="0.3">
      <c r="A362" s="120" t="s">
        <v>112</v>
      </c>
      <c r="B362" s="22">
        <f>'BE1'!B362+'BE2'!B362+'BE3'!B362+'BE4'!B362+'BE5'!B362</f>
        <v>0</v>
      </c>
      <c r="C362" s="11"/>
      <c r="D362" s="22">
        <f>'BE1'!D362+'BE2'!D362+'BE3'!D362+'BE4'!D362+'BE5'!D362</f>
        <v>0</v>
      </c>
      <c r="E362" s="23"/>
      <c r="F362" s="13"/>
      <c r="G362" s="23"/>
      <c r="H362" s="34"/>
      <c r="I362" s="44">
        <f>D362+G362</f>
        <v>0</v>
      </c>
      <c r="J362" s="23">
        <f>E362+B362</f>
        <v>0</v>
      </c>
      <c r="K362" s="23" t="str">
        <f t="shared" si="62"/>
        <v xml:space="preserve"> </v>
      </c>
      <c r="L362" s="23">
        <f>G362+D362</f>
        <v>0</v>
      </c>
      <c r="M362" s="15"/>
      <c r="N362" s="44">
        <f>D362+G362</f>
        <v>0</v>
      </c>
    </row>
    <row r="363" spans="1:14" ht="14.4" customHeight="1" x14ac:dyDescent="0.3">
      <c r="A363" s="120" t="s">
        <v>113</v>
      </c>
      <c r="B363" s="22">
        <f>'BE1'!B363+'BE2'!B363+'BE3'!B363+'BE4'!B363+'BE5'!B363</f>
        <v>0</v>
      </c>
      <c r="C363" s="11"/>
      <c r="D363" s="22">
        <f>'BE1'!D363+'BE2'!D363+'BE3'!D363+'BE4'!D363+'BE5'!D363</f>
        <v>0</v>
      </c>
      <c r="E363" s="23"/>
      <c r="F363" s="13"/>
      <c r="G363" s="23"/>
      <c r="H363" s="34"/>
      <c r="I363" s="44">
        <f>D363+G363</f>
        <v>0</v>
      </c>
      <c r="J363" s="23">
        <f>E363+B363</f>
        <v>0</v>
      </c>
      <c r="K363" s="23" t="str">
        <f t="shared" si="62"/>
        <v xml:space="preserve"> </v>
      </c>
      <c r="L363" s="23">
        <f>G363+D363</f>
        <v>0</v>
      </c>
      <c r="M363" s="15"/>
      <c r="N363" s="44">
        <f>D363+G363</f>
        <v>0</v>
      </c>
    </row>
    <row r="364" spans="1:14" ht="14.4" customHeight="1" x14ac:dyDescent="0.3">
      <c r="A364" s="120" t="s">
        <v>114</v>
      </c>
      <c r="B364" s="22">
        <f>'BE1'!B364+'BE2'!B364+'BE3'!B364+'BE4'!B364+'BE5'!B364</f>
        <v>0</v>
      </c>
      <c r="C364" s="11"/>
      <c r="D364" s="22">
        <f>'BE1'!D364+'BE2'!D364+'BE3'!D364+'BE4'!D364+'BE5'!D364</f>
        <v>0</v>
      </c>
      <c r="E364" s="23"/>
      <c r="F364" s="13"/>
      <c r="G364" s="23"/>
      <c r="H364" s="34"/>
      <c r="I364" s="44">
        <f>D364+G364</f>
        <v>0</v>
      </c>
      <c r="J364" s="23">
        <f>E364+B364</f>
        <v>0</v>
      </c>
      <c r="K364" s="23" t="str">
        <f t="shared" si="62"/>
        <v xml:space="preserve"> </v>
      </c>
      <c r="L364" s="23">
        <f>G364+D364</f>
        <v>0</v>
      </c>
      <c r="M364" s="15"/>
      <c r="N364" s="44">
        <f>D364+G364</f>
        <v>0</v>
      </c>
    </row>
    <row r="365" spans="1:14" ht="14.4" customHeight="1" x14ac:dyDescent="0.3">
      <c r="A365" s="66"/>
      <c r="B365" s="10"/>
      <c r="C365" s="11"/>
      <c r="D365" s="22"/>
      <c r="E365" s="12"/>
      <c r="F365" s="13"/>
      <c r="G365" s="23"/>
      <c r="H365" s="15"/>
      <c r="I365" s="44"/>
      <c r="J365" s="23"/>
      <c r="K365" s="23"/>
      <c r="L365" s="23"/>
      <c r="M365" s="15"/>
      <c r="N365" s="44"/>
    </row>
    <row r="366" spans="1:14" ht="14.4" customHeight="1" x14ac:dyDescent="0.3">
      <c r="A366" s="122" t="s">
        <v>115</v>
      </c>
      <c r="B366" s="19"/>
      <c r="C366" s="19"/>
      <c r="D366" s="25">
        <f>'BE1'!D366+'BE2'!D366+'BE3'!D366+'BE4'!D366+'BE5'!D366</f>
        <v>159213</v>
      </c>
      <c r="E366" s="19"/>
      <c r="F366" s="19"/>
      <c r="G366" s="25"/>
      <c r="H366" s="15"/>
      <c r="I366" s="44">
        <f>D366+G366</f>
        <v>159213</v>
      </c>
      <c r="J366" s="23">
        <f>E366+B366</f>
        <v>0</v>
      </c>
      <c r="K366" s="23"/>
      <c r="L366" s="23">
        <f>G366+D366</f>
        <v>159213</v>
      </c>
      <c r="M366" s="15"/>
      <c r="N366" s="44">
        <f>D366+G366</f>
        <v>159213</v>
      </c>
    </row>
    <row r="367" spans="1:14" ht="14.4" customHeight="1" x14ac:dyDescent="0.3">
      <c r="A367" s="122" t="s">
        <v>116</v>
      </c>
      <c r="B367" s="19"/>
      <c r="C367" s="19"/>
      <c r="D367" s="25">
        <f>'BE1'!D367+'BE2'!D367+'BE3'!D367+'BE4'!D367+'BE5'!D367</f>
        <v>159213</v>
      </c>
      <c r="E367" s="19"/>
      <c r="F367" s="19"/>
      <c r="G367" s="25"/>
      <c r="H367" s="15"/>
      <c r="I367" s="44">
        <f>D367+G367</f>
        <v>159213</v>
      </c>
      <c r="J367" s="23">
        <f>E367+B367</f>
        <v>0</v>
      </c>
      <c r="K367" s="23"/>
      <c r="L367" s="23">
        <f>G367+D367</f>
        <v>159213</v>
      </c>
      <c r="M367" s="15"/>
      <c r="N367" s="44">
        <f>D367+G367</f>
        <v>159213</v>
      </c>
    </row>
    <row r="368" spans="1:14" ht="14.4" customHeight="1" x14ac:dyDescent="0.3">
      <c r="A368" s="24"/>
      <c r="B368" s="10"/>
      <c r="C368" s="11"/>
      <c r="D368" s="22"/>
      <c r="E368" s="12"/>
      <c r="F368" s="13"/>
      <c r="G368" s="23"/>
      <c r="H368" s="15"/>
      <c r="I368" s="44"/>
      <c r="J368" s="23"/>
      <c r="K368" s="23"/>
      <c r="L368" s="23"/>
      <c r="M368" s="15"/>
      <c r="N368" s="44"/>
    </row>
    <row r="369" spans="1:14" ht="14.4" customHeight="1" x14ac:dyDescent="0.3">
      <c r="A369" s="19" t="s">
        <v>117</v>
      </c>
      <c r="B369" s="19"/>
      <c r="C369" s="19"/>
      <c r="D369" s="25">
        <f>'BE1'!D369+'BE2'!D369+'BE3'!D369+'BE4'!D369+'BE5'!D369</f>
        <v>39803.25</v>
      </c>
      <c r="E369" s="19"/>
      <c r="F369" s="19"/>
      <c r="G369" s="25"/>
      <c r="H369" s="15"/>
      <c r="I369" s="44">
        <f>D369+G369</f>
        <v>39803.25</v>
      </c>
      <c r="J369" s="23">
        <f>E369+B369</f>
        <v>0</v>
      </c>
      <c r="K369" s="23"/>
      <c r="L369" s="23">
        <f>G369+D369</f>
        <v>39803.25</v>
      </c>
      <c r="M369" s="15"/>
      <c r="N369" s="44">
        <f>D369+G369</f>
        <v>39803.25</v>
      </c>
    </row>
    <row r="370" spans="1:14" ht="14.4" customHeight="1" x14ac:dyDescent="0.3">
      <c r="A370" s="14"/>
      <c r="B370" s="10"/>
      <c r="C370" s="11"/>
      <c r="D370" s="22"/>
      <c r="E370" s="12"/>
      <c r="F370" s="13"/>
      <c r="G370" s="23"/>
      <c r="H370" s="15"/>
      <c r="I370" s="44"/>
      <c r="J370" s="23"/>
      <c r="K370" s="23"/>
      <c r="L370" s="23"/>
      <c r="M370" s="15"/>
      <c r="N370" s="44"/>
    </row>
    <row r="371" spans="1:14" ht="14.4" customHeight="1" x14ac:dyDescent="0.3">
      <c r="A371" s="19" t="s">
        <v>118</v>
      </c>
      <c r="B371" s="19"/>
      <c r="C371" s="19"/>
      <c r="D371" s="25">
        <f>'BE1'!D371+'BE2'!D371+'BE3'!D371+'BE4'!D371+'BE5'!D371</f>
        <v>199016.25</v>
      </c>
      <c r="E371" s="19"/>
      <c r="F371" s="19"/>
      <c r="G371" s="25"/>
      <c r="H371" s="15"/>
      <c r="I371" s="44">
        <f>D371+G371</f>
        <v>199016.25</v>
      </c>
      <c r="J371" s="23">
        <f>E371+B371</f>
        <v>0</v>
      </c>
      <c r="K371" s="23"/>
      <c r="L371" s="23">
        <f>G371+D371</f>
        <v>199016.25</v>
      </c>
      <c r="M371" s="15"/>
      <c r="N371" s="44">
        <f>D371+G371</f>
        <v>199016.25</v>
      </c>
    </row>
    <row r="372" spans="1:14" ht="14.4" customHeight="1" x14ac:dyDescent="0.3">
      <c r="A372" s="45"/>
      <c r="B372" s="46"/>
      <c r="C372" s="46"/>
      <c r="D372" s="46"/>
      <c r="E372" s="46"/>
      <c r="F372" s="46"/>
      <c r="G372" s="46"/>
      <c r="H372" s="34"/>
      <c r="I372" s="34"/>
      <c r="J372" s="46"/>
      <c r="K372" s="46"/>
      <c r="L372" s="46"/>
      <c r="M372" s="34"/>
      <c r="N372" s="34"/>
    </row>
    <row r="373" spans="1:14" ht="14.4" customHeight="1" x14ac:dyDescent="0.3">
      <c r="A373" s="42"/>
      <c r="B373" s="42"/>
      <c r="C373" s="42"/>
      <c r="D373" s="42"/>
      <c r="E373" s="42"/>
      <c r="F373" s="42"/>
      <c r="G373" s="42"/>
      <c r="H373" s="42"/>
      <c r="I373" s="42"/>
      <c r="J373" s="42"/>
      <c r="K373" s="42"/>
      <c r="L373" s="42"/>
      <c r="M373" s="42"/>
      <c r="N373" s="42"/>
    </row>
    <row r="374" spans="1:14" ht="21" customHeight="1" x14ac:dyDescent="0.3">
      <c r="A374" s="260" t="s">
        <v>119</v>
      </c>
      <c r="B374" s="261"/>
      <c r="C374" s="261"/>
      <c r="D374" s="261"/>
      <c r="E374" s="261"/>
      <c r="F374" s="261"/>
      <c r="G374" s="261"/>
      <c r="H374" s="261"/>
      <c r="I374" s="261"/>
      <c r="J374" s="261"/>
      <c r="K374" s="261"/>
      <c r="L374" s="261"/>
      <c r="M374" s="261"/>
      <c r="N374" s="262"/>
    </row>
    <row r="375" spans="1:14" ht="14.4" customHeight="1" x14ac:dyDescent="0.3">
      <c r="A375" s="34"/>
      <c r="B375" s="49" t="s">
        <v>78</v>
      </c>
      <c r="C375" s="50" t="s">
        <v>120</v>
      </c>
      <c r="D375" s="51" t="s">
        <v>80</v>
      </c>
      <c r="E375" s="52" t="s">
        <v>78</v>
      </c>
      <c r="F375" s="53" t="s">
        <v>83</v>
      </c>
      <c r="G375" s="54" t="s">
        <v>121</v>
      </c>
      <c r="H375" s="34"/>
      <c r="I375" s="34"/>
      <c r="J375" s="34"/>
      <c r="K375" s="34"/>
      <c r="L375" s="34"/>
      <c r="M375" s="34"/>
      <c r="N375" s="34"/>
    </row>
    <row r="376" spans="1:14" ht="14.4" customHeight="1" x14ac:dyDescent="0.3">
      <c r="A376" s="19" t="s">
        <v>86</v>
      </c>
      <c r="B376" s="7"/>
      <c r="C376" s="20"/>
      <c r="D376" s="21"/>
      <c r="E376" s="7"/>
      <c r="F376" s="20"/>
      <c r="G376" s="21"/>
      <c r="H376" s="34"/>
      <c r="I376" s="44"/>
      <c r="J376" s="23"/>
      <c r="K376" s="23"/>
      <c r="L376" s="23"/>
      <c r="M376" s="34"/>
      <c r="N376" s="44"/>
    </row>
    <row r="377" spans="1:14" ht="14.4" customHeight="1" x14ac:dyDescent="0.3">
      <c r="A377" s="14" t="s">
        <v>87</v>
      </c>
      <c r="B377" s="10"/>
      <c r="C377" s="11"/>
      <c r="D377" s="22"/>
      <c r="E377" s="12"/>
      <c r="F377" s="13"/>
      <c r="G377" s="23"/>
      <c r="H377" s="34"/>
      <c r="I377" s="44"/>
      <c r="J377" s="23"/>
      <c r="K377" s="23"/>
      <c r="L377" s="23"/>
      <c r="M377" s="34"/>
      <c r="N377" s="44"/>
    </row>
    <row r="378" spans="1:14" ht="14.4" customHeight="1" x14ac:dyDescent="0.3">
      <c r="A378" s="109" t="s">
        <v>88</v>
      </c>
      <c r="B378" s="22">
        <f t="shared" ref="B378:B385" si="63">B9+B50+B91+B132+B173+B214+B255+B296+B337</f>
        <v>81.3</v>
      </c>
      <c r="C378" s="11"/>
      <c r="D378" s="22">
        <f t="shared" ref="D378:E385" si="64">D9+D50+D91+D132+D173+D214+D255+D296+D337</f>
        <v>595292</v>
      </c>
      <c r="E378" s="23">
        <f t="shared" si="64"/>
        <v>0</v>
      </c>
      <c r="F378" s="13"/>
      <c r="G378" s="23">
        <f t="shared" ref="G378:G385" si="65">G9+G50+G91+G132+G173+G214+G255+G296+G337</f>
        <v>0</v>
      </c>
      <c r="H378" s="34"/>
      <c r="I378" s="44">
        <f t="shared" ref="I378:I385" si="66">D378+G378</f>
        <v>595292</v>
      </c>
      <c r="J378" s="23">
        <f t="shared" ref="J378:J385" si="67">E378+B378</f>
        <v>81.3</v>
      </c>
      <c r="K378" s="23">
        <f t="shared" ref="K378:K387" si="68">IF(J378&gt;0,L378/J378," ")</f>
        <v>7322.1648216482172</v>
      </c>
      <c r="L378" s="23">
        <f t="shared" ref="L378:L385" si="69">G378+D378</f>
        <v>595292</v>
      </c>
      <c r="M378" s="34"/>
      <c r="N378" s="44">
        <f t="shared" ref="N378:N385" si="70">D378+G378</f>
        <v>595292</v>
      </c>
    </row>
    <row r="379" spans="1:14" ht="14.4" customHeight="1" x14ac:dyDescent="0.3">
      <c r="A379" s="109" t="s">
        <v>89</v>
      </c>
      <c r="B379" s="22">
        <f t="shared" si="63"/>
        <v>66.100000000000009</v>
      </c>
      <c r="C379" s="11"/>
      <c r="D379" s="22">
        <f t="shared" si="64"/>
        <v>251300</v>
      </c>
      <c r="E379" s="23">
        <f t="shared" si="64"/>
        <v>0</v>
      </c>
      <c r="F379" s="13"/>
      <c r="G379" s="23">
        <f t="shared" si="65"/>
        <v>0</v>
      </c>
      <c r="H379" s="34"/>
      <c r="I379" s="44">
        <f t="shared" si="66"/>
        <v>251300</v>
      </c>
      <c r="J379" s="23">
        <f t="shared" si="67"/>
        <v>66.100000000000009</v>
      </c>
      <c r="K379" s="23">
        <f t="shared" si="68"/>
        <v>3801.8154311649014</v>
      </c>
      <c r="L379" s="23">
        <f t="shared" si="69"/>
        <v>251300</v>
      </c>
      <c r="M379" s="34"/>
      <c r="N379" s="44">
        <f t="shared" si="70"/>
        <v>251300</v>
      </c>
    </row>
    <row r="380" spans="1:14" ht="14.4" customHeight="1" x14ac:dyDescent="0.3">
      <c r="A380" s="109" t="s">
        <v>90</v>
      </c>
      <c r="B380" s="22">
        <f t="shared" si="63"/>
        <v>8</v>
      </c>
      <c r="C380" s="11"/>
      <c r="D380" s="22">
        <f t="shared" si="64"/>
        <v>24000</v>
      </c>
      <c r="E380" s="23">
        <f t="shared" si="64"/>
        <v>0</v>
      </c>
      <c r="F380" s="13"/>
      <c r="G380" s="23">
        <f t="shared" si="65"/>
        <v>0</v>
      </c>
      <c r="H380" s="34"/>
      <c r="I380" s="44">
        <f t="shared" si="66"/>
        <v>24000</v>
      </c>
      <c r="J380" s="23">
        <f t="shared" si="67"/>
        <v>8</v>
      </c>
      <c r="K380" s="23">
        <f t="shared" si="68"/>
        <v>3000</v>
      </c>
      <c r="L380" s="23">
        <f t="shared" si="69"/>
        <v>24000</v>
      </c>
      <c r="M380" s="34"/>
      <c r="N380" s="44">
        <f t="shared" si="70"/>
        <v>24000</v>
      </c>
    </row>
    <row r="381" spans="1:14" ht="14.4" customHeight="1" x14ac:dyDescent="0.3">
      <c r="A381" s="109" t="s">
        <v>91</v>
      </c>
      <c r="B381" s="22">
        <f t="shared" si="63"/>
        <v>11</v>
      </c>
      <c r="C381" s="11"/>
      <c r="D381" s="22">
        <f t="shared" si="64"/>
        <v>27500</v>
      </c>
      <c r="E381" s="23">
        <f t="shared" si="64"/>
        <v>0</v>
      </c>
      <c r="F381" s="13"/>
      <c r="G381" s="23">
        <f t="shared" si="65"/>
        <v>0</v>
      </c>
      <c r="H381" s="34"/>
      <c r="I381" s="44">
        <f t="shared" si="66"/>
        <v>27500</v>
      </c>
      <c r="J381" s="23">
        <f t="shared" si="67"/>
        <v>11</v>
      </c>
      <c r="K381" s="23">
        <f t="shared" si="68"/>
        <v>2500</v>
      </c>
      <c r="L381" s="23">
        <f t="shared" si="69"/>
        <v>27500</v>
      </c>
      <c r="M381" s="34"/>
      <c r="N381" s="44">
        <f t="shared" si="70"/>
        <v>27500</v>
      </c>
    </row>
    <row r="382" spans="1:14" ht="14.4" customHeight="1" x14ac:dyDescent="0.3">
      <c r="A382" s="109" t="s">
        <v>92</v>
      </c>
      <c r="B382" s="22">
        <f t="shared" si="63"/>
        <v>0</v>
      </c>
      <c r="C382" s="11"/>
      <c r="D382" s="22">
        <f t="shared" si="64"/>
        <v>0</v>
      </c>
      <c r="E382" s="23">
        <f t="shared" si="64"/>
        <v>0</v>
      </c>
      <c r="F382" s="13"/>
      <c r="G382" s="23">
        <f t="shared" si="65"/>
        <v>0</v>
      </c>
      <c r="H382" s="34"/>
      <c r="I382" s="44">
        <f t="shared" si="66"/>
        <v>0</v>
      </c>
      <c r="J382" s="23">
        <f t="shared" si="67"/>
        <v>0</v>
      </c>
      <c r="K382" s="23" t="str">
        <f t="shared" si="68"/>
        <v xml:space="preserve"> </v>
      </c>
      <c r="L382" s="23">
        <f t="shared" si="69"/>
        <v>0</v>
      </c>
      <c r="M382" s="34"/>
      <c r="N382" s="44">
        <f t="shared" si="70"/>
        <v>0</v>
      </c>
    </row>
    <row r="383" spans="1:14" ht="14.4" customHeight="1" x14ac:dyDescent="0.3">
      <c r="A383" s="14" t="s">
        <v>93</v>
      </c>
      <c r="B383" s="22">
        <f t="shared" si="63"/>
        <v>0</v>
      </c>
      <c r="C383" s="11"/>
      <c r="D383" s="22">
        <f t="shared" si="64"/>
        <v>0</v>
      </c>
      <c r="E383" s="23">
        <f t="shared" si="64"/>
        <v>0</v>
      </c>
      <c r="F383" s="13"/>
      <c r="G383" s="23">
        <f t="shared" si="65"/>
        <v>0</v>
      </c>
      <c r="H383" s="34"/>
      <c r="I383" s="44">
        <f t="shared" si="66"/>
        <v>0</v>
      </c>
      <c r="J383" s="23">
        <f t="shared" si="67"/>
        <v>0</v>
      </c>
      <c r="K383" s="23" t="str">
        <f t="shared" si="68"/>
        <v xml:space="preserve"> </v>
      </c>
      <c r="L383" s="23">
        <f t="shared" si="69"/>
        <v>0</v>
      </c>
      <c r="M383" s="34"/>
      <c r="N383" s="44">
        <f t="shared" si="70"/>
        <v>0</v>
      </c>
    </row>
    <row r="384" spans="1:14" ht="14.4" customHeight="1" x14ac:dyDescent="0.3">
      <c r="A384" s="14" t="s">
        <v>94</v>
      </c>
      <c r="B384" s="22">
        <f t="shared" si="63"/>
        <v>0</v>
      </c>
      <c r="C384" s="11"/>
      <c r="D384" s="22">
        <f t="shared" si="64"/>
        <v>0</v>
      </c>
      <c r="E384" s="23">
        <f t="shared" si="64"/>
        <v>0</v>
      </c>
      <c r="F384" s="13"/>
      <c r="G384" s="23">
        <f t="shared" si="65"/>
        <v>0</v>
      </c>
      <c r="H384" s="34"/>
      <c r="I384" s="44">
        <f t="shared" si="66"/>
        <v>0</v>
      </c>
      <c r="J384" s="23">
        <f t="shared" si="67"/>
        <v>0</v>
      </c>
      <c r="K384" s="23" t="str">
        <f t="shared" si="68"/>
        <v xml:space="preserve"> </v>
      </c>
      <c r="L384" s="23">
        <f t="shared" si="69"/>
        <v>0</v>
      </c>
      <c r="M384" s="15"/>
      <c r="N384" s="44">
        <f t="shared" si="70"/>
        <v>0</v>
      </c>
    </row>
    <row r="385" spans="1:14" ht="14.4" customHeight="1" x14ac:dyDescent="0.3">
      <c r="A385" s="14" t="s">
        <v>95</v>
      </c>
      <c r="B385" s="22">
        <f t="shared" si="63"/>
        <v>0</v>
      </c>
      <c r="C385" s="11"/>
      <c r="D385" s="22">
        <f t="shared" si="64"/>
        <v>0</v>
      </c>
      <c r="E385" s="23">
        <f t="shared" si="64"/>
        <v>0</v>
      </c>
      <c r="F385" s="13"/>
      <c r="G385" s="23">
        <f t="shared" si="65"/>
        <v>0</v>
      </c>
      <c r="H385" s="34"/>
      <c r="I385" s="44">
        <f t="shared" si="66"/>
        <v>0</v>
      </c>
      <c r="J385" s="23">
        <f t="shared" si="67"/>
        <v>0</v>
      </c>
      <c r="K385" s="23" t="str">
        <f t="shared" si="68"/>
        <v xml:space="preserve"> </v>
      </c>
      <c r="L385" s="23">
        <f t="shared" si="69"/>
        <v>0</v>
      </c>
      <c r="M385" s="15"/>
      <c r="N385" s="44">
        <f t="shared" si="70"/>
        <v>0</v>
      </c>
    </row>
    <row r="386" spans="1:14" ht="14.4" customHeight="1" x14ac:dyDescent="0.3">
      <c r="A386" s="19" t="s">
        <v>96</v>
      </c>
      <c r="B386" s="7"/>
      <c r="C386" s="20"/>
      <c r="D386" s="21"/>
      <c r="E386" s="7"/>
      <c r="F386" s="20"/>
      <c r="G386" s="21"/>
      <c r="H386" s="15"/>
      <c r="I386" s="44"/>
      <c r="J386" s="23"/>
      <c r="K386" s="23"/>
      <c r="L386" s="23"/>
      <c r="M386" s="15"/>
      <c r="N386" s="44"/>
    </row>
    <row r="387" spans="1:14" ht="14.4" customHeight="1" x14ac:dyDescent="0.3">
      <c r="A387" s="16"/>
      <c r="B387" s="22">
        <f>B18+B59+B100+B141+B182+B223+B264+B305+B346</f>
        <v>1</v>
      </c>
      <c r="C387" s="11"/>
      <c r="D387" s="22">
        <f>D18+D59+D100+D141+D182+D223+D264+D305+D346</f>
        <v>5000</v>
      </c>
      <c r="E387" s="23">
        <f>E18+E59+E100+E141+E182+E223+E264+E305+E346</f>
        <v>0</v>
      </c>
      <c r="F387" s="13"/>
      <c r="G387" s="23">
        <f>G18+G59+G100+G141+G182+G223+G264+G305+G346</f>
        <v>0</v>
      </c>
      <c r="H387" s="34"/>
      <c r="I387" s="44">
        <f>D387+G387</f>
        <v>5000</v>
      </c>
      <c r="J387" s="23">
        <f>E387+B387</f>
        <v>1</v>
      </c>
      <c r="K387" s="23">
        <f t="shared" si="68"/>
        <v>5000</v>
      </c>
      <c r="L387" s="23">
        <f>G387+D387</f>
        <v>5000</v>
      </c>
      <c r="M387" s="15"/>
      <c r="N387" s="44">
        <f>D387+G387</f>
        <v>5000</v>
      </c>
    </row>
    <row r="388" spans="1:14" ht="14.4" customHeight="1" x14ac:dyDescent="0.3">
      <c r="A388" s="19" t="s">
        <v>97</v>
      </c>
      <c r="B388" s="7"/>
      <c r="C388" s="20"/>
      <c r="D388" s="21"/>
      <c r="E388" s="7"/>
      <c r="F388" s="20"/>
      <c r="G388" s="21"/>
      <c r="H388" s="15"/>
      <c r="I388" s="44"/>
      <c r="J388" s="23"/>
      <c r="K388" s="23"/>
      <c r="L388" s="23"/>
      <c r="M388" s="15"/>
      <c r="N388" s="44"/>
    </row>
    <row r="389" spans="1:14" ht="14.4" customHeight="1" x14ac:dyDescent="0.3">
      <c r="A389" s="120" t="s">
        <v>98</v>
      </c>
      <c r="B389" s="22">
        <f>B20+B61+B102+B143+B184+B225+B266+B307+B348</f>
        <v>101</v>
      </c>
      <c r="C389" s="11"/>
      <c r="D389" s="22">
        <f>D20+D61+D102+D143+D184+D225+D266+D307+D348</f>
        <v>226170</v>
      </c>
      <c r="E389" s="23">
        <f>E20+E61+E102+E143+E184+E225+E266+E307+E348</f>
        <v>0</v>
      </c>
      <c r="F389" s="13"/>
      <c r="G389" s="23">
        <f>G20+G61+G102+G143+G184+G225+G266+G307+G348</f>
        <v>0</v>
      </c>
      <c r="H389" s="34"/>
      <c r="I389" s="44">
        <f>D389+G389</f>
        <v>226170</v>
      </c>
      <c r="J389" s="23">
        <f>E389+B389</f>
        <v>101</v>
      </c>
      <c r="K389" s="23">
        <f>IF(J389&gt;0,L389/J389," ")</f>
        <v>2239.3069306930693</v>
      </c>
      <c r="L389" s="23">
        <f>G389+D389</f>
        <v>226170</v>
      </c>
      <c r="M389" s="15"/>
      <c r="N389" s="44">
        <f>D389+G389</f>
        <v>226170</v>
      </c>
    </row>
    <row r="390" spans="1:14" ht="14.4" customHeight="1" x14ac:dyDescent="0.3">
      <c r="A390" s="14" t="s">
        <v>99</v>
      </c>
      <c r="B390" s="10"/>
      <c r="C390" s="11"/>
      <c r="D390" s="22"/>
      <c r="E390" s="12"/>
      <c r="F390" s="13"/>
      <c r="G390" s="23"/>
      <c r="H390" s="15"/>
      <c r="I390" s="44"/>
      <c r="J390" s="23"/>
      <c r="K390" s="23"/>
      <c r="L390" s="23"/>
      <c r="M390" s="15"/>
      <c r="N390" s="44"/>
    </row>
    <row r="391" spans="1:14" ht="14.4" customHeight="1" x14ac:dyDescent="0.3">
      <c r="A391" s="110" t="s">
        <v>100</v>
      </c>
      <c r="B391" s="22">
        <f>B22+B63+B104+B145+B186+B227+B268+B309+B350</f>
        <v>0</v>
      </c>
      <c r="C391" s="11"/>
      <c r="D391" s="22">
        <f t="shared" ref="D391:E393" si="71">D22+D63+D104+D145+D186+D227+D268+D309+D350</f>
        <v>0</v>
      </c>
      <c r="E391" s="23">
        <f t="shared" si="71"/>
        <v>0</v>
      </c>
      <c r="F391" s="13"/>
      <c r="G391" s="23">
        <f>G22+G63+G104+G145+G186+G227+G268+G309+G350</f>
        <v>0</v>
      </c>
      <c r="H391" s="34"/>
      <c r="I391" s="44">
        <f>D391+G391</f>
        <v>0</v>
      </c>
      <c r="J391" s="23">
        <f>E391+B391</f>
        <v>0</v>
      </c>
      <c r="K391" s="23" t="str">
        <f>IF(J391&gt;0,L391/J391," ")</f>
        <v xml:space="preserve"> </v>
      </c>
      <c r="L391" s="23">
        <f>G391+D391</f>
        <v>0</v>
      </c>
      <c r="M391" s="15"/>
      <c r="N391" s="44">
        <f>D391+G391</f>
        <v>0</v>
      </c>
    </row>
    <row r="392" spans="1:14" ht="14.4" customHeight="1" x14ac:dyDescent="0.3">
      <c r="A392" s="110" t="s">
        <v>101</v>
      </c>
      <c r="B392" s="22">
        <f>B23+B64+B105+B146+B187+B228+B269+B310+B351</f>
        <v>0</v>
      </c>
      <c r="C392" s="11"/>
      <c r="D392" s="22">
        <f t="shared" si="71"/>
        <v>0</v>
      </c>
      <c r="E392" s="23">
        <f t="shared" si="71"/>
        <v>0</v>
      </c>
      <c r="F392" s="13"/>
      <c r="G392" s="23">
        <f>G23+G64+G105+G146+G187+G228+G269+G310+G351</f>
        <v>0</v>
      </c>
      <c r="H392" s="34"/>
      <c r="I392" s="44">
        <f>D392+G392</f>
        <v>0</v>
      </c>
      <c r="J392" s="23">
        <f>E392+B392</f>
        <v>0</v>
      </c>
      <c r="K392" s="23" t="str">
        <f>IF(J392&gt;0,L392/J392," ")</f>
        <v xml:space="preserve"> </v>
      </c>
      <c r="L392" s="23">
        <f>G392+D392</f>
        <v>0</v>
      </c>
      <c r="M392" s="15"/>
      <c r="N392" s="44">
        <f>D392+G392</f>
        <v>0</v>
      </c>
    </row>
    <row r="393" spans="1:14" ht="14.4" customHeight="1" x14ac:dyDescent="0.3">
      <c r="A393" s="110" t="s">
        <v>102</v>
      </c>
      <c r="B393" s="22">
        <f>B24+B65+B106+B147+B188+B229+B270+B311+B352</f>
        <v>0</v>
      </c>
      <c r="C393" s="11"/>
      <c r="D393" s="22">
        <f t="shared" si="71"/>
        <v>0</v>
      </c>
      <c r="E393" s="23">
        <f t="shared" si="71"/>
        <v>0</v>
      </c>
      <c r="F393" s="13"/>
      <c r="G393" s="23">
        <f>G24+G65+G106+G147+G188+G229+G270+G311+G352</f>
        <v>0</v>
      </c>
      <c r="H393" s="34"/>
      <c r="I393" s="44">
        <f>D393+G393</f>
        <v>0</v>
      </c>
      <c r="J393" s="23">
        <f>E393+B393</f>
        <v>0</v>
      </c>
      <c r="K393" s="23" t="str">
        <f>IF(J393&gt;0,L393/J393," ")</f>
        <v xml:space="preserve"> </v>
      </c>
      <c r="L393" s="23">
        <f>G393+D393</f>
        <v>0</v>
      </c>
      <c r="M393" s="15"/>
      <c r="N393" s="44">
        <f>D393+G393</f>
        <v>0</v>
      </c>
    </row>
    <row r="394" spans="1:14" ht="14.4" customHeight="1" x14ac:dyDescent="0.3">
      <c r="A394" s="14" t="s">
        <v>103</v>
      </c>
      <c r="B394" s="10"/>
      <c r="C394" s="11"/>
      <c r="D394" s="22"/>
      <c r="E394" s="12"/>
      <c r="F394" s="13"/>
      <c r="G394" s="23"/>
      <c r="H394" s="15"/>
      <c r="I394" s="44"/>
      <c r="J394" s="23"/>
      <c r="K394" s="23"/>
      <c r="L394" s="23"/>
      <c r="M394" s="15"/>
      <c r="N394" s="44"/>
    </row>
    <row r="395" spans="1:14" ht="14.4" customHeight="1" x14ac:dyDescent="0.3">
      <c r="A395" s="110" t="s">
        <v>104</v>
      </c>
      <c r="B395" s="22">
        <f>B26+B67+B108+B149+B190+B231+B272+B313+B354</f>
        <v>2</v>
      </c>
      <c r="C395" s="11"/>
      <c r="D395" s="22">
        <f t="shared" ref="D395:E399" si="72">D26+D67+D108+D149+D190+D231+D272+D313+D354</f>
        <v>4000</v>
      </c>
      <c r="E395" s="23">
        <f t="shared" si="72"/>
        <v>0</v>
      </c>
      <c r="F395" s="13"/>
      <c r="G395" s="23">
        <f>G26+G67+G108+G149+G190+G231+G272+G313+G354</f>
        <v>0</v>
      </c>
      <c r="H395" s="34"/>
      <c r="I395" s="44">
        <f>D395+G395</f>
        <v>4000</v>
      </c>
      <c r="J395" s="23">
        <f>E395+B395</f>
        <v>2</v>
      </c>
      <c r="K395" s="23">
        <f t="shared" ref="K395:K405" si="73">IF(J395&gt;0,L395/J395," ")</f>
        <v>2000</v>
      </c>
      <c r="L395" s="23">
        <f>G395+D395</f>
        <v>4000</v>
      </c>
      <c r="M395" s="15"/>
      <c r="N395" s="44">
        <f>D395+G395</f>
        <v>4000</v>
      </c>
    </row>
    <row r="396" spans="1:14" ht="14.4" customHeight="1" x14ac:dyDescent="0.3">
      <c r="A396" s="110" t="s">
        <v>105</v>
      </c>
      <c r="B396" s="22">
        <f>B27+B68+B109+B150+B191+B232+B273+B314+B355</f>
        <v>4</v>
      </c>
      <c r="C396" s="11"/>
      <c r="D396" s="22">
        <f t="shared" si="72"/>
        <v>43500</v>
      </c>
      <c r="E396" s="23">
        <f t="shared" si="72"/>
        <v>0</v>
      </c>
      <c r="F396" s="13"/>
      <c r="G396" s="23">
        <f>G27+G68+G109+G150+G191+G232+G273+G314+G355</f>
        <v>0</v>
      </c>
      <c r="H396" s="34"/>
      <c r="I396" s="44">
        <f>D396+G396</f>
        <v>43500</v>
      </c>
      <c r="J396" s="23">
        <f>E396+B396</f>
        <v>4</v>
      </c>
      <c r="K396" s="23">
        <f t="shared" si="73"/>
        <v>10875</v>
      </c>
      <c r="L396" s="23">
        <f>G396+D396</f>
        <v>43500</v>
      </c>
      <c r="M396" s="15"/>
      <c r="N396" s="44">
        <f>D396+G396</f>
        <v>43500</v>
      </c>
    </row>
    <row r="397" spans="1:14" ht="14.4" customHeight="1" x14ac:dyDescent="0.3">
      <c r="A397" s="110" t="s">
        <v>106</v>
      </c>
      <c r="B397" s="22">
        <f>B28+B69+B110+B151+B192+B233+B274+B315+B356</f>
        <v>0</v>
      </c>
      <c r="C397" s="11"/>
      <c r="D397" s="22">
        <f t="shared" si="72"/>
        <v>0</v>
      </c>
      <c r="E397" s="23">
        <f t="shared" si="72"/>
        <v>0</v>
      </c>
      <c r="F397" s="13"/>
      <c r="G397" s="23">
        <f>G28+G69+G110+G151+G192+G233+G274+G315+G356</f>
        <v>0</v>
      </c>
      <c r="H397" s="34"/>
      <c r="I397" s="44">
        <f>D397+G397</f>
        <v>0</v>
      </c>
      <c r="J397" s="23">
        <f>E397+B397</f>
        <v>0</v>
      </c>
      <c r="K397" s="23" t="str">
        <f t="shared" si="73"/>
        <v xml:space="preserve"> </v>
      </c>
      <c r="L397" s="23">
        <f>G397+D397</f>
        <v>0</v>
      </c>
      <c r="M397" s="15"/>
      <c r="N397" s="44">
        <f>D397+G397</f>
        <v>0</v>
      </c>
    </row>
    <row r="398" spans="1:14" ht="14.4" customHeight="1" x14ac:dyDescent="0.3">
      <c r="A398" s="110" t="s">
        <v>107</v>
      </c>
      <c r="B398" s="22">
        <f>B29+B70+B111+B152+B193+B234+B275+B316+B357</f>
        <v>4</v>
      </c>
      <c r="C398" s="11"/>
      <c r="D398" s="22">
        <f t="shared" si="72"/>
        <v>23000</v>
      </c>
      <c r="E398" s="23">
        <f t="shared" si="72"/>
        <v>0</v>
      </c>
      <c r="F398" s="13"/>
      <c r="G398" s="23">
        <f>G29+G70+G111+G152+G193+G234+G275+G316+G357</f>
        <v>0</v>
      </c>
      <c r="H398" s="34"/>
      <c r="I398" s="44">
        <f>D398+G398</f>
        <v>23000</v>
      </c>
      <c r="J398" s="23">
        <f>E398+B398</f>
        <v>4</v>
      </c>
      <c r="K398" s="23">
        <f t="shared" si="73"/>
        <v>5750</v>
      </c>
      <c r="L398" s="23">
        <f>G398+D398</f>
        <v>23000</v>
      </c>
      <c r="M398" s="15"/>
      <c r="N398" s="44">
        <f>D398+G398</f>
        <v>23000</v>
      </c>
    </row>
    <row r="399" spans="1:14" ht="14.4" customHeight="1" x14ac:dyDescent="0.3">
      <c r="A399" s="110" t="s">
        <v>108</v>
      </c>
      <c r="B399" s="22">
        <f>B30+B71+B112+B153+B194+B235+B276+B317+B358</f>
        <v>0</v>
      </c>
      <c r="C399" s="11"/>
      <c r="D399" s="22">
        <f t="shared" si="72"/>
        <v>0</v>
      </c>
      <c r="E399" s="23">
        <f t="shared" si="72"/>
        <v>0</v>
      </c>
      <c r="F399" s="13"/>
      <c r="G399" s="23">
        <f>G30+G71+G112+G153+G194+G235+G276+G317+G358</f>
        <v>0</v>
      </c>
      <c r="H399" s="34"/>
      <c r="I399" s="44">
        <f>D399+G399</f>
        <v>0</v>
      </c>
      <c r="J399" s="23">
        <f>E399+B399</f>
        <v>0</v>
      </c>
      <c r="K399" s="23" t="str">
        <f t="shared" si="73"/>
        <v xml:space="preserve"> </v>
      </c>
      <c r="L399" s="23">
        <f>G399+D399</f>
        <v>0</v>
      </c>
      <c r="M399" s="15"/>
      <c r="N399" s="44">
        <f>D399+G399</f>
        <v>0</v>
      </c>
    </row>
    <row r="400" spans="1:14" ht="14.4" customHeight="1" x14ac:dyDescent="0.3">
      <c r="A400" s="9" t="s">
        <v>109</v>
      </c>
      <c r="B400" s="7"/>
      <c r="C400" s="20"/>
      <c r="D400" s="21"/>
      <c r="E400" s="7"/>
      <c r="F400" s="20"/>
      <c r="G400" s="21"/>
      <c r="H400" s="15"/>
      <c r="I400" s="44"/>
      <c r="J400" s="23"/>
      <c r="K400" s="23"/>
      <c r="L400" s="23"/>
      <c r="M400" s="15"/>
      <c r="N400" s="44"/>
    </row>
    <row r="401" spans="1:14" ht="14.4" customHeight="1" x14ac:dyDescent="0.3">
      <c r="A401" s="121" t="s">
        <v>110</v>
      </c>
      <c r="B401" s="22">
        <f>B32+B73+B114+B155+B196+B237+B278+B319+B360</f>
        <v>0</v>
      </c>
      <c r="C401" s="11"/>
      <c r="D401" s="22">
        <f t="shared" ref="D401:E405" si="74">D32+D73+D114+D155+D196+D237+D278+D319+D360</f>
        <v>0</v>
      </c>
      <c r="E401" s="23">
        <f t="shared" si="74"/>
        <v>0</v>
      </c>
      <c r="F401" s="13"/>
      <c r="G401" s="23">
        <f>G32+G73+G114+G155+G196+G237+G278+G319+G360</f>
        <v>0</v>
      </c>
      <c r="H401" s="34"/>
      <c r="I401" s="44">
        <f>D401+G401</f>
        <v>0</v>
      </c>
      <c r="J401" s="23">
        <f>E401+B401</f>
        <v>0</v>
      </c>
      <c r="K401" s="23" t="str">
        <f t="shared" ref="K401:K403" si="75">IF(J401&gt;0,L401/J401," ")</f>
        <v xml:space="preserve"> </v>
      </c>
      <c r="L401" s="23">
        <f>G401+D401</f>
        <v>0</v>
      </c>
      <c r="M401" s="15"/>
      <c r="N401" s="44">
        <f>D401+G401</f>
        <v>0</v>
      </c>
    </row>
    <row r="402" spans="1:14" ht="14.4" customHeight="1" x14ac:dyDescent="0.3">
      <c r="A402" s="120" t="s">
        <v>111</v>
      </c>
      <c r="B402" s="22">
        <f>B33+B74+B115+B156+B197+B238+B279+B320+B361</f>
        <v>0</v>
      </c>
      <c r="C402" s="11"/>
      <c r="D402" s="22">
        <f t="shared" si="74"/>
        <v>0</v>
      </c>
      <c r="E402" s="23">
        <f t="shared" si="74"/>
        <v>0</v>
      </c>
      <c r="F402" s="13"/>
      <c r="G402" s="23">
        <f>G33+G74+G115+G156+G197+G238+G279+G320+G361</f>
        <v>0</v>
      </c>
      <c r="H402" s="34"/>
      <c r="I402" s="44">
        <f>D402+G402</f>
        <v>0</v>
      </c>
      <c r="J402" s="23">
        <f>E402+B402</f>
        <v>0</v>
      </c>
      <c r="K402" s="23" t="str">
        <f t="shared" si="75"/>
        <v xml:space="preserve"> </v>
      </c>
      <c r="L402" s="23">
        <f>G402+D402</f>
        <v>0</v>
      </c>
      <c r="M402" s="15"/>
      <c r="N402" s="44">
        <f>D402+G402</f>
        <v>0</v>
      </c>
    </row>
    <row r="403" spans="1:14" ht="14.4" customHeight="1" x14ac:dyDescent="0.3">
      <c r="A403" s="120" t="s">
        <v>112</v>
      </c>
      <c r="B403" s="22">
        <f>B34+B75+B116+B157+B198+B239+B280+B321+B362</f>
        <v>0</v>
      </c>
      <c r="C403" s="11"/>
      <c r="D403" s="22">
        <f t="shared" si="74"/>
        <v>0</v>
      </c>
      <c r="E403" s="23">
        <f t="shared" si="74"/>
        <v>0</v>
      </c>
      <c r="F403" s="13"/>
      <c r="G403" s="23">
        <f>G34+G75+G116+G157+G198+G239+G280+G321+G362</f>
        <v>0</v>
      </c>
      <c r="H403" s="34"/>
      <c r="I403" s="44">
        <f>D403+G403</f>
        <v>0</v>
      </c>
      <c r="J403" s="23">
        <f>E403+B403</f>
        <v>0</v>
      </c>
      <c r="K403" s="23" t="str">
        <f t="shared" si="75"/>
        <v xml:space="preserve"> </v>
      </c>
      <c r="L403" s="23">
        <f>G403+D403</f>
        <v>0</v>
      </c>
      <c r="M403" s="15"/>
      <c r="N403" s="44">
        <f>D403+G403</f>
        <v>0</v>
      </c>
    </row>
    <row r="404" spans="1:14" ht="14.4" customHeight="1" x14ac:dyDescent="0.3">
      <c r="A404" s="120" t="s">
        <v>113</v>
      </c>
      <c r="B404" s="22">
        <f>B35+B76+B117+B158+B199+B240+B281+B322+B363</f>
        <v>0</v>
      </c>
      <c r="C404" s="11"/>
      <c r="D404" s="22">
        <f t="shared" si="74"/>
        <v>0</v>
      </c>
      <c r="E404" s="23">
        <f t="shared" si="74"/>
        <v>0</v>
      </c>
      <c r="F404" s="13"/>
      <c r="G404" s="23">
        <f>G35+G76+G117+G158+G199+G240+G281+G322+G363</f>
        <v>0</v>
      </c>
      <c r="H404" s="34"/>
      <c r="I404" s="44">
        <f>D404+G404</f>
        <v>0</v>
      </c>
      <c r="J404" s="23">
        <f>E404+B404</f>
        <v>0</v>
      </c>
      <c r="K404" s="23" t="str">
        <f t="shared" si="73"/>
        <v xml:space="preserve"> </v>
      </c>
      <c r="L404" s="23">
        <f>G404+D404</f>
        <v>0</v>
      </c>
      <c r="M404" s="15"/>
      <c r="N404" s="44">
        <f>D404+G404</f>
        <v>0</v>
      </c>
    </row>
    <row r="405" spans="1:14" ht="14.4" customHeight="1" x14ac:dyDescent="0.3">
      <c r="A405" s="120" t="s">
        <v>114</v>
      </c>
      <c r="B405" s="22">
        <f>B36+B77+B118+B159+B200+B241+B282+B323+B364</f>
        <v>0</v>
      </c>
      <c r="C405" s="11"/>
      <c r="D405" s="22">
        <f t="shared" si="74"/>
        <v>0</v>
      </c>
      <c r="E405" s="23">
        <f t="shared" si="74"/>
        <v>0</v>
      </c>
      <c r="F405" s="13"/>
      <c r="G405" s="23">
        <f>G36+G77+G118+G159+G200+G241+G282+G323+G364</f>
        <v>0</v>
      </c>
      <c r="H405" s="34"/>
      <c r="I405" s="44">
        <f>D405+G405</f>
        <v>0</v>
      </c>
      <c r="J405" s="23">
        <f>E405+B405</f>
        <v>0</v>
      </c>
      <c r="K405" s="23" t="str">
        <f t="shared" si="73"/>
        <v xml:space="preserve"> </v>
      </c>
      <c r="L405" s="23">
        <f>G405+D405</f>
        <v>0</v>
      </c>
      <c r="M405" s="15"/>
      <c r="N405" s="44">
        <f>D405+G405</f>
        <v>0</v>
      </c>
    </row>
    <row r="406" spans="1:14" ht="14.4" customHeight="1" x14ac:dyDescent="0.3">
      <c r="A406" s="24"/>
      <c r="B406" s="10"/>
      <c r="C406" s="11"/>
      <c r="D406" s="22"/>
      <c r="E406" s="12"/>
      <c r="F406" s="13"/>
      <c r="G406" s="23"/>
      <c r="H406" s="15"/>
      <c r="I406" s="44"/>
      <c r="J406" s="23"/>
      <c r="K406" s="23"/>
      <c r="L406" s="23"/>
      <c r="M406" s="15"/>
      <c r="N406" s="44"/>
    </row>
    <row r="407" spans="1:14" ht="14.4" customHeight="1" x14ac:dyDescent="0.3">
      <c r="A407" s="122" t="s">
        <v>115</v>
      </c>
      <c r="B407" s="19"/>
      <c r="C407" s="19"/>
      <c r="D407" s="25">
        <f>D38+D79+D120+D161+D202+D243+D284+D325+D366</f>
        <v>1194762</v>
      </c>
      <c r="E407" s="19"/>
      <c r="F407" s="19"/>
      <c r="G407" s="25">
        <f>G38+G79+G120+G161+G202+G243+G284+G325+G366</f>
        <v>0</v>
      </c>
      <c r="H407" s="15"/>
      <c r="I407" s="44">
        <f>D407+G407</f>
        <v>1194762</v>
      </c>
      <c r="J407" s="23">
        <f>E407+B407</f>
        <v>0</v>
      </c>
      <c r="K407" s="23"/>
      <c r="L407" s="23">
        <f>G407+D407</f>
        <v>1194762</v>
      </c>
      <c r="M407" s="15"/>
      <c r="N407" s="44">
        <f>D407+G407</f>
        <v>1194762</v>
      </c>
    </row>
    <row r="408" spans="1:14" ht="14.4" customHeight="1" x14ac:dyDescent="0.3">
      <c r="A408" s="122" t="s">
        <v>116</v>
      </c>
      <c r="B408" s="19"/>
      <c r="C408" s="19"/>
      <c r="D408" s="25">
        <f>D39+D80+D121+D162+D203+D244+D285+D326+D367</f>
        <v>1199762</v>
      </c>
      <c r="E408" s="19"/>
      <c r="F408" s="19"/>
      <c r="G408" s="25">
        <f>G39+G80+G121+G162+G203+G244+G285+G326+G367</f>
        <v>0</v>
      </c>
      <c r="H408" s="15"/>
      <c r="I408" s="44">
        <f>D408+G408</f>
        <v>1199762</v>
      </c>
      <c r="J408" s="23">
        <f>E408+B408</f>
        <v>0</v>
      </c>
      <c r="K408" s="23"/>
      <c r="L408" s="23">
        <f>G408+D408</f>
        <v>1199762</v>
      </c>
      <c r="M408" s="15"/>
      <c r="N408" s="44">
        <f>D408+G408</f>
        <v>1199762</v>
      </c>
    </row>
    <row r="409" spans="1:14" ht="14.4" customHeight="1" x14ac:dyDescent="0.3">
      <c r="A409" s="24"/>
      <c r="B409" s="10"/>
      <c r="C409" s="11"/>
      <c r="D409" s="22"/>
      <c r="E409" s="12"/>
      <c r="F409" s="13"/>
      <c r="G409" s="23"/>
      <c r="H409" s="15"/>
      <c r="I409" s="44"/>
      <c r="J409" s="23"/>
      <c r="K409" s="23"/>
      <c r="L409" s="23"/>
      <c r="M409" s="15"/>
      <c r="N409" s="44"/>
    </row>
    <row r="410" spans="1:14" ht="14.4" customHeight="1" x14ac:dyDescent="0.3">
      <c r="A410" s="19" t="s">
        <v>117</v>
      </c>
      <c r="B410" s="19"/>
      <c r="C410" s="19"/>
      <c r="D410" s="25">
        <f>D41+D82+D123+D164+D205+D246+D287+D328+D369</f>
        <v>298690.5</v>
      </c>
      <c r="E410" s="19"/>
      <c r="F410" s="19"/>
      <c r="G410" s="25">
        <f>G41+G82+G123+G164+G205+G246+G287+G328+G369</f>
        <v>0</v>
      </c>
      <c r="H410" s="15"/>
      <c r="I410" s="44">
        <f>D410+G410</f>
        <v>298690.5</v>
      </c>
      <c r="J410" s="23">
        <f>E410+B410</f>
        <v>0</v>
      </c>
      <c r="K410" s="23"/>
      <c r="L410" s="23">
        <f>G410+D410</f>
        <v>298690.5</v>
      </c>
      <c r="M410" s="15"/>
      <c r="N410" s="44">
        <f>D410+G410</f>
        <v>298690.5</v>
      </c>
    </row>
    <row r="411" spans="1:14" ht="14.4" customHeight="1" x14ac:dyDescent="0.3">
      <c r="A411" s="14"/>
      <c r="B411" s="10"/>
      <c r="C411" s="11"/>
      <c r="D411" s="22"/>
      <c r="E411" s="12"/>
      <c r="F411" s="13"/>
      <c r="G411" s="23"/>
      <c r="H411" s="15"/>
      <c r="I411" s="44"/>
      <c r="J411" s="23"/>
      <c r="K411" s="23"/>
      <c r="L411" s="23"/>
      <c r="M411" s="15"/>
      <c r="N411" s="44"/>
    </row>
    <row r="412" spans="1:14" ht="14.4" customHeight="1" x14ac:dyDescent="0.3">
      <c r="A412" s="19" t="s">
        <v>118</v>
      </c>
      <c r="B412" s="19"/>
      <c r="C412" s="19"/>
      <c r="D412" s="25">
        <f>D43+D84+D125+D166+D207+D248+D289+D330+D371</f>
        <v>1498452.5</v>
      </c>
      <c r="E412" s="19"/>
      <c r="F412" s="19"/>
      <c r="G412" s="25">
        <f>G43+G84+G125+G166+G207+G248+G289+G330+G371</f>
        <v>0</v>
      </c>
      <c r="H412" s="15"/>
      <c r="I412" s="44">
        <f>D412+G412</f>
        <v>1498452.5</v>
      </c>
      <c r="J412" s="23">
        <f>E412+B412</f>
        <v>0</v>
      </c>
      <c r="K412" s="23"/>
      <c r="L412" s="23">
        <f>G412+D412</f>
        <v>1498452.5</v>
      </c>
      <c r="M412" s="15"/>
      <c r="N412" s="44">
        <f>D412+G412</f>
        <v>1498452.5</v>
      </c>
    </row>
    <row r="413" spans="1:14" ht="14.4" customHeight="1" x14ac:dyDescent="0.3">
      <c r="A413" s="42"/>
      <c r="B413" s="42"/>
      <c r="C413" s="42"/>
      <c r="D413" s="42"/>
      <c r="E413" s="42"/>
      <c r="F413" s="42"/>
      <c r="G413" s="42"/>
      <c r="H413" s="42"/>
      <c r="I413" s="42"/>
      <c r="J413" s="42"/>
      <c r="K413" s="42"/>
      <c r="L413" s="42"/>
      <c r="M413" s="42"/>
      <c r="N413" s="42"/>
    </row>
    <row r="414" spans="1:14" ht="15" customHeight="1" x14ac:dyDescent="0.3"/>
    <row r="415" spans="1:14" ht="15" customHeight="1" x14ac:dyDescent="0.3"/>
    <row r="416" spans="1:14" ht="15" customHeight="1" x14ac:dyDescent="0.3"/>
    <row r="417" customFormat="1" ht="15" customHeight="1" x14ac:dyDescent="0.3"/>
    <row r="418" customFormat="1" ht="15" customHeight="1" x14ac:dyDescent="0.3"/>
    <row r="419" customFormat="1" ht="15" customHeight="1" x14ac:dyDescent="0.3"/>
    <row r="420" customFormat="1" ht="15" customHeight="1" x14ac:dyDescent="0.3"/>
    <row r="421" customFormat="1" ht="15" customHeight="1" x14ac:dyDescent="0.3"/>
    <row r="422" customFormat="1" ht="15" customHeight="1" x14ac:dyDescent="0.3"/>
    <row r="423" customFormat="1" ht="15" customHeight="1" x14ac:dyDescent="0.3"/>
    <row r="424" customFormat="1" ht="15" customHeight="1" x14ac:dyDescent="0.3"/>
    <row r="425" customFormat="1" ht="15" customHeight="1" x14ac:dyDescent="0.3"/>
    <row r="426" customFormat="1" ht="15" customHeight="1" x14ac:dyDescent="0.3"/>
    <row r="427" customFormat="1" ht="15" customHeight="1" x14ac:dyDescent="0.3"/>
    <row r="428" customFormat="1" ht="15" customHeight="1" x14ac:dyDescent="0.3"/>
    <row r="429" customFormat="1" ht="15" customHeight="1" x14ac:dyDescent="0.3"/>
    <row r="430" customFormat="1" ht="15" customHeight="1" x14ac:dyDescent="0.3"/>
    <row r="431" customFormat="1" ht="15" customHeight="1" x14ac:dyDescent="0.3"/>
    <row r="432" customFormat="1" ht="15" customHeight="1" x14ac:dyDescent="0.3"/>
    <row r="433" customFormat="1" ht="15" customHeight="1" x14ac:dyDescent="0.3"/>
    <row r="434" customFormat="1" ht="15" customHeight="1" x14ac:dyDescent="0.3"/>
    <row r="435" customFormat="1" ht="15" customHeight="1" x14ac:dyDescent="0.3"/>
    <row r="436" customFormat="1" ht="15" customHeight="1" x14ac:dyDescent="0.3"/>
    <row r="437" customFormat="1" ht="15" customHeight="1" x14ac:dyDescent="0.3"/>
    <row r="438" customFormat="1" ht="15" customHeight="1" x14ac:dyDescent="0.3"/>
    <row r="439" customFormat="1" ht="15" customHeight="1" x14ac:dyDescent="0.3"/>
    <row r="440" customFormat="1" ht="15" customHeight="1" x14ac:dyDescent="0.3"/>
    <row r="441" customFormat="1" ht="15" customHeight="1" x14ac:dyDescent="0.3"/>
    <row r="442" customFormat="1" ht="15" customHeight="1" x14ac:dyDescent="0.3"/>
    <row r="443" customFormat="1" ht="15" customHeight="1" x14ac:dyDescent="0.3"/>
    <row r="444" customFormat="1" ht="15" customHeight="1" x14ac:dyDescent="0.3"/>
    <row r="445" customFormat="1" ht="15" customHeight="1" x14ac:dyDescent="0.3"/>
    <row r="446" customFormat="1" ht="15" customHeight="1" x14ac:dyDescent="0.3"/>
    <row r="447" customFormat="1" ht="15" customHeight="1" x14ac:dyDescent="0.3"/>
    <row r="448" customFormat="1" ht="15" customHeight="1" x14ac:dyDescent="0.3"/>
    <row r="449" customFormat="1" ht="15" customHeight="1" x14ac:dyDescent="0.3"/>
    <row r="450" customFormat="1" ht="15" customHeight="1" x14ac:dyDescent="0.3"/>
    <row r="451" customFormat="1" ht="15" customHeight="1" x14ac:dyDescent="0.3"/>
    <row r="452" customFormat="1" ht="15" customHeight="1" x14ac:dyDescent="0.3"/>
    <row r="453" customFormat="1" ht="15" customHeight="1" x14ac:dyDescent="0.3"/>
    <row r="454" customFormat="1" ht="15" customHeight="1" x14ac:dyDescent="0.3"/>
    <row r="455" customFormat="1" ht="15" customHeight="1" x14ac:dyDescent="0.3"/>
    <row r="456" customFormat="1" ht="15" customHeight="1" x14ac:dyDescent="0.3"/>
    <row r="457" customFormat="1" ht="15" customHeight="1" x14ac:dyDescent="0.3"/>
    <row r="458" customFormat="1" ht="15" customHeight="1" x14ac:dyDescent="0.3"/>
    <row r="459" customFormat="1" ht="15" customHeight="1" x14ac:dyDescent="0.3"/>
    <row r="460" customFormat="1" ht="15" customHeight="1" x14ac:dyDescent="0.3"/>
    <row r="461" customFormat="1" ht="15" customHeight="1" x14ac:dyDescent="0.3"/>
    <row r="462" customFormat="1" ht="15" customHeight="1" x14ac:dyDescent="0.3"/>
    <row r="463" customFormat="1" ht="15" customHeight="1" x14ac:dyDescent="0.3"/>
    <row r="464" customFormat="1" ht="15" customHeight="1" x14ac:dyDescent="0.3"/>
    <row r="465" customFormat="1" ht="15" customHeight="1" x14ac:dyDescent="0.3"/>
    <row r="466" customFormat="1" ht="15" customHeight="1" x14ac:dyDescent="0.3"/>
    <row r="467" customFormat="1" ht="15" customHeight="1" x14ac:dyDescent="0.3"/>
    <row r="468" customFormat="1" ht="15" customHeight="1" x14ac:dyDescent="0.3"/>
    <row r="469" customFormat="1" ht="15" customHeight="1" x14ac:dyDescent="0.3"/>
    <row r="470" customFormat="1" ht="15" customHeight="1" x14ac:dyDescent="0.3"/>
    <row r="471" customFormat="1" ht="15" customHeight="1" x14ac:dyDescent="0.3"/>
    <row r="472" customFormat="1" ht="15" customHeight="1" x14ac:dyDescent="0.3"/>
    <row r="473" customFormat="1" ht="15" customHeight="1" x14ac:dyDescent="0.3"/>
    <row r="474" customFormat="1" ht="15" customHeight="1" x14ac:dyDescent="0.3"/>
    <row r="475" customFormat="1" ht="15" customHeight="1" x14ac:dyDescent="0.3"/>
    <row r="476" customFormat="1" ht="15" customHeight="1" x14ac:dyDescent="0.3"/>
    <row r="477" customFormat="1" ht="15" customHeight="1" x14ac:dyDescent="0.3"/>
    <row r="478" customFormat="1" ht="15" customHeight="1" x14ac:dyDescent="0.3"/>
    <row r="479" customFormat="1" ht="15" customHeight="1" x14ac:dyDescent="0.3"/>
    <row r="480" customFormat="1" ht="15" customHeight="1" x14ac:dyDescent="0.3"/>
    <row r="481" customFormat="1" ht="15" customHeight="1" x14ac:dyDescent="0.3"/>
    <row r="482" customFormat="1" ht="15" customHeight="1" x14ac:dyDescent="0.3"/>
    <row r="483" customFormat="1" ht="15" customHeight="1" x14ac:dyDescent="0.3"/>
    <row r="484" customFormat="1" ht="15" customHeight="1" x14ac:dyDescent="0.3"/>
    <row r="485" customFormat="1" ht="15" customHeight="1" x14ac:dyDescent="0.3"/>
    <row r="486" customFormat="1" ht="15" customHeight="1" x14ac:dyDescent="0.3"/>
    <row r="487" customFormat="1" ht="15" customHeight="1" x14ac:dyDescent="0.3"/>
    <row r="488" customFormat="1" ht="15" customHeight="1" x14ac:dyDescent="0.3"/>
    <row r="489" customFormat="1" ht="15" customHeight="1" x14ac:dyDescent="0.3"/>
    <row r="490" customFormat="1" ht="15" customHeight="1" x14ac:dyDescent="0.3"/>
    <row r="491" customFormat="1" ht="15" customHeight="1" x14ac:dyDescent="0.3"/>
    <row r="492" customFormat="1" ht="15" customHeight="1" x14ac:dyDescent="0.3"/>
    <row r="493" customFormat="1" ht="15" customHeight="1" x14ac:dyDescent="0.3"/>
    <row r="494" customFormat="1" ht="15" customHeight="1" x14ac:dyDescent="0.3"/>
    <row r="495" customFormat="1" ht="15" customHeight="1" x14ac:dyDescent="0.3"/>
    <row r="496" customFormat="1" ht="15" customHeight="1" x14ac:dyDescent="0.3"/>
    <row r="497" customFormat="1" ht="15" customHeight="1" x14ac:dyDescent="0.3"/>
    <row r="498" customFormat="1" ht="15" customHeight="1" x14ac:dyDescent="0.3"/>
    <row r="499" customFormat="1" ht="15" customHeight="1" x14ac:dyDescent="0.3"/>
    <row r="500" customFormat="1" ht="15" customHeight="1" x14ac:dyDescent="0.3"/>
    <row r="501" customFormat="1" ht="15" customHeight="1" x14ac:dyDescent="0.3"/>
    <row r="502" customFormat="1" ht="15" customHeight="1" x14ac:dyDescent="0.3"/>
    <row r="503" customFormat="1" ht="15" customHeight="1" x14ac:dyDescent="0.3"/>
    <row r="504" customFormat="1" ht="15" customHeight="1" x14ac:dyDescent="0.3"/>
    <row r="505" customFormat="1" ht="15" customHeight="1" x14ac:dyDescent="0.3"/>
    <row r="506" customFormat="1" ht="15" customHeight="1" x14ac:dyDescent="0.3"/>
    <row r="507" customFormat="1" ht="15" customHeight="1" x14ac:dyDescent="0.3"/>
    <row r="508" customFormat="1" ht="15" customHeight="1" x14ac:dyDescent="0.3"/>
    <row r="509" customFormat="1" ht="15" customHeight="1" x14ac:dyDescent="0.3"/>
    <row r="510" customFormat="1" ht="15" customHeight="1" x14ac:dyDescent="0.3"/>
    <row r="511" customFormat="1" ht="15" customHeight="1" x14ac:dyDescent="0.3"/>
    <row r="512" customFormat="1" ht="15" customHeight="1" x14ac:dyDescent="0.3"/>
    <row r="513" customFormat="1" ht="15" customHeight="1" x14ac:dyDescent="0.3"/>
    <row r="514" customFormat="1" ht="15" customHeight="1" x14ac:dyDescent="0.3"/>
    <row r="515" customFormat="1" ht="15" customHeight="1" x14ac:dyDescent="0.3"/>
    <row r="516" customFormat="1" ht="15" customHeight="1" x14ac:dyDescent="0.3"/>
    <row r="517" customFormat="1" ht="15" customHeight="1" x14ac:dyDescent="0.3"/>
    <row r="518" customFormat="1" ht="15" customHeight="1" x14ac:dyDescent="0.3"/>
    <row r="519" customFormat="1" ht="15" customHeight="1" x14ac:dyDescent="0.3"/>
    <row r="520" customFormat="1" ht="15" customHeight="1" x14ac:dyDescent="0.3"/>
    <row r="521" customFormat="1" ht="15" customHeight="1" x14ac:dyDescent="0.3"/>
    <row r="522" customFormat="1" ht="15" customHeight="1" x14ac:dyDescent="0.3"/>
    <row r="523" customFormat="1" ht="15" customHeight="1" x14ac:dyDescent="0.3"/>
    <row r="524" customFormat="1" ht="15" customHeight="1" x14ac:dyDescent="0.3"/>
    <row r="525" customFormat="1" ht="15" customHeight="1" x14ac:dyDescent="0.3"/>
    <row r="526" customFormat="1" ht="15" customHeight="1" x14ac:dyDescent="0.3"/>
    <row r="527" customFormat="1" ht="15" customHeight="1" x14ac:dyDescent="0.3"/>
    <row r="528" customFormat="1" ht="15" customHeight="1" x14ac:dyDescent="0.3"/>
    <row r="529" customFormat="1" ht="15" customHeight="1" x14ac:dyDescent="0.3"/>
    <row r="530" customFormat="1" ht="15" customHeight="1" x14ac:dyDescent="0.3"/>
    <row r="531" customFormat="1" ht="15" customHeight="1" x14ac:dyDescent="0.3"/>
    <row r="532" customFormat="1" ht="15" customHeight="1" x14ac:dyDescent="0.3"/>
    <row r="533" customFormat="1" ht="15" customHeight="1" x14ac:dyDescent="0.3"/>
    <row r="534" customFormat="1" ht="15" customHeight="1" x14ac:dyDescent="0.3"/>
    <row r="535" customFormat="1" ht="15" customHeight="1" x14ac:dyDescent="0.3"/>
    <row r="536" customFormat="1" ht="15" customHeight="1" x14ac:dyDescent="0.3"/>
    <row r="537" customFormat="1" ht="15" customHeight="1" x14ac:dyDescent="0.3"/>
    <row r="538" customFormat="1" ht="15" customHeight="1" x14ac:dyDescent="0.3"/>
    <row r="539" customFormat="1" ht="15" customHeight="1" x14ac:dyDescent="0.3"/>
    <row r="540" customFormat="1" ht="15" customHeight="1" x14ac:dyDescent="0.3"/>
    <row r="541" customFormat="1" ht="15" customHeight="1" x14ac:dyDescent="0.3"/>
    <row r="542" customFormat="1" ht="15" customHeight="1" x14ac:dyDescent="0.3"/>
    <row r="543" customFormat="1" ht="15" customHeight="1" x14ac:dyDescent="0.3"/>
    <row r="544" customFormat="1" ht="15" customHeight="1" x14ac:dyDescent="0.3"/>
    <row r="545" customFormat="1" ht="15" customHeight="1" x14ac:dyDescent="0.3"/>
    <row r="546" customFormat="1" ht="15" customHeight="1" x14ac:dyDescent="0.3"/>
    <row r="547" customFormat="1" ht="15" customHeight="1" x14ac:dyDescent="0.3"/>
    <row r="548" customFormat="1" ht="15" customHeight="1" x14ac:dyDescent="0.3"/>
    <row r="549" customFormat="1" ht="15" customHeight="1" x14ac:dyDescent="0.3"/>
    <row r="550" customFormat="1" ht="15" customHeight="1" x14ac:dyDescent="0.3"/>
    <row r="551" customFormat="1" ht="15" customHeight="1" x14ac:dyDescent="0.3"/>
    <row r="552" customFormat="1" ht="15" customHeight="1" x14ac:dyDescent="0.3"/>
    <row r="553" customFormat="1" ht="15" customHeight="1" x14ac:dyDescent="0.3"/>
    <row r="554" customFormat="1" ht="15" customHeight="1" x14ac:dyDescent="0.3"/>
    <row r="555" customFormat="1" ht="15" customHeight="1" x14ac:dyDescent="0.3"/>
    <row r="556" customFormat="1" ht="15" customHeight="1" x14ac:dyDescent="0.3"/>
    <row r="557" customFormat="1" ht="15" customHeight="1" x14ac:dyDescent="0.3"/>
    <row r="558" customFormat="1" ht="15" customHeight="1" x14ac:dyDescent="0.3"/>
    <row r="559" customFormat="1" ht="15" customHeight="1" x14ac:dyDescent="0.3"/>
    <row r="560" customFormat="1" ht="15" customHeight="1" x14ac:dyDescent="0.3"/>
    <row r="561" customFormat="1" ht="15" customHeight="1" x14ac:dyDescent="0.3"/>
    <row r="562" customFormat="1" ht="15" customHeight="1" x14ac:dyDescent="0.3"/>
    <row r="563" customFormat="1" ht="15" customHeight="1" x14ac:dyDescent="0.3"/>
    <row r="564" customFormat="1" ht="15" customHeight="1" x14ac:dyDescent="0.3"/>
    <row r="565" customFormat="1" ht="15" customHeight="1" x14ac:dyDescent="0.3"/>
    <row r="566" customFormat="1" ht="15" customHeight="1" x14ac:dyDescent="0.3"/>
    <row r="567" customFormat="1" ht="15" customHeight="1" x14ac:dyDescent="0.3"/>
    <row r="568" customFormat="1" ht="15" customHeight="1" x14ac:dyDescent="0.3"/>
    <row r="569" customFormat="1" ht="15" customHeight="1" x14ac:dyDescent="0.3"/>
    <row r="570" customFormat="1" ht="15" customHeight="1" x14ac:dyDescent="0.3"/>
    <row r="571" customFormat="1" ht="15" customHeight="1" x14ac:dyDescent="0.3"/>
    <row r="572" customFormat="1" ht="15" customHeight="1" x14ac:dyDescent="0.3"/>
    <row r="573" customFormat="1" ht="15" customHeight="1" x14ac:dyDescent="0.3"/>
    <row r="574" customFormat="1" ht="15" customHeight="1" x14ac:dyDescent="0.3"/>
    <row r="575" customFormat="1" ht="15" customHeight="1" x14ac:dyDescent="0.3"/>
    <row r="576" customFormat="1" ht="15" customHeight="1" x14ac:dyDescent="0.3"/>
    <row r="577" customFormat="1" ht="15" customHeight="1" x14ac:dyDescent="0.3"/>
    <row r="578" customFormat="1" ht="15" customHeight="1" x14ac:dyDescent="0.3"/>
    <row r="579" customFormat="1" ht="15" customHeight="1" x14ac:dyDescent="0.3"/>
    <row r="580" customFormat="1" ht="15" customHeight="1" x14ac:dyDescent="0.3"/>
    <row r="581" customFormat="1" ht="15" customHeight="1" x14ac:dyDescent="0.3"/>
    <row r="582" customFormat="1" ht="15" customHeight="1" x14ac:dyDescent="0.3"/>
    <row r="583" customFormat="1" ht="15" customHeight="1" x14ac:dyDescent="0.3"/>
    <row r="584" customFormat="1" ht="15" customHeight="1" x14ac:dyDescent="0.3"/>
    <row r="585" customFormat="1" ht="15" customHeight="1" x14ac:dyDescent="0.3"/>
    <row r="586" customFormat="1" ht="15" customHeight="1" x14ac:dyDescent="0.3"/>
    <row r="587" customFormat="1" ht="15" customHeight="1" x14ac:dyDescent="0.3"/>
    <row r="588" customFormat="1" ht="15" customHeight="1" x14ac:dyDescent="0.3"/>
    <row r="589" customFormat="1" ht="15" customHeight="1" x14ac:dyDescent="0.3"/>
    <row r="590" customFormat="1" ht="15" customHeight="1" x14ac:dyDescent="0.3"/>
    <row r="591" customFormat="1" ht="15" customHeight="1" x14ac:dyDescent="0.3"/>
    <row r="592" customFormat="1" ht="15" customHeight="1" x14ac:dyDescent="0.3"/>
    <row r="593" customFormat="1" ht="15" customHeight="1" x14ac:dyDescent="0.3"/>
    <row r="594" customFormat="1" ht="15" customHeight="1" x14ac:dyDescent="0.3"/>
    <row r="595" customFormat="1" ht="15" customHeight="1" x14ac:dyDescent="0.3"/>
    <row r="596" customFormat="1" ht="15" customHeight="1" x14ac:dyDescent="0.3"/>
    <row r="597" customFormat="1" ht="15" customHeight="1" x14ac:dyDescent="0.3"/>
    <row r="598" customFormat="1" ht="15" customHeight="1" x14ac:dyDescent="0.3"/>
    <row r="599" customFormat="1" ht="15" customHeight="1" x14ac:dyDescent="0.3"/>
    <row r="600" customFormat="1" ht="15" customHeight="1" x14ac:dyDescent="0.3"/>
    <row r="601" customFormat="1" ht="15" customHeight="1" x14ac:dyDescent="0.3"/>
    <row r="602" customFormat="1" ht="15" customHeight="1" x14ac:dyDescent="0.3"/>
    <row r="603" customFormat="1" ht="15" customHeight="1" x14ac:dyDescent="0.3"/>
  </sheetData>
  <sheetProtection algorithmName="SHA-512" hashValue="opJJulcq27vdEF4LzjqVLbRNsRGhjNnl8dvMOE9hqmdSUzUVV+ud357MOrmskdpsyQgmcyfVi+3q6mVdKNCGdg==" saltValue="yswntwWdZ+MuhlzNVJjbCw==" spinCount="100000" sheet="1" objects="1" scenarios="1" selectLockedCells="1" selectUnlockedCells="1"/>
  <mergeCells count="13">
    <mergeCell ref="A292:N292"/>
    <mergeCell ref="A333:N333"/>
    <mergeCell ref="A374:N374"/>
    <mergeCell ref="J2:K2"/>
    <mergeCell ref="A5:N5"/>
    <mergeCell ref="A46:N46"/>
    <mergeCell ref="B2:D2"/>
    <mergeCell ref="E2:G2"/>
    <mergeCell ref="A87:N87"/>
    <mergeCell ref="A128:N128"/>
    <mergeCell ref="A169:N169"/>
    <mergeCell ref="A210:N210"/>
    <mergeCell ref="A251:N251"/>
  </mergeCells>
  <pageMargins left="0.25" right="0.25" top="0.75" bottom="0.75" header="0.3" footer="0.3"/>
  <pageSetup paperSize="9" scale="80"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dimension ref="A1:P84"/>
  <sheetViews>
    <sheetView zoomScale="80" zoomScaleNormal="80" workbookViewId="0">
      <pane ySplit="3" topLeftCell="A4" activePane="bottomLeft" state="frozenSplit"/>
      <selection pane="bottomLeft" activeCell="N3" sqref="N3"/>
    </sheetView>
  </sheetViews>
  <sheetFormatPr defaultColWidth="9.21875" defaultRowHeight="14.4" x14ac:dyDescent="0.3"/>
  <cols>
    <col min="1" max="1" width="100.77734375" style="15" customWidth="1"/>
    <col min="2" max="2" width="10.21875" style="48" hidden="1" customWidth="1"/>
    <col min="3" max="3" width="4.5546875" style="48" hidden="1" customWidth="1"/>
    <col min="4" max="4" width="19.5546875" style="48" hidden="1" customWidth="1"/>
    <col min="5" max="5" width="10.21875" style="48" hidden="1" customWidth="1"/>
    <col min="6" max="6" width="3" style="48" hidden="1" customWidth="1"/>
    <col min="7" max="7" width="15.77734375" style="48" hidden="1" customWidth="1"/>
    <col min="8" max="8" width="1.77734375" style="46" hidden="1" customWidth="1"/>
    <col min="9" max="9" width="18" style="46" hidden="1" customWidth="1"/>
    <col min="10" max="11" width="15.77734375" style="46" customWidth="1"/>
    <col min="12" max="12" width="20.77734375" style="46" hidden="1" customWidth="1"/>
    <col min="13" max="13" width="1.77734375" style="34" customWidth="1"/>
    <col min="14" max="14" width="20.77734375" style="15" customWidth="1"/>
    <col min="15" max="16384" width="9.21875" style="15"/>
  </cols>
  <sheetData>
    <row r="1" spans="1:16" ht="23.4" x14ac:dyDescent="0.45">
      <c r="A1" s="26" t="s">
        <v>73</v>
      </c>
      <c r="B1" s="27"/>
      <c r="C1" s="28"/>
      <c r="D1" s="29"/>
      <c r="E1" s="27"/>
      <c r="F1" s="28"/>
      <c r="G1" s="29"/>
      <c r="H1" s="30"/>
      <c r="I1" s="30"/>
      <c r="J1" s="30"/>
      <c r="K1" s="30"/>
      <c r="L1" s="30"/>
      <c r="M1" s="30"/>
      <c r="N1" s="31"/>
    </row>
    <row r="2" spans="1:16" s="61" customFormat="1" ht="30.3" customHeight="1" x14ac:dyDescent="0.3">
      <c r="B2" s="265" t="s">
        <v>74</v>
      </c>
      <c r="C2" s="266"/>
      <c r="D2" s="267"/>
      <c r="E2" s="265" t="s">
        <v>75</v>
      </c>
      <c r="F2" s="266"/>
      <c r="G2" s="267"/>
      <c r="H2" s="62"/>
      <c r="I2" s="33"/>
      <c r="J2" s="263" t="s">
        <v>76</v>
      </c>
      <c r="K2" s="264"/>
      <c r="L2" s="69"/>
      <c r="M2" s="62"/>
      <c r="N2" s="35"/>
    </row>
    <row r="3" spans="1:16" s="61" customFormat="1" ht="129.6" x14ac:dyDescent="0.3">
      <c r="A3" s="36" t="s">
        <v>77</v>
      </c>
      <c r="B3" s="49" t="s">
        <v>78</v>
      </c>
      <c r="C3" s="63" t="s">
        <v>79</v>
      </c>
      <c r="D3" s="49" t="s">
        <v>80</v>
      </c>
      <c r="E3" s="52" t="s">
        <v>78</v>
      </c>
      <c r="F3" s="64" t="s">
        <v>79</v>
      </c>
      <c r="G3" s="52" t="s">
        <v>81</v>
      </c>
      <c r="H3" s="62"/>
      <c r="I3" s="65"/>
      <c r="J3" s="63" t="s">
        <v>82</v>
      </c>
      <c r="K3" s="63" t="s">
        <v>83</v>
      </c>
      <c r="L3" s="63" t="s">
        <v>84</v>
      </c>
      <c r="M3" s="62"/>
      <c r="N3" s="35" t="s">
        <v>85</v>
      </c>
    </row>
    <row r="4" spans="1:16" s="32" customFormat="1" x14ac:dyDescent="0.3">
      <c r="A4" s="37"/>
      <c r="B4" s="38"/>
      <c r="C4" s="39"/>
      <c r="D4" s="40"/>
      <c r="E4" s="38"/>
      <c r="F4" s="39"/>
      <c r="G4" s="40"/>
      <c r="H4" s="41"/>
      <c r="I4" s="41"/>
      <c r="J4" s="41"/>
      <c r="K4" s="41"/>
      <c r="L4" s="41"/>
      <c r="M4" s="42"/>
      <c r="N4" s="43"/>
    </row>
    <row r="5" spans="1:16" ht="21" x14ac:dyDescent="0.3">
      <c r="A5" s="260"/>
      <c r="B5" s="261"/>
      <c r="C5" s="261"/>
      <c r="D5" s="261"/>
      <c r="E5" s="261"/>
      <c r="F5" s="261"/>
      <c r="G5" s="261"/>
      <c r="H5" s="261"/>
      <c r="I5" s="261"/>
      <c r="J5" s="261"/>
      <c r="K5" s="261"/>
      <c r="L5" s="261"/>
      <c r="M5" s="261"/>
      <c r="N5" s="262"/>
    </row>
    <row r="6" spans="1:16" x14ac:dyDescent="0.3">
      <c r="A6" s="14"/>
      <c r="B6" s="14"/>
      <c r="C6" s="14"/>
      <c r="D6" s="14"/>
      <c r="E6" s="14"/>
      <c r="F6" s="14"/>
      <c r="G6" s="14"/>
      <c r="H6" s="14"/>
      <c r="I6" s="14"/>
      <c r="J6" s="14"/>
      <c r="K6" s="14"/>
      <c r="L6" s="14"/>
      <c r="M6" s="14"/>
      <c r="N6" s="14"/>
    </row>
    <row r="7" spans="1:16" x14ac:dyDescent="0.3">
      <c r="A7" s="19" t="s">
        <v>86</v>
      </c>
      <c r="B7" s="7"/>
      <c r="C7" s="20"/>
      <c r="D7" s="21"/>
      <c r="E7" s="7"/>
      <c r="F7" s="20"/>
      <c r="G7" s="21"/>
      <c r="H7" s="34"/>
      <c r="I7" s="44"/>
      <c r="J7" s="23"/>
      <c r="K7" s="23"/>
      <c r="L7" s="23"/>
      <c r="N7" s="44"/>
    </row>
    <row r="8" spans="1:16" x14ac:dyDescent="0.3">
      <c r="A8" s="14" t="s">
        <v>87</v>
      </c>
      <c r="B8" s="10"/>
      <c r="C8" s="11"/>
      <c r="D8" s="22"/>
      <c r="E8" s="12"/>
      <c r="F8" s="13"/>
      <c r="G8" s="23"/>
      <c r="H8" s="34"/>
      <c r="I8" s="44"/>
      <c r="J8" s="23"/>
      <c r="K8" s="23"/>
      <c r="L8" s="23"/>
      <c r="N8" s="44"/>
    </row>
    <row r="9" spans="1:16" x14ac:dyDescent="0.3">
      <c r="A9" s="109" t="s">
        <v>88</v>
      </c>
      <c r="B9" s="22" t="e">
        <f>#REF!+#REF!+#REF!+#REF!+#REF!+#REF!+#REF!+#REF!+#REF!+#REF!</f>
        <v>#REF!</v>
      </c>
      <c r="C9" s="11"/>
      <c r="D9" s="22" t="e">
        <f>#REF!+#REF!+#REF!+#REF!+#REF!+#REF!+#REF!+#REF!+#REF!+#REF!</f>
        <v>#REF!</v>
      </c>
      <c r="E9" s="23" t="e">
        <f>#REF!+#REF!+#REF!+#REF!+#REF!+#REF!+#REF!+#REF!+#REF!+#REF!</f>
        <v>#REF!</v>
      </c>
      <c r="F9" s="13"/>
      <c r="G9" s="23" t="e">
        <f>#REF!+#REF!+#REF!+#REF!+#REF!+#REF!+#REF!+#REF!+#REF!+#REF!</f>
        <v>#REF!</v>
      </c>
      <c r="H9" s="34"/>
      <c r="I9" s="44" t="e">
        <f t="shared" ref="I9:I16" si="0">D9+G9</f>
        <v>#REF!</v>
      </c>
      <c r="J9" s="23" t="e">
        <f t="shared" ref="J9:J16" si="1">E9+B9</f>
        <v>#REF!</v>
      </c>
      <c r="K9" s="23" t="e">
        <f t="shared" ref="K9:K16" si="2">IF(J9&gt;0,L9/J9," ")</f>
        <v>#REF!</v>
      </c>
      <c r="L9" s="23" t="e">
        <f t="shared" ref="L9:L16" si="3">G9+D9</f>
        <v>#REF!</v>
      </c>
      <c r="N9" s="44" t="e">
        <f t="shared" ref="N9:N16" si="4">D9+G9</f>
        <v>#REF!</v>
      </c>
      <c r="P9" s="17"/>
    </row>
    <row r="10" spans="1:16" x14ac:dyDescent="0.3">
      <c r="A10" s="109" t="s">
        <v>89</v>
      </c>
      <c r="B10" s="22" t="e">
        <f>#REF!+#REF!+#REF!+#REF!+#REF!+#REF!+#REF!+#REF!+#REF!+#REF!</f>
        <v>#REF!</v>
      </c>
      <c r="C10" s="11"/>
      <c r="D10" s="22" t="e">
        <f>#REF!+#REF!+#REF!+#REF!+#REF!+#REF!+#REF!+#REF!+#REF!+#REF!</f>
        <v>#REF!</v>
      </c>
      <c r="E10" s="23" t="e">
        <f>#REF!+#REF!+#REF!+#REF!+#REF!+#REF!+#REF!+#REF!+#REF!+#REF!</f>
        <v>#REF!</v>
      </c>
      <c r="F10" s="13"/>
      <c r="G10" s="23" t="e">
        <f>#REF!+#REF!+#REF!+#REF!+#REF!+#REF!+#REF!+#REF!+#REF!+#REF!</f>
        <v>#REF!</v>
      </c>
      <c r="H10" s="34"/>
      <c r="I10" s="44" t="e">
        <f t="shared" si="0"/>
        <v>#REF!</v>
      </c>
      <c r="J10" s="23" t="e">
        <f t="shared" si="1"/>
        <v>#REF!</v>
      </c>
      <c r="K10" s="23" t="e">
        <f t="shared" si="2"/>
        <v>#REF!</v>
      </c>
      <c r="L10" s="23" t="e">
        <f t="shared" si="3"/>
        <v>#REF!</v>
      </c>
      <c r="N10" s="44" t="e">
        <f t="shared" si="4"/>
        <v>#REF!</v>
      </c>
    </row>
    <row r="11" spans="1:16" x14ac:dyDescent="0.3">
      <c r="A11" s="109" t="s">
        <v>90</v>
      </c>
      <c r="B11" s="22" t="e">
        <f>#REF!+#REF!+#REF!+#REF!+#REF!+#REF!+#REF!+#REF!+#REF!+#REF!</f>
        <v>#REF!</v>
      </c>
      <c r="C11" s="11"/>
      <c r="D11" s="22" t="e">
        <f>#REF!+#REF!+#REF!+#REF!+#REF!+#REF!+#REF!+#REF!+#REF!+#REF!</f>
        <v>#REF!</v>
      </c>
      <c r="E11" s="23" t="e">
        <f>#REF!+#REF!+#REF!+#REF!+#REF!+#REF!+#REF!+#REF!+#REF!+#REF!</f>
        <v>#REF!</v>
      </c>
      <c r="F11" s="13"/>
      <c r="G11" s="23" t="e">
        <f>#REF!+#REF!+#REF!+#REF!+#REF!+#REF!+#REF!+#REF!+#REF!+#REF!</f>
        <v>#REF!</v>
      </c>
      <c r="H11" s="34"/>
      <c r="I11" s="44" t="e">
        <f t="shared" si="0"/>
        <v>#REF!</v>
      </c>
      <c r="J11" s="23" t="e">
        <f t="shared" si="1"/>
        <v>#REF!</v>
      </c>
      <c r="K11" s="23" t="e">
        <f t="shared" si="2"/>
        <v>#REF!</v>
      </c>
      <c r="L11" s="23" t="e">
        <f t="shared" si="3"/>
        <v>#REF!</v>
      </c>
      <c r="N11" s="44" t="e">
        <f t="shared" si="4"/>
        <v>#REF!</v>
      </c>
    </row>
    <row r="12" spans="1:16" x14ac:dyDescent="0.3">
      <c r="A12" s="109" t="s">
        <v>91</v>
      </c>
      <c r="B12" s="22" t="e">
        <f>#REF!+#REF!+#REF!+#REF!+#REF!+#REF!+#REF!+#REF!+#REF!+#REF!</f>
        <v>#REF!</v>
      </c>
      <c r="C12" s="11"/>
      <c r="D12" s="22" t="e">
        <f>#REF!+#REF!+#REF!+#REF!+#REF!+#REF!+#REF!+#REF!+#REF!+#REF!</f>
        <v>#REF!</v>
      </c>
      <c r="E12" s="23" t="e">
        <f>#REF!+#REF!+#REF!+#REF!+#REF!+#REF!+#REF!+#REF!+#REF!+#REF!</f>
        <v>#REF!</v>
      </c>
      <c r="F12" s="13"/>
      <c r="G12" s="23" t="e">
        <f>#REF!+#REF!+#REF!+#REF!+#REF!+#REF!+#REF!+#REF!+#REF!+#REF!</f>
        <v>#REF!</v>
      </c>
      <c r="H12" s="34"/>
      <c r="I12" s="44" t="e">
        <f t="shared" si="0"/>
        <v>#REF!</v>
      </c>
      <c r="J12" s="23" t="e">
        <f t="shared" si="1"/>
        <v>#REF!</v>
      </c>
      <c r="K12" s="23" t="e">
        <f t="shared" si="2"/>
        <v>#REF!</v>
      </c>
      <c r="L12" s="23" t="e">
        <f t="shared" si="3"/>
        <v>#REF!</v>
      </c>
      <c r="N12" s="44" t="e">
        <f t="shared" si="4"/>
        <v>#REF!</v>
      </c>
    </row>
    <row r="13" spans="1:16" x14ac:dyDescent="0.3">
      <c r="A13" s="109" t="s">
        <v>92</v>
      </c>
      <c r="B13" s="22" t="e">
        <f>#REF!+#REF!+#REF!+#REF!+#REF!+#REF!+#REF!+#REF!+#REF!+#REF!</f>
        <v>#REF!</v>
      </c>
      <c r="C13" s="11"/>
      <c r="D13" s="22" t="e">
        <f>#REF!+#REF!+#REF!+#REF!+#REF!+#REF!+#REF!+#REF!+#REF!+#REF!</f>
        <v>#REF!</v>
      </c>
      <c r="E13" s="23" t="e">
        <f>#REF!+#REF!+#REF!+#REF!+#REF!+#REF!+#REF!+#REF!+#REF!+#REF!</f>
        <v>#REF!</v>
      </c>
      <c r="F13" s="13"/>
      <c r="G13" s="23" t="e">
        <f>#REF!+#REF!+#REF!+#REF!+#REF!+#REF!+#REF!+#REF!+#REF!+#REF!</f>
        <v>#REF!</v>
      </c>
      <c r="H13" s="34"/>
      <c r="I13" s="44" t="e">
        <f t="shared" si="0"/>
        <v>#REF!</v>
      </c>
      <c r="J13" s="23" t="e">
        <f t="shared" si="1"/>
        <v>#REF!</v>
      </c>
      <c r="K13" s="23" t="e">
        <f t="shared" si="2"/>
        <v>#REF!</v>
      </c>
      <c r="L13" s="23" t="e">
        <f t="shared" si="3"/>
        <v>#REF!</v>
      </c>
      <c r="N13" s="44" t="e">
        <f t="shared" si="4"/>
        <v>#REF!</v>
      </c>
    </row>
    <row r="14" spans="1:16" x14ac:dyDescent="0.3">
      <c r="A14" s="14" t="s">
        <v>93</v>
      </c>
      <c r="B14" s="22" t="e">
        <f>#REF!+#REF!+#REF!+#REF!+#REF!+#REF!+#REF!+#REF!+#REF!+#REF!</f>
        <v>#REF!</v>
      </c>
      <c r="C14" s="11"/>
      <c r="D14" s="22" t="e">
        <f>#REF!+#REF!+#REF!+#REF!+#REF!+#REF!+#REF!+#REF!+#REF!+#REF!</f>
        <v>#REF!</v>
      </c>
      <c r="E14" s="23" t="e">
        <f>#REF!+#REF!+#REF!+#REF!+#REF!+#REF!+#REF!+#REF!+#REF!+#REF!</f>
        <v>#REF!</v>
      </c>
      <c r="F14" s="13"/>
      <c r="G14" s="23" t="e">
        <f>#REF!+#REF!+#REF!+#REF!+#REF!+#REF!+#REF!+#REF!+#REF!+#REF!</f>
        <v>#REF!</v>
      </c>
      <c r="H14" s="34"/>
      <c r="I14" s="44" t="e">
        <f t="shared" si="0"/>
        <v>#REF!</v>
      </c>
      <c r="J14" s="23" t="e">
        <f t="shared" si="1"/>
        <v>#REF!</v>
      </c>
      <c r="K14" s="23" t="e">
        <f t="shared" si="2"/>
        <v>#REF!</v>
      </c>
      <c r="L14" s="23" t="e">
        <f t="shared" si="3"/>
        <v>#REF!</v>
      </c>
      <c r="N14" s="44" t="e">
        <f t="shared" si="4"/>
        <v>#REF!</v>
      </c>
    </row>
    <row r="15" spans="1:16" x14ac:dyDescent="0.3">
      <c r="A15" s="14" t="s">
        <v>94</v>
      </c>
      <c r="B15" s="22" t="e">
        <f>#REF!+#REF!+#REF!+#REF!+#REF!+#REF!+#REF!+#REF!+#REF!+#REF!</f>
        <v>#REF!</v>
      </c>
      <c r="C15" s="11"/>
      <c r="D15" s="22" t="e">
        <f>#REF!+#REF!+#REF!+#REF!+#REF!+#REF!+#REF!+#REF!+#REF!+#REF!</f>
        <v>#REF!</v>
      </c>
      <c r="E15" s="23" t="e">
        <f>#REF!+#REF!+#REF!+#REF!+#REF!+#REF!+#REF!+#REF!+#REF!+#REF!</f>
        <v>#REF!</v>
      </c>
      <c r="F15" s="13"/>
      <c r="G15" s="23" t="e">
        <f>#REF!+#REF!+#REF!+#REF!+#REF!+#REF!+#REF!+#REF!+#REF!+#REF!</f>
        <v>#REF!</v>
      </c>
      <c r="H15" s="34"/>
      <c r="I15" s="44" t="e">
        <f t="shared" si="0"/>
        <v>#REF!</v>
      </c>
      <c r="J15" s="23" t="e">
        <f t="shared" si="1"/>
        <v>#REF!</v>
      </c>
      <c r="K15" s="23" t="e">
        <f t="shared" si="2"/>
        <v>#REF!</v>
      </c>
      <c r="L15" s="23" t="e">
        <f t="shared" si="3"/>
        <v>#REF!</v>
      </c>
      <c r="M15" s="15"/>
      <c r="N15" s="44" t="e">
        <f t="shared" si="4"/>
        <v>#REF!</v>
      </c>
    </row>
    <row r="16" spans="1:16" x14ac:dyDescent="0.3">
      <c r="A16" s="14" t="s">
        <v>95</v>
      </c>
      <c r="B16" s="22" t="e">
        <f>#REF!+#REF!+#REF!+#REF!+#REF!+#REF!+#REF!+#REF!+#REF!+#REF!</f>
        <v>#REF!</v>
      </c>
      <c r="C16" s="11"/>
      <c r="D16" s="22" t="e">
        <f>#REF!+#REF!+#REF!+#REF!+#REF!+#REF!+#REF!+#REF!+#REF!+#REF!</f>
        <v>#REF!</v>
      </c>
      <c r="E16" s="23" t="e">
        <f>#REF!+#REF!+#REF!+#REF!+#REF!+#REF!+#REF!+#REF!+#REF!+#REF!</f>
        <v>#REF!</v>
      </c>
      <c r="F16" s="13"/>
      <c r="G16" s="23" t="e">
        <f>#REF!+#REF!+#REF!+#REF!+#REF!+#REF!+#REF!+#REF!+#REF!+#REF!</f>
        <v>#REF!</v>
      </c>
      <c r="H16" s="34"/>
      <c r="I16" s="44" t="e">
        <f t="shared" si="0"/>
        <v>#REF!</v>
      </c>
      <c r="J16" s="23" t="e">
        <f t="shared" si="1"/>
        <v>#REF!</v>
      </c>
      <c r="K16" s="23" t="e">
        <f t="shared" si="2"/>
        <v>#REF!</v>
      </c>
      <c r="L16" s="23" t="e">
        <f t="shared" si="3"/>
        <v>#REF!</v>
      </c>
      <c r="M16" s="15"/>
      <c r="N16" s="44" t="e">
        <f t="shared" si="4"/>
        <v>#REF!</v>
      </c>
    </row>
    <row r="17" spans="1:14" x14ac:dyDescent="0.3">
      <c r="A17" s="19" t="s">
        <v>96</v>
      </c>
      <c r="B17" s="7"/>
      <c r="C17" s="20"/>
      <c r="D17" s="21"/>
      <c r="E17" s="7"/>
      <c r="F17" s="20"/>
      <c r="G17" s="21"/>
      <c r="H17" s="15"/>
      <c r="I17" s="44"/>
      <c r="J17" s="23"/>
      <c r="K17" s="23"/>
      <c r="L17" s="23"/>
      <c r="N17" s="44"/>
    </row>
    <row r="18" spans="1:14" x14ac:dyDescent="0.3">
      <c r="A18" s="16"/>
      <c r="B18" s="22" t="e">
        <f>#REF!+#REF!+#REF!+#REF!+#REF!+#REF!+#REF!+#REF!+#REF!+#REF!</f>
        <v>#REF!</v>
      </c>
      <c r="C18" s="11"/>
      <c r="D18" s="22" t="e">
        <f>#REF!+#REF!+#REF!+#REF!+#REF!+#REF!+#REF!+#REF!+#REF!+#REF!</f>
        <v>#REF!</v>
      </c>
      <c r="E18" s="23" t="e">
        <f>#REF!+#REF!+#REF!+#REF!+#REF!+#REF!+#REF!+#REF!+#REF!+#REF!</f>
        <v>#REF!</v>
      </c>
      <c r="F18" s="13"/>
      <c r="G18" s="23" t="e">
        <f>#REF!+#REF!+#REF!+#REF!+#REF!+#REF!+#REF!+#REF!+#REF!+#REF!</f>
        <v>#REF!</v>
      </c>
      <c r="H18" s="34"/>
      <c r="I18" s="44" t="e">
        <f>D18+G18</f>
        <v>#REF!</v>
      </c>
      <c r="J18" s="23" t="e">
        <f>E18+B18</f>
        <v>#REF!</v>
      </c>
      <c r="K18" s="23" t="e">
        <f>IF(J18&gt;0,L18/J18," ")</f>
        <v>#REF!</v>
      </c>
      <c r="L18" s="23" t="e">
        <f>G18+D18</f>
        <v>#REF!</v>
      </c>
      <c r="M18" s="15"/>
      <c r="N18" s="44" t="e">
        <f>D18+G18</f>
        <v>#REF!</v>
      </c>
    </row>
    <row r="19" spans="1:14" x14ac:dyDescent="0.3">
      <c r="A19" s="19" t="s">
        <v>97</v>
      </c>
      <c r="B19" s="7"/>
      <c r="C19" s="20"/>
      <c r="D19" s="21"/>
      <c r="E19" s="7"/>
      <c r="F19" s="20"/>
      <c r="G19" s="21"/>
      <c r="H19" s="15"/>
      <c r="I19" s="44"/>
      <c r="J19" s="23"/>
      <c r="K19" s="23"/>
      <c r="L19" s="23"/>
      <c r="N19" s="44"/>
    </row>
    <row r="20" spans="1:14" x14ac:dyDescent="0.3">
      <c r="A20" s="120" t="s">
        <v>98</v>
      </c>
      <c r="B20" s="22" t="e">
        <f>#REF!+#REF!+#REF!+#REF!+#REF!+#REF!+#REF!+#REF!+#REF!+#REF!</f>
        <v>#REF!</v>
      </c>
      <c r="C20" s="11"/>
      <c r="D20" s="22" t="e">
        <f>#REF!+#REF!+#REF!+#REF!+#REF!+#REF!+#REF!+#REF!+#REF!+#REF!</f>
        <v>#REF!</v>
      </c>
      <c r="E20" s="23" t="e">
        <f>#REF!+#REF!+#REF!+#REF!+#REF!+#REF!+#REF!+#REF!+#REF!+#REF!</f>
        <v>#REF!</v>
      </c>
      <c r="F20" s="13"/>
      <c r="G20" s="23" t="e">
        <f>#REF!+#REF!+#REF!+#REF!+#REF!+#REF!+#REF!+#REF!+#REF!+#REF!</f>
        <v>#REF!</v>
      </c>
      <c r="H20" s="34"/>
      <c r="I20" s="44" t="e">
        <f>D20+G20</f>
        <v>#REF!</v>
      </c>
      <c r="J20" s="23" t="e">
        <f>E20+B20</f>
        <v>#REF!</v>
      </c>
      <c r="K20" s="23" t="e">
        <f>IF(J20&gt;0,L20/J20," ")</f>
        <v>#REF!</v>
      </c>
      <c r="L20" s="23" t="e">
        <f>G20+D20</f>
        <v>#REF!</v>
      </c>
      <c r="M20" s="15"/>
      <c r="N20" s="44" t="e">
        <f>D20+G20</f>
        <v>#REF!</v>
      </c>
    </row>
    <row r="21" spans="1:14" x14ac:dyDescent="0.3">
      <c r="A21" s="14" t="s">
        <v>99</v>
      </c>
      <c r="B21" s="10"/>
      <c r="C21" s="11"/>
      <c r="D21" s="22"/>
      <c r="E21" s="12"/>
      <c r="F21" s="13"/>
      <c r="G21" s="23"/>
      <c r="H21" s="15"/>
      <c r="I21" s="44"/>
      <c r="J21" s="23"/>
      <c r="K21" s="23"/>
      <c r="L21" s="23"/>
      <c r="M21" s="15"/>
      <c r="N21" s="44"/>
    </row>
    <row r="22" spans="1:14" x14ac:dyDescent="0.3">
      <c r="A22" s="110" t="s">
        <v>100</v>
      </c>
      <c r="B22" s="22" t="e">
        <f>#REF!+#REF!+#REF!+#REF!+#REF!+#REF!+#REF!+#REF!+#REF!+#REF!</f>
        <v>#REF!</v>
      </c>
      <c r="C22" s="11"/>
      <c r="D22" s="22" t="e">
        <f>#REF!+#REF!+#REF!+#REF!+#REF!+#REF!+#REF!+#REF!+#REF!+#REF!</f>
        <v>#REF!</v>
      </c>
      <c r="E22" s="23" t="e">
        <f>#REF!+#REF!+#REF!+#REF!+#REF!+#REF!+#REF!+#REF!+#REF!+#REF!</f>
        <v>#REF!</v>
      </c>
      <c r="F22" s="13"/>
      <c r="G22" s="23" t="e">
        <f>#REF!+#REF!+#REF!+#REF!+#REF!+#REF!+#REF!+#REF!+#REF!+#REF!</f>
        <v>#REF!</v>
      </c>
      <c r="H22" s="34"/>
      <c r="I22" s="44" t="e">
        <f>D22+G22</f>
        <v>#REF!</v>
      </c>
      <c r="J22" s="23" t="e">
        <f>E22+B22</f>
        <v>#REF!</v>
      </c>
      <c r="K22" s="23" t="e">
        <f>IF(J22&gt;0,L22/J22," ")</f>
        <v>#REF!</v>
      </c>
      <c r="L22" s="23" t="e">
        <f>G22+D22</f>
        <v>#REF!</v>
      </c>
      <c r="M22" s="15"/>
      <c r="N22" s="44" t="e">
        <f>D22+G22</f>
        <v>#REF!</v>
      </c>
    </row>
    <row r="23" spans="1:14" x14ac:dyDescent="0.3">
      <c r="A23" s="110" t="s">
        <v>101</v>
      </c>
      <c r="B23" s="22" t="e">
        <f>#REF!+#REF!+#REF!+#REF!+#REF!+#REF!+#REF!+#REF!+#REF!+#REF!</f>
        <v>#REF!</v>
      </c>
      <c r="C23" s="11"/>
      <c r="D23" s="22" t="e">
        <f>#REF!+#REF!+#REF!+#REF!+#REF!+#REF!+#REF!+#REF!+#REF!+#REF!</f>
        <v>#REF!</v>
      </c>
      <c r="E23" s="23" t="e">
        <f>#REF!+#REF!+#REF!+#REF!+#REF!+#REF!+#REF!+#REF!+#REF!+#REF!</f>
        <v>#REF!</v>
      </c>
      <c r="F23" s="13"/>
      <c r="G23" s="23" t="e">
        <f>#REF!+#REF!+#REF!+#REF!+#REF!+#REF!+#REF!+#REF!+#REF!+#REF!</f>
        <v>#REF!</v>
      </c>
      <c r="H23" s="34"/>
      <c r="I23" s="44" t="e">
        <f>D23+G23</f>
        <v>#REF!</v>
      </c>
      <c r="J23" s="23" t="e">
        <f>E23+B23</f>
        <v>#REF!</v>
      </c>
      <c r="K23" s="23" t="e">
        <f>IF(J23&gt;0,L23/J23," ")</f>
        <v>#REF!</v>
      </c>
      <c r="L23" s="23" t="e">
        <f>G23+D23</f>
        <v>#REF!</v>
      </c>
      <c r="M23" s="15"/>
      <c r="N23" s="44" t="e">
        <f>D23+G23</f>
        <v>#REF!</v>
      </c>
    </row>
    <row r="24" spans="1:14" x14ac:dyDescent="0.3">
      <c r="A24" s="110" t="s">
        <v>102</v>
      </c>
      <c r="B24" s="22" t="e">
        <f>#REF!+#REF!+#REF!+#REF!+#REF!+#REF!+#REF!+#REF!+#REF!+#REF!</f>
        <v>#REF!</v>
      </c>
      <c r="C24" s="11"/>
      <c r="D24" s="22" t="e">
        <f>#REF!+#REF!+#REF!+#REF!+#REF!+#REF!+#REF!+#REF!+#REF!+#REF!</f>
        <v>#REF!</v>
      </c>
      <c r="E24" s="23" t="e">
        <f>#REF!+#REF!+#REF!+#REF!+#REF!+#REF!+#REF!+#REF!+#REF!+#REF!</f>
        <v>#REF!</v>
      </c>
      <c r="F24" s="13"/>
      <c r="G24" s="23" t="e">
        <f>#REF!+#REF!+#REF!+#REF!+#REF!+#REF!+#REF!+#REF!+#REF!+#REF!</f>
        <v>#REF!</v>
      </c>
      <c r="H24" s="34"/>
      <c r="I24" s="44" t="e">
        <f>D24+G24</f>
        <v>#REF!</v>
      </c>
      <c r="J24" s="23" t="e">
        <f>E24+B24</f>
        <v>#REF!</v>
      </c>
      <c r="K24" s="23" t="e">
        <f>IF(J24&gt;0,L24/J24," ")</f>
        <v>#REF!</v>
      </c>
      <c r="L24" s="23" t="e">
        <f>G24+D24</f>
        <v>#REF!</v>
      </c>
      <c r="M24" s="15"/>
      <c r="N24" s="44" t="e">
        <f>D24+G24</f>
        <v>#REF!</v>
      </c>
    </row>
    <row r="25" spans="1:14" x14ac:dyDescent="0.3">
      <c r="A25" s="14" t="s">
        <v>103</v>
      </c>
      <c r="B25" s="10"/>
      <c r="C25" s="11"/>
      <c r="D25" s="22"/>
      <c r="E25" s="12"/>
      <c r="F25" s="13"/>
      <c r="G25" s="23"/>
      <c r="H25" s="15"/>
      <c r="I25" s="44"/>
      <c r="J25" s="23"/>
      <c r="K25" s="23"/>
      <c r="L25" s="23"/>
      <c r="M25" s="15"/>
      <c r="N25" s="44"/>
    </row>
    <row r="26" spans="1:14" x14ac:dyDescent="0.3">
      <c r="A26" s="110" t="s">
        <v>104</v>
      </c>
      <c r="B26" s="22" t="e">
        <f>#REF!+#REF!+#REF!+#REF!+#REF!+#REF!+#REF!+#REF!+#REF!+#REF!</f>
        <v>#REF!</v>
      </c>
      <c r="C26" s="11"/>
      <c r="D26" s="22" t="e">
        <f>#REF!+#REF!+#REF!+#REF!+#REF!+#REF!+#REF!+#REF!+#REF!+#REF!</f>
        <v>#REF!</v>
      </c>
      <c r="E26" s="23" t="e">
        <f>#REF!+#REF!+#REF!+#REF!+#REF!+#REF!+#REF!+#REF!+#REF!+#REF!</f>
        <v>#REF!</v>
      </c>
      <c r="F26" s="13"/>
      <c r="G26" s="23" t="e">
        <f>#REF!+#REF!+#REF!+#REF!+#REF!+#REF!+#REF!+#REF!+#REF!+#REF!</f>
        <v>#REF!</v>
      </c>
      <c r="H26" s="34"/>
      <c r="I26" s="44" t="e">
        <f>D26+G26</f>
        <v>#REF!</v>
      </c>
      <c r="J26" s="23" t="e">
        <f>E26+B26</f>
        <v>#REF!</v>
      </c>
      <c r="K26" s="23" t="e">
        <f t="shared" ref="K26:K30" si="5">IF(J26&gt;0,L26/J26," ")</f>
        <v>#REF!</v>
      </c>
      <c r="L26" s="23" t="e">
        <f>G26+D26</f>
        <v>#REF!</v>
      </c>
      <c r="M26" s="15"/>
      <c r="N26" s="44" t="e">
        <f>D26+G26</f>
        <v>#REF!</v>
      </c>
    </row>
    <row r="27" spans="1:14" x14ac:dyDescent="0.3">
      <c r="A27" s="110" t="s">
        <v>105</v>
      </c>
      <c r="B27" s="22" t="e">
        <f>#REF!+#REF!+#REF!+#REF!+#REF!+#REF!+#REF!+#REF!+#REF!+#REF!</f>
        <v>#REF!</v>
      </c>
      <c r="C27" s="11"/>
      <c r="D27" s="22" t="e">
        <f>#REF!+#REF!+#REF!+#REF!+#REF!+#REF!+#REF!+#REF!+#REF!+#REF!</f>
        <v>#REF!</v>
      </c>
      <c r="E27" s="23" t="e">
        <f>#REF!+#REF!+#REF!+#REF!+#REF!+#REF!+#REF!+#REF!+#REF!+#REF!</f>
        <v>#REF!</v>
      </c>
      <c r="F27" s="13"/>
      <c r="G27" s="23" t="e">
        <f>#REF!+#REF!+#REF!+#REF!+#REF!+#REF!+#REF!+#REF!+#REF!+#REF!</f>
        <v>#REF!</v>
      </c>
      <c r="H27" s="34"/>
      <c r="I27" s="44" t="e">
        <f>D27+G27</f>
        <v>#REF!</v>
      </c>
      <c r="J27" s="23" t="e">
        <f>E27+B27</f>
        <v>#REF!</v>
      </c>
      <c r="K27" s="23" t="e">
        <f t="shared" si="5"/>
        <v>#REF!</v>
      </c>
      <c r="L27" s="23" t="e">
        <f>G27+D27</f>
        <v>#REF!</v>
      </c>
      <c r="M27" s="15"/>
      <c r="N27" s="44" t="e">
        <f>D27+G27</f>
        <v>#REF!</v>
      </c>
    </row>
    <row r="28" spans="1:14" x14ac:dyDescent="0.3">
      <c r="A28" s="110" t="s">
        <v>106</v>
      </c>
      <c r="B28" s="22" t="e">
        <f>#REF!+#REF!+#REF!+#REF!+#REF!+#REF!+#REF!+#REF!+#REF!+#REF!</f>
        <v>#REF!</v>
      </c>
      <c r="C28" s="11"/>
      <c r="D28" s="22" t="e">
        <f>#REF!+#REF!+#REF!+#REF!+#REF!+#REF!+#REF!+#REF!+#REF!+#REF!</f>
        <v>#REF!</v>
      </c>
      <c r="E28" s="23" t="e">
        <f>#REF!+#REF!+#REF!+#REF!+#REF!+#REF!+#REF!+#REF!+#REF!+#REF!</f>
        <v>#REF!</v>
      </c>
      <c r="F28" s="13"/>
      <c r="G28" s="23" t="e">
        <f>#REF!+#REF!+#REF!+#REF!+#REF!+#REF!+#REF!+#REF!+#REF!+#REF!</f>
        <v>#REF!</v>
      </c>
      <c r="H28" s="34"/>
      <c r="I28" s="44" t="e">
        <f>D28+G28</f>
        <v>#REF!</v>
      </c>
      <c r="J28" s="23" t="e">
        <f>E28+B28</f>
        <v>#REF!</v>
      </c>
      <c r="K28" s="23" t="e">
        <f t="shared" si="5"/>
        <v>#REF!</v>
      </c>
      <c r="L28" s="23" t="e">
        <f>G28+D28</f>
        <v>#REF!</v>
      </c>
      <c r="M28" s="15"/>
      <c r="N28" s="44" t="e">
        <f>D28+G28</f>
        <v>#REF!</v>
      </c>
    </row>
    <row r="29" spans="1:14" x14ac:dyDescent="0.3">
      <c r="A29" s="110" t="s">
        <v>107</v>
      </c>
      <c r="B29" s="22" t="e">
        <f>#REF!+#REF!+#REF!+#REF!+#REF!+#REF!+#REF!+#REF!+#REF!+#REF!</f>
        <v>#REF!</v>
      </c>
      <c r="C29" s="11"/>
      <c r="D29" s="22" t="e">
        <f>#REF!+#REF!+#REF!+#REF!+#REF!+#REF!+#REF!+#REF!+#REF!+#REF!</f>
        <v>#REF!</v>
      </c>
      <c r="E29" s="23" t="e">
        <f>#REF!+#REF!+#REF!+#REF!+#REF!+#REF!+#REF!+#REF!+#REF!+#REF!</f>
        <v>#REF!</v>
      </c>
      <c r="F29" s="13"/>
      <c r="G29" s="23" t="e">
        <f>#REF!+#REF!+#REF!+#REF!+#REF!+#REF!+#REF!+#REF!+#REF!+#REF!</f>
        <v>#REF!</v>
      </c>
      <c r="H29" s="34"/>
      <c r="I29" s="44" t="e">
        <f>D29+G29</f>
        <v>#REF!</v>
      </c>
      <c r="J29" s="23" t="e">
        <f>E29+B29</f>
        <v>#REF!</v>
      </c>
      <c r="K29" s="23" t="e">
        <f t="shared" si="5"/>
        <v>#REF!</v>
      </c>
      <c r="L29" s="23" t="e">
        <f>G29+D29</f>
        <v>#REF!</v>
      </c>
      <c r="M29" s="15"/>
      <c r="N29" s="44" t="e">
        <f>D29+G29</f>
        <v>#REF!</v>
      </c>
    </row>
    <row r="30" spans="1:14" x14ac:dyDescent="0.3">
      <c r="A30" s="110" t="s">
        <v>108</v>
      </c>
      <c r="B30" s="22" t="e">
        <f>#REF!+#REF!+#REF!+#REF!+#REF!+#REF!+#REF!+#REF!+#REF!+#REF!</f>
        <v>#REF!</v>
      </c>
      <c r="C30" s="11"/>
      <c r="D30" s="22" t="e">
        <f>#REF!+#REF!+#REF!+#REF!+#REF!+#REF!+#REF!+#REF!+#REF!+#REF!</f>
        <v>#REF!</v>
      </c>
      <c r="E30" s="23" t="e">
        <f>#REF!+#REF!+#REF!+#REF!+#REF!+#REF!+#REF!+#REF!+#REF!+#REF!</f>
        <v>#REF!</v>
      </c>
      <c r="F30" s="13"/>
      <c r="G30" s="23" t="e">
        <f>#REF!+#REF!+#REF!+#REF!+#REF!+#REF!+#REF!+#REF!+#REF!+#REF!</f>
        <v>#REF!</v>
      </c>
      <c r="H30" s="34"/>
      <c r="I30" s="44" t="e">
        <f>D30+G30</f>
        <v>#REF!</v>
      </c>
      <c r="J30" s="23" t="e">
        <f>E30+B30</f>
        <v>#REF!</v>
      </c>
      <c r="K30" s="23" t="e">
        <f t="shared" si="5"/>
        <v>#REF!</v>
      </c>
      <c r="L30" s="23" t="e">
        <f>G30+D30</f>
        <v>#REF!</v>
      </c>
      <c r="M30" s="15"/>
      <c r="N30" s="44" t="e">
        <f>D30+G30</f>
        <v>#REF!</v>
      </c>
    </row>
    <row r="31" spans="1:14" x14ac:dyDescent="0.3">
      <c r="A31" s="9" t="s">
        <v>109</v>
      </c>
      <c r="B31" s="7"/>
      <c r="C31" s="20"/>
      <c r="D31" s="21"/>
      <c r="E31" s="7"/>
      <c r="F31" s="20"/>
      <c r="G31" s="21"/>
      <c r="H31" s="15"/>
      <c r="I31" s="44"/>
      <c r="J31" s="23"/>
      <c r="K31" s="23"/>
      <c r="L31" s="23"/>
      <c r="N31" s="44"/>
    </row>
    <row r="32" spans="1:14" x14ac:dyDescent="0.3">
      <c r="A32" s="121" t="s">
        <v>122</v>
      </c>
      <c r="B32" s="22" t="e">
        <f>#REF!+#REF!+#REF!+#REF!+#REF!+#REF!+#REF!+#REF!+#REF!+#REF!</f>
        <v>#REF!</v>
      </c>
      <c r="C32" s="11"/>
      <c r="D32" s="22" t="e">
        <f>#REF!+#REF!+#REF!+#REF!+#REF!+#REF!+#REF!+#REF!+#REF!+#REF!</f>
        <v>#REF!</v>
      </c>
      <c r="E32" s="23" t="e">
        <f>#REF!+#REF!+#REF!+#REF!+#REF!+#REF!+#REF!+#REF!+#REF!+#REF!</f>
        <v>#REF!</v>
      </c>
      <c r="F32" s="13"/>
      <c r="G32" s="23" t="e">
        <f>#REF!+#REF!+#REF!+#REF!+#REF!+#REF!+#REF!+#REF!+#REF!+#REF!</f>
        <v>#REF!</v>
      </c>
      <c r="H32" s="34"/>
      <c r="I32" s="44" t="e">
        <f>D32+G32</f>
        <v>#REF!</v>
      </c>
      <c r="J32" s="23" t="e">
        <f>E32+B32</f>
        <v>#REF!</v>
      </c>
      <c r="K32" s="23" t="e">
        <f t="shared" ref="K32" si="6">IF(J32&gt;0,L32/J32," ")</f>
        <v>#REF!</v>
      </c>
      <c r="L32" s="23" t="e">
        <f>G32+D32</f>
        <v>#REF!</v>
      </c>
      <c r="M32" s="15"/>
      <c r="N32" s="44" t="e">
        <f>D32+G32</f>
        <v>#REF!</v>
      </c>
    </row>
    <row r="33" spans="1:15" x14ac:dyDescent="0.3">
      <c r="A33" s="120" t="s">
        <v>111</v>
      </c>
      <c r="B33" s="22" t="e">
        <f>#REF!+#REF!+#REF!+#REF!+#REF!+#REF!+#REF!+#REF!+#REF!+#REF!</f>
        <v>#REF!</v>
      </c>
      <c r="C33" s="11"/>
      <c r="D33" s="22" t="e">
        <f>#REF!+#REF!+#REF!+#REF!+#REF!+#REF!+#REF!+#REF!+#REF!+#REF!</f>
        <v>#REF!</v>
      </c>
      <c r="E33" s="23" t="e">
        <f>#REF!+#REF!+#REF!+#REF!+#REF!+#REF!+#REF!+#REF!+#REF!+#REF!</f>
        <v>#REF!</v>
      </c>
      <c r="F33" s="13"/>
      <c r="G33" s="23" t="e">
        <f>#REF!+#REF!+#REF!+#REF!+#REF!+#REF!+#REF!+#REF!+#REF!+#REF!</f>
        <v>#REF!</v>
      </c>
      <c r="H33" s="34"/>
      <c r="I33" s="44" t="e">
        <f>D33+G33</f>
        <v>#REF!</v>
      </c>
      <c r="J33" s="23" t="e">
        <f>E33+B33</f>
        <v>#REF!</v>
      </c>
      <c r="K33" s="23" t="e">
        <f t="shared" ref="K33:K36" si="7">IF(J33&gt;0,L33/J33," ")</f>
        <v>#REF!</v>
      </c>
      <c r="L33" s="23" t="e">
        <f>G33+D33</f>
        <v>#REF!</v>
      </c>
      <c r="M33" s="15"/>
      <c r="N33" s="44" t="e">
        <f>D33+G33</f>
        <v>#REF!</v>
      </c>
    </row>
    <row r="34" spans="1:15" x14ac:dyDescent="0.3">
      <c r="A34" s="120" t="s">
        <v>123</v>
      </c>
      <c r="B34" s="22" t="e">
        <f>#REF!+#REF!+#REF!+#REF!+#REF!+#REF!+#REF!+#REF!+#REF!+#REF!</f>
        <v>#REF!</v>
      </c>
      <c r="C34" s="11"/>
      <c r="D34" s="22" t="e">
        <f>#REF!+#REF!+#REF!+#REF!+#REF!+#REF!+#REF!+#REF!+#REF!+#REF!</f>
        <v>#REF!</v>
      </c>
      <c r="E34" s="23" t="e">
        <f>#REF!+#REF!+#REF!+#REF!+#REF!+#REF!+#REF!+#REF!+#REF!+#REF!</f>
        <v>#REF!</v>
      </c>
      <c r="F34" s="13"/>
      <c r="G34" s="23" t="e">
        <f>#REF!+#REF!+#REF!+#REF!+#REF!+#REF!+#REF!+#REF!+#REF!+#REF!</f>
        <v>#REF!</v>
      </c>
      <c r="H34" s="34"/>
      <c r="I34" s="44" t="e">
        <f>D34+G34</f>
        <v>#REF!</v>
      </c>
      <c r="J34" s="23" t="e">
        <f>E34+B34</f>
        <v>#REF!</v>
      </c>
      <c r="K34" s="23" t="e">
        <f t="shared" si="7"/>
        <v>#REF!</v>
      </c>
      <c r="L34" s="23" t="e">
        <f>G34+D34</f>
        <v>#REF!</v>
      </c>
      <c r="M34" s="15"/>
      <c r="N34" s="44" t="e">
        <f>D34+G34</f>
        <v>#REF!</v>
      </c>
    </row>
    <row r="35" spans="1:15" x14ac:dyDescent="0.3">
      <c r="A35" s="120" t="s">
        <v>124</v>
      </c>
      <c r="B35" s="22" t="e">
        <f>#REF!+#REF!+#REF!+#REF!+#REF!+#REF!+#REF!+#REF!+#REF!+#REF!</f>
        <v>#REF!</v>
      </c>
      <c r="C35" s="11"/>
      <c r="D35" s="22" t="e">
        <f>#REF!+#REF!+#REF!+#REF!+#REF!+#REF!+#REF!+#REF!+#REF!+#REF!</f>
        <v>#REF!</v>
      </c>
      <c r="E35" s="23" t="e">
        <f>#REF!+#REF!+#REF!+#REF!+#REF!+#REF!+#REF!+#REF!+#REF!+#REF!</f>
        <v>#REF!</v>
      </c>
      <c r="F35" s="13"/>
      <c r="G35" s="23" t="e">
        <f>#REF!+#REF!+#REF!+#REF!+#REF!+#REF!+#REF!+#REF!+#REF!+#REF!</f>
        <v>#REF!</v>
      </c>
      <c r="H35" s="34"/>
      <c r="I35" s="44" t="e">
        <f>D35+G35</f>
        <v>#REF!</v>
      </c>
      <c r="J35" s="23" t="e">
        <f>E35+B35</f>
        <v>#REF!</v>
      </c>
      <c r="K35" s="23" t="e">
        <f t="shared" si="7"/>
        <v>#REF!</v>
      </c>
      <c r="L35" s="23" t="e">
        <f>G35+D35</f>
        <v>#REF!</v>
      </c>
      <c r="M35" s="15"/>
      <c r="N35" s="44" t="e">
        <f>D35+G35</f>
        <v>#REF!</v>
      </c>
    </row>
    <row r="36" spans="1:15" x14ac:dyDescent="0.3">
      <c r="A36" s="120" t="s">
        <v>125</v>
      </c>
      <c r="B36" s="22" t="e">
        <f>#REF!+#REF!+#REF!+#REF!+#REF!+#REF!+#REF!+#REF!+#REF!+#REF!</f>
        <v>#REF!</v>
      </c>
      <c r="C36" s="11"/>
      <c r="D36" s="22" t="e">
        <f>#REF!+#REF!+#REF!+#REF!+#REF!+#REF!+#REF!+#REF!+#REF!+#REF!</f>
        <v>#REF!</v>
      </c>
      <c r="E36" s="23" t="e">
        <f>#REF!+#REF!+#REF!+#REF!+#REF!+#REF!+#REF!+#REF!+#REF!+#REF!</f>
        <v>#REF!</v>
      </c>
      <c r="F36" s="13"/>
      <c r="G36" s="23" t="e">
        <f>#REF!+#REF!+#REF!+#REF!+#REF!+#REF!+#REF!+#REF!+#REF!+#REF!</f>
        <v>#REF!</v>
      </c>
      <c r="H36" s="34"/>
      <c r="I36" s="44" t="e">
        <f>D36+G36</f>
        <v>#REF!</v>
      </c>
      <c r="J36" s="23" t="e">
        <f>E36+B36</f>
        <v>#REF!</v>
      </c>
      <c r="K36" s="23" t="e">
        <f t="shared" si="7"/>
        <v>#REF!</v>
      </c>
      <c r="L36" s="23" t="e">
        <f>G36+D36</f>
        <v>#REF!</v>
      </c>
      <c r="M36" s="15"/>
      <c r="N36" s="44" t="e">
        <f>D36+G36</f>
        <v>#REF!</v>
      </c>
    </row>
    <row r="37" spans="1:15" x14ac:dyDescent="0.3">
      <c r="A37" s="66"/>
      <c r="B37" s="10"/>
      <c r="C37" s="11"/>
      <c r="D37" s="22"/>
      <c r="E37" s="12"/>
      <c r="F37" s="13"/>
      <c r="G37" s="23"/>
      <c r="H37" s="15"/>
      <c r="I37" s="44"/>
      <c r="J37" s="23"/>
      <c r="K37" s="23"/>
      <c r="L37" s="23"/>
      <c r="M37" s="15"/>
      <c r="N37" s="44"/>
    </row>
    <row r="38" spans="1:15" x14ac:dyDescent="0.3">
      <c r="A38" s="122" t="s">
        <v>115</v>
      </c>
      <c r="B38" s="19"/>
      <c r="C38" s="19"/>
      <c r="D38" s="25" t="e">
        <f>SUM(D8:D30)</f>
        <v>#REF!</v>
      </c>
      <c r="E38" s="19"/>
      <c r="F38" s="19"/>
      <c r="G38" s="25" t="e">
        <f>SUM(G8:G30)</f>
        <v>#REF!</v>
      </c>
      <c r="H38" s="15"/>
      <c r="I38" s="44" t="e">
        <f>D38+G38</f>
        <v>#REF!</v>
      </c>
      <c r="J38" s="23">
        <f>E38+B38</f>
        <v>0</v>
      </c>
      <c r="K38" s="23"/>
      <c r="L38" s="23" t="e">
        <f>G38+D38</f>
        <v>#REF!</v>
      </c>
      <c r="M38" s="15"/>
      <c r="N38" s="44" t="e">
        <f>D38+G38</f>
        <v>#REF!</v>
      </c>
    </row>
    <row r="39" spans="1:15" x14ac:dyDescent="0.3">
      <c r="A39" s="122" t="s">
        <v>116</v>
      </c>
      <c r="B39" s="19"/>
      <c r="C39" s="19"/>
      <c r="D39" s="25" t="e">
        <f>SUM(D8:D30)</f>
        <v>#REF!</v>
      </c>
      <c r="E39" s="19"/>
      <c r="F39" s="19"/>
      <c r="G39" s="25" t="e">
        <f>SUM(G8:G37)</f>
        <v>#REF!</v>
      </c>
      <c r="H39" s="15"/>
      <c r="I39" s="44" t="e">
        <f>D39+G39</f>
        <v>#REF!</v>
      </c>
      <c r="J39" s="23">
        <f>E39+B39</f>
        <v>0</v>
      </c>
      <c r="K39" s="23"/>
      <c r="L39" s="23" t="e">
        <f>G39+D39</f>
        <v>#REF!</v>
      </c>
      <c r="M39" s="15"/>
      <c r="N39" s="44" t="e">
        <f>D39+G39</f>
        <v>#REF!</v>
      </c>
    </row>
    <row r="40" spans="1:15" x14ac:dyDescent="0.3">
      <c r="A40" s="24"/>
      <c r="B40" s="10"/>
      <c r="C40" s="11"/>
      <c r="D40" s="22"/>
      <c r="E40" s="12"/>
      <c r="F40" s="13"/>
      <c r="G40" s="23"/>
      <c r="H40" s="15"/>
      <c r="I40" s="44"/>
      <c r="J40" s="23"/>
      <c r="K40" s="23"/>
      <c r="L40" s="23"/>
      <c r="M40" s="15"/>
      <c r="N40" s="44"/>
    </row>
    <row r="41" spans="1:15" x14ac:dyDescent="0.3">
      <c r="A41" s="19" t="s">
        <v>117</v>
      </c>
      <c r="B41" s="19"/>
      <c r="C41" s="19"/>
      <c r="D41" s="25" t="e">
        <f>+D38*0.25</f>
        <v>#REF!</v>
      </c>
      <c r="E41" s="19"/>
      <c r="F41" s="19"/>
      <c r="G41" s="25" t="e">
        <f>+G38*0.25</f>
        <v>#REF!</v>
      </c>
      <c r="H41" s="15"/>
      <c r="I41" s="44" t="e">
        <f>D41+G41</f>
        <v>#REF!</v>
      </c>
      <c r="J41" s="23">
        <f>E41+B41</f>
        <v>0</v>
      </c>
      <c r="K41" s="23"/>
      <c r="L41" s="23" t="e">
        <f>G41+D41</f>
        <v>#REF!</v>
      </c>
      <c r="M41" s="15"/>
      <c r="N41" s="44" t="e">
        <f>D41+G41</f>
        <v>#REF!</v>
      </c>
    </row>
    <row r="42" spans="1:15" x14ac:dyDescent="0.3">
      <c r="A42" s="14"/>
      <c r="B42" s="10"/>
      <c r="C42" s="11"/>
      <c r="D42" s="22"/>
      <c r="E42" s="12"/>
      <c r="F42" s="13"/>
      <c r="G42" s="23"/>
      <c r="H42" s="15"/>
      <c r="I42" s="44"/>
      <c r="J42" s="23"/>
      <c r="K42" s="23"/>
      <c r="L42" s="23"/>
      <c r="M42" s="15"/>
      <c r="N42" s="44"/>
    </row>
    <row r="43" spans="1:15" x14ac:dyDescent="0.3">
      <c r="A43" s="19" t="s">
        <v>118</v>
      </c>
      <c r="B43" s="19"/>
      <c r="C43" s="19"/>
      <c r="D43" s="25" t="e">
        <f>D39+D41</f>
        <v>#REF!</v>
      </c>
      <c r="E43" s="19"/>
      <c r="F43" s="19"/>
      <c r="G43" s="25" t="e">
        <f>G39+G41</f>
        <v>#REF!</v>
      </c>
      <c r="H43" s="15"/>
      <c r="I43" s="44" t="e">
        <f>D43+G43</f>
        <v>#REF!</v>
      </c>
      <c r="J43" s="23">
        <f>E43+B43</f>
        <v>0</v>
      </c>
      <c r="K43" s="23"/>
      <c r="L43" s="23" t="e">
        <f>G43+D43</f>
        <v>#REF!</v>
      </c>
      <c r="M43" s="15"/>
      <c r="N43" s="44" t="e">
        <f>D43+G43</f>
        <v>#REF!</v>
      </c>
    </row>
    <row r="44" spans="1:15" x14ac:dyDescent="0.3">
      <c r="A44" s="45"/>
      <c r="B44" s="46"/>
      <c r="C44" s="46"/>
      <c r="D44" s="46"/>
      <c r="E44" s="46"/>
      <c r="F44" s="46"/>
      <c r="G44" s="46"/>
      <c r="H44" s="34"/>
      <c r="I44" s="34"/>
      <c r="N44" s="34"/>
      <c r="O44" s="47"/>
    </row>
    <row r="45" spans="1:15" x14ac:dyDescent="0.3">
      <c r="A45" s="42"/>
      <c r="B45" s="42"/>
      <c r="C45" s="42"/>
      <c r="D45" s="42"/>
      <c r="E45" s="42"/>
      <c r="F45" s="42"/>
      <c r="G45" s="42"/>
      <c r="H45" s="42"/>
      <c r="I45" s="42"/>
      <c r="J45" s="42"/>
      <c r="K45" s="42"/>
      <c r="L45" s="42"/>
      <c r="M45" s="42"/>
      <c r="N45" s="42"/>
    </row>
    <row r="46" spans="1:15" ht="21" x14ac:dyDescent="0.3">
      <c r="A46" s="260" t="s">
        <v>119</v>
      </c>
      <c r="B46" s="261"/>
      <c r="C46" s="261"/>
      <c r="D46" s="261"/>
      <c r="E46" s="261"/>
      <c r="F46" s="261"/>
      <c r="G46" s="261"/>
      <c r="H46" s="261"/>
      <c r="I46" s="261"/>
      <c r="J46" s="261"/>
      <c r="K46" s="261"/>
      <c r="L46" s="261"/>
      <c r="M46" s="261"/>
      <c r="N46" s="262"/>
    </row>
    <row r="47" spans="1:15" ht="230.4" x14ac:dyDescent="0.3">
      <c r="A47" s="34"/>
      <c r="B47" s="49" t="s">
        <v>78</v>
      </c>
      <c r="C47" s="50" t="s">
        <v>120</v>
      </c>
      <c r="D47" s="51" t="s">
        <v>80</v>
      </c>
      <c r="E47" s="52" t="s">
        <v>78</v>
      </c>
      <c r="F47" s="53" t="s">
        <v>83</v>
      </c>
      <c r="G47" s="54" t="s">
        <v>121</v>
      </c>
      <c r="H47" s="34"/>
      <c r="I47" s="34"/>
      <c r="J47" s="34"/>
      <c r="K47" s="34"/>
      <c r="L47" s="34"/>
      <c r="N47" s="34"/>
    </row>
    <row r="48" spans="1:15" x14ac:dyDescent="0.3">
      <c r="A48" s="19" t="s">
        <v>86</v>
      </c>
      <c r="B48" s="7"/>
      <c r="C48" s="20"/>
      <c r="D48" s="21"/>
      <c r="E48" s="7"/>
      <c r="F48" s="20"/>
      <c r="G48" s="21"/>
      <c r="H48" s="34"/>
      <c r="I48" s="44"/>
      <c r="J48" s="23"/>
      <c r="K48" s="23"/>
      <c r="L48" s="23"/>
      <c r="N48" s="44"/>
    </row>
    <row r="49" spans="1:16" x14ac:dyDescent="0.3">
      <c r="A49" s="14" t="s">
        <v>87</v>
      </c>
      <c r="B49" s="10"/>
      <c r="C49" s="11"/>
      <c r="D49" s="22"/>
      <c r="E49" s="12"/>
      <c r="F49" s="13"/>
      <c r="G49" s="23"/>
      <c r="H49" s="34"/>
      <c r="I49" s="44"/>
      <c r="J49" s="23"/>
      <c r="K49" s="23"/>
      <c r="L49" s="23"/>
      <c r="N49" s="44"/>
    </row>
    <row r="50" spans="1:16" x14ac:dyDescent="0.3">
      <c r="A50" s="109" t="s">
        <v>88</v>
      </c>
      <c r="B50" s="22" t="e">
        <f>#REF!+#REF!+#REF!+#REF!+#REF!+#REF!+#REF!+#REF!+#REF!+#REF!</f>
        <v>#REF!</v>
      </c>
      <c r="C50" s="11"/>
      <c r="D50" s="22" t="e">
        <f>#REF!+#REF!+#REF!+#REF!+#REF!+#REF!+#REF!+#REF!+#REF!+#REF!</f>
        <v>#REF!</v>
      </c>
      <c r="E50" s="23" t="e">
        <f>#REF!+#REF!+#REF!+#REF!+#REF!+#REF!+#REF!+#REF!+#REF!+#REF!</f>
        <v>#REF!</v>
      </c>
      <c r="F50" s="13"/>
      <c r="G50" s="23" t="e">
        <f>#REF!+#REF!+#REF!+#REF!+#REF!+#REF!+#REF!+#REF!+#REF!+#REF!</f>
        <v>#REF!</v>
      </c>
      <c r="H50" s="34"/>
      <c r="I50" s="44" t="e">
        <f t="shared" ref="I50:I57" si="8">D50+G50</f>
        <v>#REF!</v>
      </c>
      <c r="J50" s="23" t="e">
        <f t="shared" ref="J50:J57" si="9">E50+B50</f>
        <v>#REF!</v>
      </c>
      <c r="K50" s="23" t="e">
        <f t="shared" ref="K50:K59" si="10">IF(J50&gt;0,L50/J50," ")</f>
        <v>#REF!</v>
      </c>
      <c r="L50" s="23" t="e">
        <f t="shared" ref="L50:L57" si="11">G50+D50</f>
        <v>#REF!</v>
      </c>
      <c r="N50" s="44" t="e">
        <f t="shared" ref="N50:N57" si="12">D50+G50</f>
        <v>#REF!</v>
      </c>
      <c r="P50" s="17"/>
    </row>
    <row r="51" spans="1:16" x14ac:dyDescent="0.3">
      <c r="A51" s="109" t="s">
        <v>89</v>
      </c>
      <c r="B51" s="22" t="e">
        <f>#REF!+#REF!+#REF!+#REF!+#REF!+#REF!+#REF!+#REF!+#REF!+#REF!</f>
        <v>#REF!</v>
      </c>
      <c r="C51" s="11"/>
      <c r="D51" s="22" t="e">
        <f>#REF!+#REF!+#REF!+#REF!+#REF!+#REF!+#REF!+#REF!+#REF!+#REF!</f>
        <v>#REF!</v>
      </c>
      <c r="E51" s="23" t="e">
        <f>#REF!+#REF!+#REF!+#REF!+#REF!+#REF!+#REF!+#REF!+#REF!+#REF!</f>
        <v>#REF!</v>
      </c>
      <c r="F51" s="13"/>
      <c r="G51" s="23" t="e">
        <f>#REF!+#REF!+#REF!+#REF!+#REF!+#REF!+#REF!+#REF!+#REF!+#REF!</f>
        <v>#REF!</v>
      </c>
      <c r="H51" s="34"/>
      <c r="I51" s="44" t="e">
        <f t="shared" si="8"/>
        <v>#REF!</v>
      </c>
      <c r="J51" s="23" t="e">
        <f t="shared" si="9"/>
        <v>#REF!</v>
      </c>
      <c r="K51" s="23" t="e">
        <f t="shared" si="10"/>
        <v>#REF!</v>
      </c>
      <c r="L51" s="23" t="e">
        <f t="shared" si="11"/>
        <v>#REF!</v>
      </c>
      <c r="N51" s="44" t="e">
        <f t="shared" si="12"/>
        <v>#REF!</v>
      </c>
    </row>
    <row r="52" spans="1:16" x14ac:dyDescent="0.3">
      <c r="A52" s="109" t="s">
        <v>90</v>
      </c>
      <c r="B52" s="22" t="e">
        <f>#REF!+#REF!+#REF!+#REF!+#REF!+#REF!+#REF!+#REF!+#REF!+#REF!</f>
        <v>#REF!</v>
      </c>
      <c r="C52" s="11"/>
      <c r="D52" s="22" t="e">
        <f>#REF!+#REF!+#REF!+#REF!+#REF!+#REF!+#REF!+#REF!+#REF!+#REF!</f>
        <v>#REF!</v>
      </c>
      <c r="E52" s="23" t="e">
        <f>#REF!+#REF!+#REF!+#REF!+#REF!+#REF!+#REF!+#REF!+#REF!+#REF!</f>
        <v>#REF!</v>
      </c>
      <c r="F52" s="13"/>
      <c r="G52" s="23" t="e">
        <f>#REF!+#REF!+#REF!+#REF!+#REF!+#REF!+#REF!+#REF!+#REF!+#REF!</f>
        <v>#REF!</v>
      </c>
      <c r="H52" s="34"/>
      <c r="I52" s="44" t="e">
        <f t="shared" si="8"/>
        <v>#REF!</v>
      </c>
      <c r="J52" s="23" t="e">
        <f t="shared" si="9"/>
        <v>#REF!</v>
      </c>
      <c r="K52" s="23" t="e">
        <f t="shared" si="10"/>
        <v>#REF!</v>
      </c>
      <c r="L52" s="23" t="e">
        <f t="shared" si="11"/>
        <v>#REF!</v>
      </c>
      <c r="N52" s="44" t="e">
        <f t="shared" si="12"/>
        <v>#REF!</v>
      </c>
    </row>
    <row r="53" spans="1:16" x14ac:dyDescent="0.3">
      <c r="A53" s="109" t="s">
        <v>91</v>
      </c>
      <c r="B53" s="22" t="e">
        <f>#REF!+#REF!+#REF!+#REF!+#REF!+#REF!+#REF!+#REF!+#REF!+#REF!</f>
        <v>#REF!</v>
      </c>
      <c r="C53" s="11"/>
      <c r="D53" s="22" t="e">
        <f>#REF!+#REF!+#REF!+#REF!+#REF!+#REF!+#REF!+#REF!+#REF!+#REF!</f>
        <v>#REF!</v>
      </c>
      <c r="E53" s="23" t="e">
        <f>#REF!+#REF!+#REF!+#REF!+#REF!+#REF!+#REF!+#REF!+#REF!+#REF!</f>
        <v>#REF!</v>
      </c>
      <c r="F53" s="13"/>
      <c r="G53" s="23" t="e">
        <f>#REF!+#REF!+#REF!+#REF!+#REF!+#REF!+#REF!+#REF!+#REF!+#REF!</f>
        <v>#REF!</v>
      </c>
      <c r="H53" s="34"/>
      <c r="I53" s="44" t="e">
        <f t="shared" si="8"/>
        <v>#REF!</v>
      </c>
      <c r="J53" s="23" t="e">
        <f t="shared" si="9"/>
        <v>#REF!</v>
      </c>
      <c r="K53" s="23" t="e">
        <f t="shared" si="10"/>
        <v>#REF!</v>
      </c>
      <c r="L53" s="23" t="e">
        <f t="shared" si="11"/>
        <v>#REF!</v>
      </c>
      <c r="N53" s="44" t="e">
        <f t="shared" si="12"/>
        <v>#REF!</v>
      </c>
    </row>
    <row r="54" spans="1:16" x14ac:dyDescent="0.3">
      <c r="A54" s="109" t="s">
        <v>92</v>
      </c>
      <c r="B54" s="22" t="e">
        <f>#REF!+#REF!+#REF!+#REF!+#REF!+#REF!+#REF!+#REF!+#REF!+#REF!</f>
        <v>#REF!</v>
      </c>
      <c r="C54" s="11"/>
      <c r="D54" s="22" t="e">
        <f>#REF!+#REF!+#REF!+#REF!+#REF!+#REF!+#REF!+#REF!+#REF!+#REF!</f>
        <v>#REF!</v>
      </c>
      <c r="E54" s="23" t="e">
        <f>#REF!+#REF!+#REF!+#REF!+#REF!+#REF!+#REF!+#REF!+#REF!+#REF!</f>
        <v>#REF!</v>
      </c>
      <c r="F54" s="13"/>
      <c r="G54" s="23" t="e">
        <f>#REF!+#REF!+#REF!+#REF!+#REF!+#REF!+#REF!+#REF!+#REF!+#REF!</f>
        <v>#REF!</v>
      </c>
      <c r="H54" s="34"/>
      <c r="I54" s="44" t="e">
        <f t="shared" si="8"/>
        <v>#REF!</v>
      </c>
      <c r="J54" s="23" t="e">
        <f t="shared" si="9"/>
        <v>#REF!</v>
      </c>
      <c r="K54" s="23" t="e">
        <f t="shared" si="10"/>
        <v>#REF!</v>
      </c>
      <c r="L54" s="23" t="e">
        <f t="shared" si="11"/>
        <v>#REF!</v>
      </c>
      <c r="N54" s="44" t="e">
        <f t="shared" si="12"/>
        <v>#REF!</v>
      </c>
    </row>
    <row r="55" spans="1:16" x14ac:dyDescent="0.3">
      <c r="A55" s="14" t="s">
        <v>93</v>
      </c>
      <c r="B55" s="22" t="e">
        <f>#REF!+#REF!+#REF!+#REF!+#REF!+#REF!+#REF!+#REF!+#REF!+#REF!</f>
        <v>#REF!</v>
      </c>
      <c r="C55" s="11"/>
      <c r="D55" s="22" t="e">
        <f>#REF!+#REF!+#REF!+#REF!+#REF!+#REF!+#REF!+#REF!+#REF!+#REF!</f>
        <v>#REF!</v>
      </c>
      <c r="E55" s="23" t="e">
        <f>#REF!+#REF!+#REF!+#REF!+#REF!+#REF!+#REF!+#REF!+#REF!+#REF!</f>
        <v>#REF!</v>
      </c>
      <c r="F55" s="13"/>
      <c r="G55" s="23" t="e">
        <f>#REF!+#REF!+#REF!+#REF!+#REF!+#REF!+#REF!+#REF!+#REF!+#REF!</f>
        <v>#REF!</v>
      </c>
      <c r="H55" s="34"/>
      <c r="I55" s="44" t="e">
        <f t="shared" si="8"/>
        <v>#REF!</v>
      </c>
      <c r="J55" s="23" t="e">
        <f t="shared" si="9"/>
        <v>#REF!</v>
      </c>
      <c r="K55" s="23" t="e">
        <f t="shared" si="10"/>
        <v>#REF!</v>
      </c>
      <c r="L55" s="23" t="e">
        <f t="shared" si="11"/>
        <v>#REF!</v>
      </c>
      <c r="N55" s="44" t="e">
        <f t="shared" si="12"/>
        <v>#REF!</v>
      </c>
    </row>
    <row r="56" spans="1:16" x14ac:dyDescent="0.3">
      <c r="A56" s="14" t="s">
        <v>94</v>
      </c>
      <c r="B56" s="22" t="e">
        <f>#REF!+#REF!+#REF!+#REF!+#REF!+#REF!+#REF!+#REF!+#REF!+#REF!</f>
        <v>#REF!</v>
      </c>
      <c r="C56" s="11"/>
      <c r="D56" s="22" t="e">
        <f>#REF!+#REF!+#REF!+#REF!+#REF!+#REF!+#REF!+#REF!+#REF!+#REF!</f>
        <v>#REF!</v>
      </c>
      <c r="E56" s="23" t="e">
        <f>#REF!+#REF!+#REF!+#REF!+#REF!+#REF!+#REF!+#REF!+#REF!+#REF!</f>
        <v>#REF!</v>
      </c>
      <c r="F56" s="13"/>
      <c r="G56" s="23" t="e">
        <f>#REF!+#REF!+#REF!+#REF!+#REF!+#REF!+#REF!+#REF!+#REF!+#REF!</f>
        <v>#REF!</v>
      </c>
      <c r="H56" s="34"/>
      <c r="I56" s="44" t="e">
        <f t="shared" si="8"/>
        <v>#REF!</v>
      </c>
      <c r="J56" s="23" t="e">
        <f t="shared" si="9"/>
        <v>#REF!</v>
      </c>
      <c r="K56" s="23" t="e">
        <f t="shared" si="10"/>
        <v>#REF!</v>
      </c>
      <c r="L56" s="23" t="e">
        <f t="shared" si="11"/>
        <v>#REF!</v>
      </c>
      <c r="M56" s="15"/>
      <c r="N56" s="44" t="e">
        <f t="shared" si="12"/>
        <v>#REF!</v>
      </c>
    </row>
    <row r="57" spans="1:16" x14ac:dyDescent="0.3">
      <c r="A57" s="14" t="s">
        <v>95</v>
      </c>
      <c r="B57" s="22" t="e">
        <f>#REF!+#REF!+#REF!+#REF!+#REF!+#REF!+#REF!+#REF!+#REF!+#REF!</f>
        <v>#REF!</v>
      </c>
      <c r="C57" s="11"/>
      <c r="D57" s="22" t="e">
        <f>#REF!+#REF!+#REF!+#REF!+#REF!+#REF!+#REF!+#REF!+#REF!+#REF!</f>
        <v>#REF!</v>
      </c>
      <c r="E57" s="23" t="e">
        <f>#REF!+#REF!+#REF!+#REF!+#REF!+#REF!+#REF!+#REF!+#REF!+#REF!</f>
        <v>#REF!</v>
      </c>
      <c r="F57" s="13"/>
      <c r="G57" s="23" t="e">
        <f>#REF!+#REF!+#REF!+#REF!+#REF!+#REF!+#REF!+#REF!+#REF!+#REF!</f>
        <v>#REF!</v>
      </c>
      <c r="H57" s="34"/>
      <c r="I57" s="44" t="e">
        <f t="shared" si="8"/>
        <v>#REF!</v>
      </c>
      <c r="J57" s="23" t="e">
        <f t="shared" si="9"/>
        <v>#REF!</v>
      </c>
      <c r="K57" s="23" t="e">
        <f t="shared" si="10"/>
        <v>#REF!</v>
      </c>
      <c r="L57" s="23" t="e">
        <f t="shared" si="11"/>
        <v>#REF!</v>
      </c>
      <c r="M57" s="15"/>
      <c r="N57" s="44" t="e">
        <f t="shared" si="12"/>
        <v>#REF!</v>
      </c>
    </row>
    <row r="58" spans="1:16" x14ac:dyDescent="0.3">
      <c r="A58" s="19" t="s">
        <v>96</v>
      </c>
      <c r="B58" s="7"/>
      <c r="C58" s="20"/>
      <c r="D58" s="21"/>
      <c r="E58" s="7"/>
      <c r="F58" s="20"/>
      <c r="G58" s="21"/>
      <c r="H58" s="15"/>
      <c r="I58" s="44"/>
      <c r="J58" s="23"/>
      <c r="K58" s="23"/>
      <c r="L58" s="23"/>
      <c r="M58" s="15"/>
      <c r="N58" s="44"/>
    </row>
    <row r="59" spans="1:16" x14ac:dyDescent="0.3">
      <c r="A59" s="16"/>
      <c r="B59" s="22" t="e">
        <f>#REF!+#REF!+#REF!+#REF!+#REF!+#REF!+#REF!+#REF!+#REF!+#REF!</f>
        <v>#REF!</v>
      </c>
      <c r="C59" s="11"/>
      <c r="D59" s="22" t="e">
        <f>#REF!+#REF!+#REF!+#REF!+#REF!+#REF!+#REF!+#REF!+#REF!+#REF!</f>
        <v>#REF!</v>
      </c>
      <c r="E59" s="23" t="e">
        <f>#REF!+#REF!+#REF!+#REF!+#REF!+#REF!+#REF!+#REF!+#REF!+#REF!</f>
        <v>#REF!</v>
      </c>
      <c r="F59" s="13"/>
      <c r="G59" s="23" t="e">
        <f>#REF!+#REF!+#REF!+#REF!+#REF!+#REF!+#REF!+#REF!+#REF!+#REF!</f>
        <v>#REF!</v>
      </c>
      <c r="H59" s="34"/>
      <c r="I59" s="44" t="e">
        <f>D59+G59</f>
        <v>#REF!</v>
      </c>
      <c r="J59" s="23" t="e">
        <f>E59+B59</f>
        <v>#REF!</v>
      </c>
      <c r="K59" s="23" t="e">
        <f t="shared" si="10"/>
        <v>#REF!</v>
      </c>
      <c r="L59" s="23" t="e">
        <f>G59+D59</f>
        <v>#REF!</v>
      </c>
      <c r="M59" s="15"/>
      <c r="N59" s="44" t="e">
        <f>D59+G59</f>
        <v>#REF!</v>
      </c>
    </row>
    <row r="60" spans="1:16" x14ac:dyDescent="0.3">
      <c r="A60" s="19" t="s">
        <v>97</v>
      </c>
      <c r="B60" s="7"/>
      <c r="C60" s="20"/>
      <c r="D60" s="21"/>
      <c r="E60" s="7"/>
      <c r="F60" s="20"/>
      <c r="G60" s="21"/>
      <c r="H60" s="15"/>
      <c r="I60" s="44"/>
      <c r="J60" s="23"/>
      <c r="K60" s="23"/>
      <c r="L60" s="23"/>
      <c r="M60" s="15"/>
      <c r="N60" s="44"/>
    </row>
    <row r="61" spans="1:16" x14ac:dyDescent="0.3">
      <c r="A61" s="120" t="s">
        <v>98</v>
      </c>
      <c r="B61" s="22" t="e">
        <f>#REF!+#REF!+#REF!+#REF!+#REF!+#REF!+#REF!+#REF!+#REF!+#REF!</f>
        <v>#REF!</v>
      </c>
      <c r="C61" s="11"/>
      <c r="D61" s="22" t="e">
        <f>#REF!+#REF!+#REF!+#REF!+#REF!+#REF!+#REF!+#REF!+#REF!+#REF!</f>
        <v>#REF!</v>
      </c>
      <c r="E61" s="23" t="e">
        <f>#REF!+#REF!+#REF!+#REF!+#REF!+#REF!+#REF!+#REF!+#REF!+#REF!</f>
        <v>#REF!</v>
      </c>
      <c r="F61" s="13"/>
      <c r="G61" s="23" t="e">
        <f>#REF!+#REF!+#REF!+#REF!+#REF!+#REF!+#REF!+#REF!+#REF!+#REF!</f>
        <v>#REF!</v>
      </c>
      <c r="H61" s="34"/>
      <c r="I61" s="44" t="e">
        <f>D61+G61</f>
        <v>#REF!</v>
      </c>
      <c r="J61" s="23" t="e">
        <f>E61+B61</f>
        <v>#REF!</v>
      </c>
      <c r="K61" s="23" t="e">
        <f>IF(J61&gt;0,L61/J61," ")</f>
        <v>#REF!</v>
      </c>
      <c r="L61" s="23" t="e">
        <f>G61+D61</f>
        <v>#REF!</v>
      </c>
      <c r="M61" s="15"/>
      <c r="N61" s="44" t="e">
        <f>D61+G61</f>
        <v>#REF!</v>
      </c>
    </row>
    <row r="62" spans="1:16" x14ac:dyDescent="0.3">
      <c r="A62" s="14" t="s">
        <v>99</v>
      </c>
      <c r="B62" s="10"/>
      <c r="C62" s="11"/>
      <c r="D62" s="22"/>
      <c r="E62" s="12"/>
      <c r="F62" s="13"/>
      <c r="G62" s="23"/>
      <c r="H62" s="15"/>
      <c r="I62" s="44"/>
      <c r="J62" s="23"/>
      <c r="K62" s="23"/>
      <c r="L62" s="23"/>
      <c r="M62" s="15"/>
      <c r="N62" s="44"/>
    </row>
    <row r="63" spans="1:16" x14ac:dyDescent="0.3">
      <c r="A63" s="110" t="s">
        <v>100</v>
      </c>
      <c r="B63" s="22" t="e">
        <f>#REF!+#REF!+#REF!+#REF!+#REF!+#REF!+#REF!+#REF!+#REF!+#REF!</f>
        <v>#REF!</v>
      </c>
      <c r="C63" s="11"/>
      <c r="D63" s="22" t="e">
        <f>#REF!+#REF!+#REF!+#REF!+#REF!+#REF!+#REF!+#REF!+#REF!+#REF!</f>
        <v>#REF!</v>
      </c>
      <c r="E63" s="23" t="e">
        <f>#REF!+#REF!+#REF!+#REF!+#REF!+#REF!+#REF!+#REF!+#REF!+#REF!</f>
        <v>#REF!</v>
      </c>
      <c r="F63" s="13"/>
      <c r="G63" s="23" t="e">
        <f>#REF!+#REF!+#REF!+#REF!+#REF!+#REF!+#REF!+#REF!+#REF!+#REF!</f>
        <v>#REF!</v>
      </c>
      <c r="H63" s="34"/>
      <c r="I63" s="44" t="e">
        <f>D63+G63</f>
        <v>#REF!</v>
      </c>
      <c r="J63" s="23" t="e">
        <f>E63+B63</f>
        <v>#REF!</v>
      </c>
      <c r="K63" s="23" t="e">
        <f>IF(J63&gt;0,L63/J63," ")</f>
        <v>#REF!</v>
      </c>
      <c r="L63" s="23" t="e">
        <f>G63+D63</f>
        <v>#REF!</v>
      </c>
      <c r="M63" s="15"/>
      <c r="N63" s="44" t="e">
        <f>D63+G63</f>
        <v>#REF!</v>
      </c>
    </row>
    <row r="64" spans="1:16" x14ac:dyDescent="0.3">
      <c r="A64" s="110" t="s">
        <v>101</v>
      </c>
      <c r="B64" s="22" t="e">
        <f>#REF!+#REF!+#REF!+#REF!+#REF!+#REF!+#REF!+#REF!+#REF!+#REF!</f>
        <v>#REF!</v>
      </c>
      <c r="C64" s="11"/>
      <c r="D64" s="22" t="e">
        <f>#REF!+#REF!+#REF!+#REF!+#REF!+#REF!+#REF!+#REF!+#REF!+#REF!</f>
        <v>#REF!</v>
      </c>
      <c r="E64" s="23" t="e">
        <f>#REF!+#REF!+#REF!+#REF!+#REF!+#REF!+#REF!+#REF!+#REF!+#REF!</f>
        <v>#REF!</v>
      </c>
      <c r="F64" s="13"/>
      <c r="G64" s="23" t="e">
        <f>#REF!+#REF!+#REF!+#REF!+#REF!+#REF!+#REF!+#REF!+#REF!+#REF!</f>
        <v>#REF!</v>
      </c>
      <c r="H64" s="34"/>
      <c r="I64" s="44" t="e">
        <f>D64+G64</f>
        <v>#REF!</v>
      </c>
      <c r="J64" s="23" t="e">
        <f>E64+B64</f>
        <v>#REF!</v>
      </c>
      <c r="K64" s="23" t="e">
        <f>IF(J64&gt;0,L64/J64," ")</f>
        <v>#REF!</v>
      </c>
      <c r="L64" s="23" t="e">
        <f>G64+D64</f>
        <v>#REF!</v>
      </c>
      <c r="M64" s="15"/>
      <c r="N64" s="44" t="e">
        <f>D64+G64</f>
        <v>#REF!</v>
      </c>
    </row>
    <row r="65" spans="1:14" x14ac:dyDescent="0.3">
      <c r="A65" s="110" t="s">
        <v>102</v>
      </c>
      <c r="B65" s="22" t="e">
        <f>#REF!+#REF!+#REF!+#REF!+#REF!+#REF!+#REF!+#REF!+#REF!+#REF!</f>
        <v>#REF!</v>
      </c>
      <c r="C65" s="11"/>
      <c r="D65" s="22" t="e">
        <f>#REF!+#REF!+#REF!+#REF!+#REF!+#REF!+#REF!+#REF!+#REF!+#REF!</f>
        <v>#REF!</v>
      </c>
      <c r="E65" s="23" t="e">
        <f>#REF!+#REF!+#REF!+#REF!+#REF!+#REF!+#REF!+#REF!+#REF!+#REF!</f>
        <v>#REF!</v>
      </c>
      <c r="F65" s="13"/>
      <c r="G65" s="23" t="e">
        <f>#REF!+#REF!+#REF!+#REF!+#REF!+#REF!+#REF!+#REF!+#REF!+#REF!</f>
        <v>#REF!</v>
      </c>
      <c r="H65" s="34"/>
      <c r="I65" s="44" t="e">
        <f>D65+G65</f>
        <v>#REF!</v>
      </c>
      <c r="J65" s="23" t="e">
        <f>E65+B65</f>
        <v>#REF!</v>
      </c>
      <c r="K65" s="23" t="e">
        <f>IF(J65&gt;0,L65/J65," ")</f>
        <v>#REF!</v>
      </c>
      <c r="L65" s="23" t="e">
        <f>G65+D65</f>
        <v>#REF!</v>
      </c>
      <c r="M65" s="15"/>
      <c r="N65" s="44" t="e">
        <f>D65+G65</f>
        <v>#REF!</v>
      </c>
    </row>
    <row r="66" spans="1:14" x14ac:dyDescent="0.3">
      <c r="A66" s="14" t="s">
        <v>103</v>
      </c>
      <c r="B66" s="10"/>
      <c r="C66" s="11"/>
      <c r="D66" s="22"/>
      <c r="E66" s="12"/>
      <c r="F66" s="13"/>
      <c r="G66" s="23"/>
      <c r="H66" s="15"/>
      <c r="I66" s="44"/>
      <c r="J66" s="23"/>
      <c r="K66" s="23"/>
      <c r="L66" s="23"/>
      <c r="M66" s="15"/>
      <c r="N66" s="44"/>
    </row>
    <row r="67" spans="1:14" x14ac:dyDescent="0.3">
      <c r="A67" s="110" t="s">
        <v>104</v>
      </c>
      <c r="B67" s="22" t="e">
        <f>#REF!+#REF!+#REF!+#REF!+#REF!+#REF!+#REF!+#REF!+#REF!+#REF!</f>
        <v>#REF!</v>
      </c>
      <c r="C67" s="11"/>
      <c r="D67" s="22" t="e">
        <f>#REF!+#REF!+#REF!+#REF!+#REF!+#REF!+#REF!+#REF!+#REF!+#REF!</f>
        <v>#REF!</v>
      </c>
      <c r="E67" s="23" t="e">
        <f>#REF!+#REF!+#REF!+#REF!+#REF!+#REF!+#REF!+#REF!+#REF!+#REF!</f>
        <v>#REF!</v>
      </c>
      <c r="F67" s="13"/>
      <c r="G67" s="23" t="e">
        <f>#REF!+#REF!+#REF!+#REF!+#REF!+#REF!+#REF!+#REF!+#REF!+#REF!</f>
        <v>#REF!</v>
      </c>
      <c r="H67" s="34"/>
      <c r="I67" s="44" t="e">
        <f>D67+G67</f>
        <v>#REF!</v>
      </c>
      <c r="J67" s="23" t="e">
        <f>E67+B67</f>
        <v>#REF!</v>
      </c>
      <c r="K67" s="23" t="e">
        <f t="shared" ref="K67:K77" si="13">IF(J67&gt;0,L67/J67," ")</f>
        <v>#REF!</v>
      </c>
      <c r="L67" s="23" t="e">
        <f>G67+D67</f>
        <v>#REF!</v>
      </c>
      <c r="M67" s="15"/>
      <c r="N67" s="44" t="e">
        <f>D67+G67</f>
        <v>#REF!</v>
      </c>
    </row>
    <row r="68" spans="1:14" x14ac:dyDescent="0.3">
      <c r="A68" s="110" t="s">
        <v>105</v>
      </c>
      <c r="B68" s="22" t="e">
        <f>#REF!+#REF!+#REF!+#REF!+#REF!+#REF!+#REF!+#REF!+#REF!+#REF!</f>
        <v>#REF!</v>
      </c>
      <c r="C68" s="11"/>
      <c r="D68" s="22" t="e">
        <f>#REF!+#REF!+#REF!+#REF!+#REF!+#REF!+#REF!+#REF!+#REF!+#REF!</f>
        <v>#REF!</v>
      </c>
      <c r="E68" s="23" t="e">
        <f>#REF!+#REF!+#REF!+#REF!+#REF!+#REF!+#REF!+#REF!+#REF!+#REF!</f>
        <v>#REF!</v>
      </c>
      <c r="F68" s="13"/>
      <c r="G68" s="23" t="e">
        <f>#REF!+#REF!+#REF!+#REF!+#REF!+#REF!+#REF!+#REF!+#REF!+#REF!</f>
        <v>#REF!</v>
      </c>
      <c r="H68" s="34"/>
      <c r="I68" s="44" t="e">
        <f>D68+G68</f>
        <v>#REF!</v>
      </c>
      <c r="J68" s="23" t="e">
        <f>E68+B68</f>
        <v>#REF!</v>
      </c>
      <c r="K68" s="23" t="e">
        <f t="shared" si="13"/>
        <v>#REF!</v>
      </c>
      <c r="L68" s="23" t="e">
        <f>G68+D68</f>
        <v>#REF!</v>
      </c>
      <c r="M68" s="15"/>
      <c r="N68" s="44" t="e">
        <f>D68+G68</f>
        <v>#REF!</v>
      </c>
    </row>
    <row r="69" spans="1:14" x14ac:dyDescent="0.3">
      <c r="A69" s="110" t="s">
        <v>106</v>
      </c>
      <c r="B69" s="22" t="e">
        <f>#REF!+#REF!+#REF!+#REF!+#REF!+#REF!+#REF!+#REF!+#REF!+#REF!</f>
        <v>#REF!</v>
      </c>
      <c r="C69" s="11"/>
      <c r="D69" s="22" t="e">
        <f>#REF!+#REF!+#REF!+#REF!+#REF!+#REF!+#REF!+#REF!+#REF!+#REF!</f>
        <v>#REF!</v>
      </c>
      <c r="E69" s="23" t="e">
        <f>#REF!+#REF!+#REF!+#REF!+#REF!+#REF!+#REF!+#REF!+#REF!+#REF!</f>
        <v>#REF!</v>
      </c>
      <c r="F69" s="13"/>
      <c r="G69" s="23" t="e">
        <f>#REF!+#REF!+#REF!+#REF!+#REF!+#REF!+#REF!+#REF!+#REF!+#REF!</f>
        <v>#REF!</v>
      </c>
      <c r="H69" s="34"/>
      <c r="I69" s="44" t="e">
        <f>D69+G69</f>
        <v>#REF!</v>
      </c>
      <c r="J69" s="23" t="e">
        <f>E69+B69</f>
        <v>#REF!</v>
      </c>
      <c r="K69" s="23" t="e">
        <f t="shared" si="13"/>
        <v>#REF!</v>
      </c>
      <c r="L69" s="23" t="e">
        <f>G69+D69</f>
        <v>#REF!</v>
      </c>
      <c r="M69" s="15"/>
      <c r="N69" s="44" t="e">
        <f>D69+G69</f>
        <v>#REF!</v>
      </c>
    </row>
    <row r="70" spans="1:14" x14ac:dyDescent="0.3">
      <c r="A70" s="110" t="s">
        <v>107</v>
      </c>
      <c r="B70" s="22" t="e">
        <f>#REF!+#REF!+#REF!+#REF!+#REF!+#REF!+#REF!+#REF!+#REF!+#REF!</f>
        <v>#REF!</v>
      </c>
      <c r="C70" s="11"/>
      <c r="D70" s="22" t="e">
        <f>#REF!+#REF!+#REF!+#REF!+#REF!+#REF!+#REF!+#REF!+#REF!+#REF!</f>
        <v>#REF!</v>
      </c>
      <c r="E70" s="23" t="e">
        <f>#REF!+#REF!+#REF!+#REF!+#REF!+#REF!+#REF!+#REF!+#REF!+#REF!</f>
        <v>#REF!</v>
      </c>
      <c r="F70" s="13"/>
      <c r="G70" s="23" t="e">
        <f>#REF!+#REF!+#REF!+#REF!+#REF!+#REF!+#REF!+#REF!+#REF!+#REF!</f>
        <v>#REF!</v>
      </c>
      <c r="H70" s="34"/>
      <c r="I70" s="44" t="e">
        <f>D70+G70</f>
        <v>#REF!</v>
      </c>
      <c r="J70" s="23" t="e">
        <f>E70+B70</f>
        <v>#REF!</v>
      </c>
      <c r="K70" s="23" t="e">
        <f t="shared" si="13"/>
        <v>#REF!</v>
      </c>
      <c r="L70" s="23" t="e">
        <f>G70+D70</f>
        <v>#REF!</v>
      </c>
      <c r="M70" s="15"/>
      <c r="N70" s="44" t="e">
        <f>D70+G70</f>
        <v>#REF!</v>
      </c>
    </row>
    <row r="71" spans="1:14" x14ac:dyDescent="0.3">
      <c r="A71" s="110" t="s">
        <v>108</v>
      </c>
      <c r="B71" s="22" t="e">
        <f>#REF!+#REF!+#REF!+#REF!+#REF!+#REF!+#REF!+#REF!+#REF!+#REF!</f>
        <v>#REF!</v>
      </c>
      <c r="C71" s="11"/>
      <c r="D71" s="22" t="e">
        <f>#REF!+#REF!+#REF!+#REF!+#REF!+#REF!+#REF!+#REF!+#REF!+#REF!</f>
        <v>#REF!</v>
      </c>
      <c r="E71" s="23" t="e">
        <f>#REF!+#REF!+#REF!+#REF!+#REF!+#REF!+#REF!+#REF!+#REF!+#REF!</f>
        <v>#REF!</v>
      </c>
      <c r="F71" s="13"/>
      <c r="G71" s="23" t="e">
        <f>#REF!+#REF!+#REF!+#REF!+#REF!+#REF!+#REF!+#REF!+#REF!+#REF!</f>
        <v>#REF!</v>
      </c>
      <c r="H71" s="34"/>
      <c r="I71" s="44" t="e">
        <f>D71+G71</f>
        <v>#REF!</v>
      </c>
      <c r="J71" s="23" t="e">
        <f>E71+B71</f>
        <v>#REF!</v>
      </c>
      <c r="K71" s="23" t="e">
        <f t="shared" si="13"/>
        <v>#REF!</v>
      </c>
      <c r="L71" s="23" t="e">
        <f>G71+D71</f>
        <v>#REF!</v>
      </c>
      <c r="M71" s="15"/>
      <c r="N71" s="44" t="e">
        <f>D71+G71</f>
        <v>#REF!</v>
      </c>
    </row>
    <row r="72" spans="1:14" x14ac:dyDescent="0.3">
      <c r="A72" s="9" t="s">
        <v>109</v>
      </c>
      <c r="B72" s="7"/>
      <c r="C72" s="20"/>
      <c r="D72" s="21"/>
      <c r="E72" s="7"/>
      <c r="F72" s="20"/>
      <c r="G72" s="21"/>
      <c r="H72" s="15"/>
      <c r="I72" s="44"/>
      <c r="J72" s="23"/>
      <c r="K72" s="23"/>
      <c r="L72" s="23"/>
      <c r="M72" s="15"/>
      <c r="N72" s="44"/>
    </row>
    <row r="73" spans="1:14" x14ac:dyDescent="0.3">
      <c r="A73" s="121" t="s">
        <v>122</v>
      </c>
      <c r="B73" s="22" t="e">
        <f>#REF!+#REF!+#REF!+#REF!+#REF!+#REF!+#REF!+#REF!+#REF!+#REF!</f>
        <v>#REF!</v>
      </c>
      <c r="C73" s="11"/>
      <c r="D73" s="22" t="e">
        <f>#REF!+#REF!+#REF!+#REF!+#REF!+#REF!+#REF!+#REF!+#REF!+#REF!</f>
        <v>#REF!</v>
      </c>
      <c r="E73" s="23" t="e">
        <f>#REF!+#REF!+#REF!+#REF!+#REF!+#REF!+#REF!+#REF!+#REF!+#REF!</f>
        <v>#REF!</v>
      </c>
      <c r="F73" s="13"/>
      <c r="G73" s="23" t="e">
        <f>#REF!+#REF!+#REF!+#REF!+#REF!+#REF!+#REF!+#REF!+#REF!+#REF!</f>
        <v>#REF!</v>
      </c>
      <c r="H73" s="34"/>
      <c r="I73" s="44" t="e">
        <f>D73+G73</f>
        <v>#REF!</v>
      </c>
      <c r="J73" s="23" t="e">
        <f>E73+B73</f>
        <v>#REF!</v>
      </c>
      <c r="K73" s="23" t="e">
        <f t="shared" ref="K73" si="14">IF(J73&gt;0,L73/J73," ")</f>
        <v>#REF!</v>
      </c>
      <c r="L73" s="23" t="e">
        <f>G73+D73</f>
        <v>#REF!</v>
      </c>
      <c r="M73" s="15"/>
      <c r="N73" s="44" t="e">
        <f>D73+G73</f>
        <v>#REF!</v>
      </c>
    </row>
    <row r="74" spans="1:14" x14ac:dyDescent="0.3">
      <c r="A74" s="120" t="s">
        <v>111</v>
      </c>
      <c r="B74" s="22" t="e">
        <f>#REF!+#REF!+#REF!+#REF!+#REF!+#REF!+#REF!+#REF!+#REF!+#REF!</f>
        <v>#REF!</v>
      </c>
      <c r="C74" s="11"/>
      <c r="D74" s="22" t="e">
        <f>#REF!+#REF!+#REF!+#REF!+#REF!+#REF!+#REF!+#REF!+#REF!+#REF!</f>
        <v>#REF!</v>
      </c>
      <c r="E74" s="23" t="e">
        <f>#REF!+#REF!+#REF!+#REF!+#REF!+#REF!+#REF!+#REF!+#REF!+#REF!</f>
        <v>#REF!</v>
      </c>
      <c r="F74" s="13"/>
      <c r="G74" s="23" t="e">
        <f>#REF!+#REF!+#REF!+#REF!+#REF!+#REF!+#REF!+#REF!+#REF!+#REF!</f>
        <v>#REF!</v>
      </c>
      <c r="H74" s="34"/>
      <c r="I74" s="44" t="e">
        <f>D74+G74</f>
        <v>#REF!</v>
      </c>
      <c r="J74" s="23" t="e">
        <f>E74+B74</f>
        <v>#REF!</v>
      </c>
      <c r="K74" s="23" t="e">
        <f t="shared" ref="K74:K75" si="15">IF(J74&gt;0,L74/J74," ")</f>
        <v>#REF!</v>
      </c>
      <c r="L74" s="23" t="e">
        <f>G74+D74</f>
        <v>#REF!</v>
      </c>
      <c r="M74" s="15"/>
      <c r="N74" s="44" t="e">
        <f>D74+G74</f>
        <v>#REF!</v>
      </c>
    </row>
    <row r="75" spans="1:14" x14ac:dyDescent="0.3">
      <c r="A75" s="120" t="s">
        <v>123</v>
      </c>
      <c r="B75" s="22" t="e">
        <f>#REF!+#REF!+#REF!+#REF!+#REF!+#REF!+#REF!+#REF!+#REF!+#REF!</f>
        <v>#REF!</v>
      </c>
      <c r="C75" s="11"/>
      <c r="D75" s="22" t="e">
        <f>#REF!+#REF!+#REF!+#REF!+#REF!+#REF!+#REF!+#REF!+#REF!+#REF!</f>
        <v>#REF!</v>
      </c>
      <c r="E75" s="23" t="e">
        <f>#REF!+#REF!+#REF!+#REF!+#REF!+#REF!+#REF!+#REF!+#REF!+#REF!</f>
        <v>#REF!</v>
      </c>
      <c r="F75" s="13"/>
      <c r="G75" s="23" t="e">
        <f>#REF!+#REF!+#REF!+#REF!+#REF!+#REF!+#REF!+#REF!+#REF!+#REF!</f>
        <v>#REF!</v>
      </c>
      <c r="H75" s="34"/>
      <c r="I75" s="44" t="e">
        <f>D75+G75</f>
        <v>#REF!</v>
      </c>
      <c r="J75" s="23" t="e">
        <f>E75+B75</f>
        <v>#REF!</v>
      </c>
      <c r="K75" s="23" t="e">
        <f t="shared" si="15"/>
        <v>#REF!</v>
      </c>
      <c r="L75" s="23" t="e">
        <f>G75+D75</f>
        <v>#REF!</v>
      </c>
      <c r="M75" s="15"/>
      <c r="N75" s="44" t="e">
        <f>D75+G75</f>
        <v>#REF!</v>
      </c>
    </row>
    <row r="76" spans="1:14" x14ac:dyDescent="0.3">
      <c r="A76" s="120" t="s">
        <v>124</v>
      </c>
      <c r="B76" s="22" t="e">
        <f>#REF!+#REF!+#REF!+#REF!+#REF!+#REF!+#REF!+#REF!+#REF!+#REF!</f>
        <v>#REF!</v>
      </c>
      <c r="C76" s="11"/>
      <c r="D76" s="22" t="e">
        <f>#REF!+#REF!+#REF!+#REF!+#REF!+#REF!+#REF!+#REF!+#REF!+#REF!</f>
        <v>#REF!</v>
      </c>
      <c r="E76" s="23" t="e">
        <f>#REF!+#REF!+#REF!+#REF!+#REF!+#REF!+#REF!+#REF!+#REF!+#REF!</f>
        <v>#REF!</v>
      </c>
      <c r="F76" s="13"/>
      <c r="G76" s="23" t="e">
        <f>#REF!+#REF!+#REF!+#REF!+#REF!+#REF!+#REF!+#REF!+#REF!+#REF!</f>
        <v>#REF!</v>
      </c>
      <c r="H76" s="34"/>
      <c r="I76" s="44" t="e">
        <f>D76+G76</f>
        <v>#REF!</v>
      </c>
      <c r="J76" s="23" t="e">
        <f>E76+B76</f>
        <v>#REF!</v>
      </c>
      <c r="K76" s="23" t="e">
        <f t="shared" si="13"/>
        <v>#REF!</v>
      </c>
      <c r="L76" s="23" t="e">
        <f>G76+D76</f>
        <v>#REF!</v>
      </c>
      <c r="M76" s="15"/>
      <c r="N76" s="44" t="e">
        <f>D76+G76</f>
        <v>#REF!</v>
      </c>
    </row>
    <row r="77" spans="1:14" x14ac:dyDescent="0.3">
      <c r="A77" s="120" t="s">
        <v>125</v>
      </c>
      <c r="B77" s="22" t="e">
        <f>#REF!+#REF!+#REF!+#REF!+#REF!+#REF!+#REF!+#REF!+#REF!+#REF!</f>
        <v>#REF!</v>
      </c>
      <c r="C77" s="11"/>
      <c r="D77" s="22" t="e">
        <f>#REF!+#REF!+#REF!+#REF!+#REF!+#REF!+#REF!+#REF!+#REF!+#REF!</f>
        <v>#REF!</v>
      </c>
      <c r="E77" s="23" t="e">
        <f>#REF!+#REF!+#REF!+#REF!+#REF!+#REF!+#REF!+#REF!+#REF!+#REF!</f>
        <v>#REF!</v>
      </c>
      <c r="F77" s="13"/>
      <c r="G77" s="23" t="e">
        <f>#REF!+#REF!+#REF!+#REF!+#REF!+#REF!+#REF!+#REF!+#REF!+#REF!</f>
        <v>#REF!</v>
      </c>
      <c r="H77" s="34"/>
      <c r="I77" s="44" t="e">
        <f>D77+G77</f>
        <v>#REF!</v>
      </c>
      <c r="J77" s="23" t="e">
        <f>E77+B77</f>
        <v>#REF!</v>
      </c>
      <c r="K77" s="23" t="e">
        <f t="shared" si="13"/>
        <v>#REF!</v>
      </c>
      <c r="L77" s="23" t="e">
        <f>G77+D77</f>
        <v>#REF!</v>
      </c>
      <c r="M77" s="15"/>
      <c r="N77" s="44" t="e">
        <f>D77+G77</f>
        <v>#REF!</v>
      </c>
    </row>
    <row r="78" spans="1:14" x14ac:dyDescent="0.3">
      <c r="A78" s="24"/>
      <c r="B78" s="10"/>
      <c r="C78" s="11"/>
      <c r="D78" s="22"/>
      <c r="E78" s="12"/>
      <c r="F78" s="13"/>
      <c r="G78" s="23"/>
      <c r="H78" s="15"/>
      <c r="I78" s="44"/>
      <c r="J78" s="23"/>
      <c r="K78" s="23"/>
      <c r="L78" s="23"/>
      <c r="M78" s="15"/>
      <c r="N78" s="44"/>
    </row>
    <row r="79" spans="1:14" x14ac:dyDescent="0.3">
      <c r="A79" s="122" t="s">
        <v>115</v>
      </c>
      <c r="B79" s="19"/>
      <c r="C79" s="19"/>
      <c r="D79" s="25" t="e">
        <f>SUM(D49:D77)</f>
        <v>#REF!</v>
      </c>
      <c r="E79" s="19"/>
      <c r="F79" s="19"/>
      <c r="G79" s="25" t="e">
        <f>SUM(G49:G78)</f>
        <v>#REF!</v>
      </c>
      <c r="H79" s="15"/>
      <c r="I79" s="44" t="e">
        <f>D79+G79</f>
        <v>#REF!</v>
      </c>
      <c r="J79" s="23">
        <f>E79+B79</f>
        <v>0</v>
      </c>
      <c r="K79" s="23"/>
      <c r="L79" s="23" t="e">
        <f>G79+D79</f>
        <v>#REF!</v>
      </c>
      <c r="M79" s="15"/>
      <c r="N79" s="44" t="e">
        <f>D79+G79</f>
        <v>#REF!</v>
      </c>
    </row>
    <row r="80" spans="1:14" x14ac:dyDescent="0.3">
      <c r="A80" s="122" t="s">
        <v>116</v>
      </c>
      <c r="B80" s="19"/>
      <c r="C80" s="19"/>
      <c r="D80" s="25" t="e">
        <f>SUM(D49:D78)</f>
        <v>#REF!</v>
      </c>
      <c r="E80" s="19"/>
      <c r="F80" s="19"/>
      <c r="G80" s="25" t="e">
        <f>SUM(G49:G78)</f>
        <v>#REF!</v>
      </c>
      <c r="H80" s="15"/>
      <c r="I80" s="44" t="e">
        <f>D80+G80</f>
        <v>#REF!</v>
      </c>
      <c r="J80" s="23">
        <f>E80+B80</f>
        <v>0</v>
      </c>
      <c r="K80" s="23"/>
      <c r="L80" s="23" t="e">
        <f>G80+D80</f>
        <v>#REF!</v>
      </c>
      <c r="M80" s="15"/>
      <c r="N80" s="44" t="e">
        <f>D80+G80</f>
        <v>#REF!</v>
      </c>
    </row>
    <row r="81" spans="1:14" x14ac:dyDescent="0.3">
      <c r="A81" s="24"/>
      <c r="B81" s="10"/>
      <c r="C81" s="11"/>
      <c r="D81" s="22"/>
      <c r="E81" s="12"/>
      <c r="F81" s="13"/>
      <c r="G81" s="23"/>
      <c r="H81" s="15"/>
      <c r="I81" s="44"/>
      <c r="J81" s="23"/>
      <c r="K81" s="23"/>
      <c r="L81" s="23"/>
      <c r="M81" s="15"/>
      <c r="N81" s="44"/>
    </row>
    <row r="82" spans="1:14" x14ac:dyDescent="0.3">
      <c r="A82" s="19" t="s">
        <v>117</v>
      </c>
      <c r="B82" s="19"/>
      <c r="C82" s="19"/>
      <c r="D82" s="25" t="e">
        <f>+D79*0.25</f>
        <v>#REF!</v>
      </c>
      <c r="E82" s="19"/>
      <c r="F82" s="19"/>
      <c r="G82" s="25" t="e">
        <f>+G79*0.25</f>
        <v>#REF!</v>
      </c>
      <c r="H82" s="15"/>
      <c r="I82" s="44" t="e">
        <f>D82+G82</f>
        <v>#REF!</v>
      </c>
      <c r="J82" s="23">
        <f>E82+B82</f>
        <v>0</v>
      </c>
      <c r="K82" s="23"/>
      <c r="L82" s="23" t="e">
        <f>G82+D82</f>
        <v>#REF!</v>
      </c>
      <c r="M82" s="15"/>
      <c r="N82" s="44" t="e">
        <f>D82+G82</f>
        <v>#REF!</v>
      </c>
    </row>
    <row r="83" spans="1:14" x14ac:dyDescent="0.3">
      <c r="A83" s="14"/>
      <c r="B83" s="10"/>
      <c r="C83" s="11"/>
      <c r="D83" s="22"/>
      <c r="E83" s="12"/>
      <c r="F83" s="13"/>
      <c r="G83" s="23"/>
      <c r="H83" s="15"/>
      <c r="I83" s="44"/>
      <c r="J83" s="23"/>
      <c r="K83" s="23"/>
      <c r="L83" s="23"/>
      <c r="M83" s="15"/>
      <c r="N83" s="44"/>
    </row>
    <row r="84" spans="1:14" x14ac:dyDescent="0.3">
      <c r="A84" s="19" t="s">
        <v>118</v>
      </c>
      <c r="B84" s="19"/>
      <c r="C84" s="19"/>
      <c r="D84" s="25" t="e">
        <f>D80+D82</f>
        <v>#REF!</v>
      </c>
      <c r="E84" s="19"/>
      <c r="F84" s="19"/>
      <c r="G84" s="25" t="e">
        <f>G80+G82</f>
        <v>#REF!</v>
      </c>
      <c r="H84" s="15"/>
      <c r="I84" s="44" t="e">
        <f>D84+G84</f>
        <v>#REF!</v>
      </c>
      <c r="J84" s="23">
        <f>E84+B84</f>
        <v>0</v>
      </c>
      <c r="K84" s="23"/>
      <c r="L84" s="23" t="e">
        <f>G84+D84</f>
        <v>#REF!</v>
      </c>
      <c r="M84" s="15"/>
      <c r="N84" s="44" t="e">
        <f>D84+G84</f>
        <v>#REF!</v>
      </c>
    </row>
  </sheetData>
  <sheetProtection selectLockedCells="1" selectUnlockedCells="1"/>
  <mergeCells count="5">
    <mergeCell ref="B2:D2"/>
    <mergeCell ref="E2:G2"/>
    <mergeCell ref="A5:N5"/>
    <mergeCell ref="A46:N46"/>
    <mergeCell ref="J2:K2"/>
  </mergeCell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31">
    <tabColor rgb="FFCCFF66"/>
    <pageSetUpPr fitToPage="1"/>
  </sheetPr>
  <dimension ref="A1:K831"/>
  <sheetViews>
    <sheetView zoomScale="80" zoomScaleNormal="80" workbookViewId="0">
      <pane ySplit="3" topLeftCell="A4" activePane="bottomLeft" state="frozenSplit"/>
      <selection pane="bottomLeft" activeCell="C1" sqref="C1"/>
    </sheetView>
  </sheetViews>
  <sheetFormatPr defaultColWidth="9.21875" defaultRowHeight="14.4" x14ac:dyDescent="0.3"/>
  <cols>
    <col min="1" max="1" width="111.77734375" style="155" customWidth="1"/>
    <col min="2" max="2" width="8.77734375" style="2" customWidth="1"/>
    <col min="3" max="3" width="15.21875" style="2" customWidth="1"/>
    <col min="4" max="4" width="16.21875" style="2" bestFit="1" customWidth="1"/>
    <col min="5" max="5" width="8.77734375" style="2" customWidth="1"/>
    <col min="6" max="6" width="15.21875" style="2" customWidth="1"/>
    <col min="7" max="7" width="16" style="2" customWidth="1"/>
    <col min="8" max="8" width="1.77734375" customWidth="1"/>
    <col min="9" max="9" width="19.5546875" style="1" bestFit="1" customWidth="1"/>
    <col min="10" max="16384" width="9.21875" style="1"/>
  </cols>
  <sheetData>
    <row r="1" spans="1:9" s="94" customFormat="1" ht="24" thickBot="1" x14ac:dyDescent="0.35">
      <c r="A1" s="144" t="s">
        <v>334</v>
      </c>
      <c r="B1" s="91"/>
      <c r="C1" s="145" t="s">
        <v>126</v>
      </c>
      <c r="D1" s="93"/>
      <c r="E1" s="277" t="s">
        <v>335</v>
      </c>
      <c r="F1" s="278"/>
      <c r="G1" s="279"/>
      <c r="H1" s="70"/>
      <c r="I1" s="90"/>
    </row>
    <row r="2" spans="1:9" s="94" customFormat="1" ht="18.75" customHeight="1" x14ac:dyDescent="0.3">
      <c r="A2" s="146"/>
      <c r="B2" s="268"/>
      <c r="C2" s="269"/>
      <c r="D2" s="270"/>
      <c r="E2" s="271"/>
      <c r="F2" s="272"/>
      <c r="G2" s="273"/>
      <c r="H2" s="70"/>
      <c r="I2" s="147"/>
    </row>
    <row r="3" spans="1:9" s="94" customFormat="1" ht="18" x14ac:dyDescent="0.3">
      <c r="A3" s="148" t="s">
        <v>127</v>
      </c>
      <c r="B3" s="149" t="s">
        <v>78</v>
      </c>
      <c r="C3" s="150" t="s">
        <v>79</v>
      </c>
      <c r="D3" s="149" t="s">
        <v>80</v>
      </c>
      <c r="E3" s="151" t="s">
        <v>78</v>
      </c>
      <c r="F3" s="152" t="s">
        <v>79</v>
      </c>
      <c r="G3" s="151" t="s">
        <v>81</v>
      </c>
      <c r="H3" s="153"/>
      <c r="I3" s="147" t="s">
        <v>128</v>
      </c>
    </row>
    <row r="4" spans="1:9" s="94" customFormat="1" ht="7.05" customHeight="1" x14ac:dyDescent="0.3">
      <c r="A4" s="71"/>
      <c r="B4" s="72"/>
      <c r="C4" s="73"/>
      <c r="D4" s="74"/>
      <c r="E4" s="72"/>
      <c r="F4" s="73"/>
      <c r="G4" s="74"/>
      <c r="H4" s="75"/>
      <c r="I4" s="76"/>
    </row>
    <row r="5" spans="1:9" s="94" customFormat="1" ht="21.3" customHeight="1" x14ac:dyDescent="0.3">
      <c r="A5" s="274" t="s">
        <v>129</v>
      </c>
      <c r="B5" s="275"/>
      <c r="C5" s="275"/>
      <c r="D5" s="275"/>
      <c r="E5" s="275"/>
      <c r="F5" s="275"/>
      <c r="G5" s="275"/>
      <c r="H5" s="275"/>
      <c r="I5" s="276"/>
    </row>
    <row r="6" spans="1:9" s="94" customFormat="1" ht="7.05" customHeight="1" x14ac:dyDescent="0.3">
      <c r="A6" s="77"/>
      <c r="B6" s="78"/>
      <c r="C6" s="78"/>
      <c r="D6" s="78"/>
      <c r="E6" s="78"/>
      <c r="F6" s="78"/>
      <c r="G6" s="78"/>
      <c r="H6" s="78"/>
      <c r="I6" s="78"/>
    </row>
    <row r="7" spans="1:9" s="94" customFormat="1" ht="15" customHeight="1" x14ac:dyDescent="0.3">
      <c r="A7" s="79" t="s">
        <v>86</v>
      </c>
      <c r="B7" s="80"/>
      <c r="C7" s="81"/>
      <c r="D7" s="82"/>
      <c r="E7" s="80"/>
      <c r="F7" s="81"/>
      <c r="G7" s="82"/>
      <c r="H7" s="70"/>
      <c r="I7" s="83"/>
    </row>
    <row r="8" spans="1:9" s="94" customFormat="1" ht="15" customHeight="1" x14ac:dyDescent="0.3">
      <c r="A8" s="77" t="s">
        <v>87</v>
      </c>
      <c r="B8" s="84"/>
      <c r="C8" s="85"/>
      <c r="D8" s="86"/>
      <c r="E8" s="87"/>
      <c r="F8" s="88"/>
      <c r="G8" s="89"/>
      <c r="H8" s="70"/>
      <c r="I8" s="83"/>
    </row>
    <row r="9" spans="1:9" s="94" customFormat="1" ht="15" customHeight="1" x14ac:dyDescent="0.3">
      <c r="A9" s="138" t="s">
        <v>88</v>
      </c>
      <c r="B9" s="130"/>
      <c r="C9" s="130"/>
      <c r="D9" s="86">
        <f t="shared" ref="D9:D16" si="0">B9*C9</f>
        <v>0</v>
      </c>
      <c r="E9" s="130"/>
      <c r="F9" s="130"/>
      <c r="G9" s="89">
        <f t="shared" ref="G9:G16" si="1">E9*F9</f>
        <v>0</v>
      </c>
      <c r="H9" s="70"/>
      <c r="I9" s="83">
        <f t="shared" ref="I9:I16" si="2">D9+G9</f>
        <v>0</v>
      </c>
    </row>
    <row r="10" spans="1:9" s="94" customFormat="1" ht="15" customHeight="1" x14ac:dyDescent="0.3">
      <c r="A10" s="138" t="s">
        <v>89</v>
      </c>
      <c r="B10" s="130"/>
      <c r="C10" s="130"/>
      <c r="D10" s="86">
        <f t="shared" si="0"/>
        <v>0</v>
      </c>
      <c r="E10" s="130"/>
      <c r="F10" s="130"/>
      <c r="G10" s="89">
        <f t="shared" si="1"/>
        <v>0</v>
      </c>
      <c r="H10" s="70"/>
      <c r="I10" s="83">
        <f t="shared" si="2"/>
        <v>0</v>
      </c>
    </row>
    <row r="11" spans="1:9" s="94" customFormat="1" ht="15" customHeight="1" x14ac:dyDescent="0.3">
      <c r="A11" s="138" t="s">
        <v>90</v>
      </c>
      <c r="B11" s="130"/>
      <c r="C11" s="130"/>
      <c r="D11" s="86">
        <f t="shared" si="0"/>
        <v>0</v>
      </c>
      <c r="E11" s="130"/>
      <c r="F11" s="130"/>
      <c r="G11" s="89">
        <f t="shared" si="1"/>
        <v>0</v>
      </c>
      <c r="H11" s="70"/>
      <c r="I11" s="83">
        <f t="shared" si="2"/>
        <v>0</v>
      </c>
    </row>
    <row r="12" spans="1:9" s="94" customFormat="1" ht="15" customHeight="1" x14ac:dyDescent="0.3">
      <c r="A12" s="138" t="s">
        <v>91</v>
      </c>
      <c r="B12" s="130"/>
      <c r="C12" s="130"/>
      <c r="D12" s="86">
        <f t="shared" si="0"/>
        <v>0</v>
      </c>
      <c r="E12" s="130"/>
      <c r="F12" s="130"/>
      <c r="G12" s="89">
        <f t="shared" si="1"/>
        <v>0</v>
      </c>
      <c r="H12" s="70"/>
      <c r="I12" s="83">
        <f t="shared" si="2"/>
        <v>0</v>
      </c>
    </row>
    <row r="13" spans="1:9" s="94" customFormat="1" ht="15" customHeight="1" x14ac:dyDescent="0.3">
      <c r="A13" s="138" t="s">
        <v>92</v>
      </c>
      <c r="B13" s="130"/>
      <c r="C13" s="130"/>
      <c r="D13" s="86">
        <f t="shared" si="0"/>
        <v>0</v>
      </c>
      <c r="E13" s="130"/>
      <c r="F13" s="130"/>
      <c r="G13" s="89">
        <f t="shared" si="1"/>
        <v>0</v>
      </c>
      <c r="H13" s="70"/>
      <c r="I13" s="83">
        <f t="shared" si="2"/>
        <v>0</v>
      </c>
    </row>
    <row r="14" spans="1:9" s="94" customFormat="1" ht="15" customHeight="1" x14ac:dyDescent="0.3">
      <c r="A14" s="77" t="s">
        <v>93</v>
      </c>
      <c r="B14" s="130"/>
      <c r="C14" s="130"/>
      <c r="D14" s="86">
        <f t="shared" si="0"/>
        <v>0</v>
      </c>
      <c r="E14" s="130"/>
      <c r="F14" s="130"/>
      <c r="G14" s="89">
        <f t="shared" si="1"/>
        <v>0</v>
      </c>
      <c r="H14" s="70"/>
      <c r="I14" s="83">
        <f t="shared" si="2"/>
        <v>0</v>
      </c>
    </row>
    <row r="15" spans="1:9" s="94" customFormat="1" ht="15" customHeight="1" x14ac:dyDescent="0.3">
      <c r="A15" s="77" t="s">
        <v>94</v>
      </c>
      <c r="B15" s="130"/>
      <c r="C15" s="130"/>
      <c r="D15" s="86">
        <f t="shared" si="0"/>
        <v>0</v>
      </c>
      <c r="E15" s="130"/>
      <c r="F15" s="130"/>
      <c r="G15" s="89">
        <f t="shared" si="1"/>
        <v>0</v>
      </c>
      <c r="H15" s="90"/>
      <c r="I15" s="83">
        <f t="shared" si="2"/>
        <v>0</v>
      </c>
    </row>
    <row r="16" spans="1:9" s="94" customFormat="1" ht="15" customHeight="1" x14ac:dyDescent="0.3">
      <c r="A16" s="77" t="s">
        <v>95</v>
      </c>
      <c r="B16" s="130"/>
      <c r="C16" s="85">
        <f>5080*VLOOKUP('BE list'!D4,CountryList!A2:B164,2,FALSE)</f>
        <v>4145.28</v>
      </c>
      <c r="D16" s="86">
        <f t="shared" si="0"/>
        <v>0</v>
      </c>
      <c r="E16" s="130"/>
      <c r="F16" s="88"/>
      <c r="G16" s="89">
        <f t="shared" si="1"/>
        <v>0</v>
      </c>
      <c r="H16" s="90"/>
      <c r="I16" s="83">
        <f t="shared" si="2"/>
        <v>0</v>
      </c>
    </row>
    <row r="17" spans="1:9" s="94" customFormat="1" ht="15" customHeight="1" x14ac:dyDescent="0.3">
      <c r="A17" s="79" t="s">
        <v>96</v>
      </c>
      <c r="B17" s="80"/>
      <c r="C17" s="81"/>
      <c r="D17" s="82"/>
      <c r="E17" s="80"/>
      <c r="F17" s="81"/>
      <c r="G17" s="82"/>
      <c r="H17" s="90"/>
      <c r="I17" s="83"/>
    </row>
    <row r="18" spans="1:9" s="94" customFormat="1" ht="15" customHeight="1" x14ac:dyDescent="0.3">
      <c r="A18" s="143"/>
      <c r="B18" s="130"/>
      <c r="C18" s="130"/>
      <c r="D18" s="86">
        <f>B18*C18</f>
        <v>0</v>
      </c>
      <c r="E18" s="130"/>
      <c r="F18" s="130"/>
      <c r="G18" s="89">
        <f>E18*F18</f>
        <v>0</v>
      </c>
      <c r="H18" s="90"/>
      <c r="I18" s="83">
        <f>D18+G18</f>
        <v>0</v>
      </c>
    </row>
    <row r="19" spans="1:9" s="94" customFormat="1" ht="15" customHeight="1" x14ac:dyDescent="0.3">
      <c r="A19" s="79" t="s">
        <v>97</v>
      </c>
      <c r="B19" s="80"/>
      <c r="C19" s="81"/>
      <c r="D19" s="82"/>
      <c r="E19" s="131"/>
      <c r="F19" s="131"/>
      <c r="G19" s="82"/>
      <c r="H19" s="90"/>
      <c r="I19" s="83"/>
    </row>
    <row r="20" spans="1:9" s="94" customFormat="1" ht="15" customHeight="1" x14ac:dyDescent="0.3">
      <c r="A20" s="77" t="s">
        <v>98</v>
      </c>
      <c r="B20" s="130"/>
      <c r="C20" s="130"/>
      <c r="D20" s="86">
        <f>B20*C20</f>
        <v>0</v>
      </c>
      <c r="E20" s="130"/>
      <c r="F20" s="130"/>
      <c r="G20" s="89">
        <f>E20*F20</f>
        <v>0</v>
      </c>
      <c r="H20" s="90"/>
      <c r="I20" s="83">
        <f>D20+G20</f>
        <v>0</v>
      </c>
    </row>
    <row r="21" spans="1:9" s="94" customFormat="1" ht="15" customHeight="1" x14ac:dyDescent="0.3">
      <c r="A21" s="77" t="s">
        <v>130</v>
      </c>
      <c r="B21" s="84"/>
      <c r="C21" s="85"/>
      <c r="D21" s="86"/>
      <c r="E21" s="87"/>
      <c r="F21" s="88"/>
      <c r="G21" s="89"/>
      <c r="H21" s="90"/>
      <c r="I21" s="83"/>
    </row>
    <row r="22" spans="1:9" s="94" customFormat="1" x14ac:dyDescent="0.3">
      <c r="A22" s="139" t="s">
        <v>100</v>
      </c>
      <c r="B22" s="130"/>
      <c r="C22" s="130"/>
      <c r="D22" s="86">
        <f>B22*C22</f>
        <v>0</v>
      </c>
      <c r="E22" s="130"/>
      <c r="F22" s="130"/>
      <c r="G22" s="89">
        <f>E22*F22</f>
        <v>0</v>
      </c>
      <c r="H22" s="90"/>
      <c r="I22" s="83">
        <f>D22+G22</f>
        <v>0</v>
      </c>
    </row>
    <row r="23" spans="1:9" s="94" customFormat="1" ht="15" customHeight="1" x14ac:dyDescent="0.3">
      <c r="A23" s="139" t="s">
        <v>101</v>
      </c>
      <c r="B23" s="130"/>
      <c r="C23" s="130"/>
      <c r="D23" s="86">
        <f>B23*C23</f>
        <v>0</v>
      </c>
      <c r="E23" s="130"/>
      <c r="F23" s="130"/>
      <c r="G23" s="89">
        <f>E23*F23</f>
        <v>0</v>
      </c>
      <c r="H23" s="90"/>
      <c r="I23" s="83">
        <f>D23+G23</f>
        <v>0</v>
      </c>
    </row>
    <row r="24" spans="1:9" s="94" customFormat="1" ht="15" customHeight="1" x14ac:dyDescent="0.3">
      <c r="A24" s="139" t="s">
        <v>102</v>
      </c>
      <c r="B24" s="130"/>
      <c r="C24" s="130"/>
      <c r="D24" s="86">
        <f>B24*C24</f>
        <v>0</v>
      </c>
      <c r="E24" s="130"/>
      <c r="F24" s="130"/>
      <c r="G24" s="89">
        <f>E24*F24</f>
        <v>0</v>
      </c>
      <c r="H24" s="90"/>
      <c r="I24" s="83">
        <f>D24+G24</f>
        <v>0</v>
      </c>
    </row>
    <row r="25" spans="1:9" s="94" customFormat="1" ht="15" customHeight="1" x14ac:dyDescent="0.3">
      <c r="A25" s="77" t="s">
        <v>103</v>
      </c>
      <c r="B25" s="84"/>
      <c r="C25" s="85"/>
      <c r="D25" s="86"/>
      <c r="E25" s="87"/>
      <c r="F25" s="88"/>
      <c r="G25" s="89"/>
      <c r="H25" s="90"/>
      <c r="I25" s="83"/>
    </row>
    <row r="26" spans="1:9" s="94" customFormat="1" ht="15" customHeight="1" x14ac:dyDescent="0.3">
      <c r="A26" s="139" t="s">
        <v>104</v>
      </c>
      <c r="B26" s="130"/>
      <c r="C26" s="130"/>
      <c r="D26" s="86">
        <f>B26*C26</f>
        <v>0</v>
      </c>
      <c r="E26" s="130"/>
      <c r="F26" s="130"/>
      <c r="G26" s="89">
        <f>E26*F26</f>
        <v>0</v>
      </c>
      <c r="H26" s="90"/>
      <c r="I26" s="83">
        <f>D26+G26</f>
        <v>0</v>
      </c>
    </row>
    <row r="27" spans="1:9" s="94" customFormat="1" ht="15" customHeight="1" x14ac:dyDescent="0.3">
      <c r="A27" s="139" t="s">
        <v>105</v>
      </c>
      <c r="B27" s="130"/>
      <c r="C27" s="130"/>
      <c r="D27" s="86">
        <f>B27*C27</f>
        <v>0</v>
      </c>
      <c r="E27" s="130"/>
      <c r="F27" s="130"/>
      <c r="G27" s="89">
        <f>E27*F27</f>
        <v>0</v>
      </c>
      <c r="H27" s="90"/>
      <c r="I27" s="83">
        <f>D27+G27</f>
        <v>0</v>
      </c>
    </row>
    <row r="28" spans="1:9" s="94" customFormat="1" ht="15" customHeight="1" x14ac:dyDescent="0.3">
      <c r="A28" s="139" t="s">
        <v>106</v>
      </c>
      <c r="B28" s="130"/>
      <c r="C28" s="130"/>
      <c r="D28" s="86">
        <f>B28*C28</f>
        <v>0</v>
      </c>
      <c r="E28" s="130"/>
      <c r="F28" s="130"/>
      <c r="G28" s="89">
        <f>E28*F28</f>
        <v>0</v>
      </c>
      <c r="H28" s="90"/>
      <c r="I28" s="83">
        <f>D28+G28</f>
        <v>0</v>
      </c>
    </row>
    <row r="29" spans="1:9" s="94" customFormat="1" ht="15" customHeight="1" x14ac:dyDescent="0.3">
      <c r="A29" s="139" t="s">
        <v>107</v>
      </c>
      <c r="B29" s="130"/>
      <c r="C29" s="130"/>
      <c r="D29" s="86">
        <f>B29*C29</f>
        <v>0</v>
      </c>
      <c r="E29" s="130"/>
      <c r="F29" s="130"/>
      <c r="G29" s="89">
        <f>E29*F29</f>
        <v>0</v>
      </c>
      <c r="H29" s="90"/>
      <c r="I29" s="83">
        <f>D29+G29</f>
        <v>0</v>
      </c>
    </row>
    <row r="30" spans="1:9" s="94" customFormat="1" ht="15" customHeight="1" x14ac:dyDescent="0.3">
      <c r="A30" s="139" t="s">
        <v>131</v>
      </c>
      <c r="B30" s="130"/>
      <c r="C30" s="130"/>
      <c r="D30" s="86">
        <f>B30*C30</f>
        <v>0</v>
      </c>
      <c r="E30" s="130"/>
      <c r="F30" s="130"/>
      <c r="G30" s="89">
        <f>E30*F30</f>
        <v>0</v>
      </c>
      <c r="H30" s="90"/>
      <c r="I30" s="83">
        <f>D30+G30</f>
        <v>0</v>
      </c>
    </row>
    <row r="31" spans="1:9" s="94" customFormat="1" x14ac:dyDescent="0.3">
      <c r="A31" s="79" t="s">
        <v>109</v>
      </c>
      <c r="B31" s="80"/>
      <c r="C31" s="81"/>
      <c r="D31" s="82"/>
      <c r="E31" s="80"/>
      <c r="F31" s="81"/>
      <c r="G31" s="82"/>
      <c r="H31" s="90"/>
      <c r="I31" s="83"/>
    </row>
    <row r="32" spans="1:9" s="94" customFormat="1" ht="15" customHeight="1" x14ac:dyDescent="0.3">
      <c r="A32" s="140" t="s">
        <v>132</v>
      </c>
      <c r="B32" s="130"/>
      <c r="C32" s="130"/>
      <c r="D32" s="86">
        <f>B32*C32</f>
        <v>0</v>
      </c>
      <c r="E32" s="130"/>
      <c r="F32" s="130"/>
      <c r="G32" s="89">
        <f>E32*F32</f>
        <v>0</v>
      </c>
      <c r="H32" s="90"/>
      <c r="I32" s="83">
        <f>D32+G32</f>
        <v>0</v>
      </c>
    </row>
    <row r="33" spans="1:9" s="94" customFormat="1" ht="15" customHeight="1" x14ac:dyDescent="0.3">
      <c r="A33" s="140" t="s">
        <v>111</v>
      </c>
      <c r="B33" s="130"/>
      <c r="C33" s="130"/>
      <c r="D33" s="86">
        <f>B33*C33</f>
        <v>0</v>
      </c>
      <c r="E33" s="130"/>
      <c r="F33" s="130"/>
      <c r="G33" s="89">
        <f>E33*F33</f>
        <v>0</v>
      </c>
      <c r="H33" s="90"/>
      <c r="I33" s="83">
        <f>D33+G33</f>
        <v>0</v>
      </c>
    </row>
    <row r="34" spans="1:9" s="94" customFormat="1" ht="15" customHeight="1" x14ac:dyDescent="0.3">
      <c r="A34" s="140" t="s">
        <v>133</v>
      </c>
      <c r="B34" s="130"/>
      <c r="C34" s="130"/>
      <c r="D34" s="86">
        <f>B34*C34</f>
        <v>0</v>
      </c>
      <c r="E34" s="130"/>
      <c r="F34" s="130"/>
      <c r="G34" s="89">
        <f>E34*F34</f>
        <v>0</v>
      </c>
      <c r="H34" s="90"/>
      <c r="I34" s="83">
        <f>D34+G34</f>
        <v>0</v>
      </c>
    </row>
    <row r="35" spans="1:9" s="94" customFormat="1" ht="15" customHeight="1" x14ac:dyDescent="0.3">
      <c r="A35" s="140" t="s">
        <v>134</v>
      </c>
      <c r="B35" s="130"/>
      <c r="C35" s="130"/>
      <c r="D35" s="86">
        <f>B35*C35</f>
        <v>0</v>
      </c>
      <c r="E35" s="130"/>
      <c r="F35" s="130"/>
      <c r="G35" s="89">
        <f>E35*F35</f>
        <v>0</v>
      </c>
      <c r="H35" s="90"/>
      <c r="I35" s="83">
        <f>D35+G35</f>
        <v>0</v>
      </c>
    </row>
    <row r="36" spans="1:9" s="94" customFormat="1" ht="15" customHeight="1" x14ac:dyDescent="0.3">
      <c r="A36" s="140" t="s">
        <v>135</v>
      </c>
      <c r="B36" s="130"/>
      <c r="C36" s="130"/>
      <c r="D36" s="86">
        <f>B36*C36</f>
        <v>0</v>
      </c>
      <c r="E36" s="130"/>
      <c r="F36" s="130"/>
      <c r="G36" s="89">
        <f>E36*F36</f>
        <v>0</v>
      </c>
      <c r="H36" s="90"/>
      <c r="I36" s="83">
        <f>D36+G36</f>
        <v>0</v>
      </c>
    </row>
    <row r="37" spans="1:9" s="94" customFormat="1" ht="15" customHeight="1" x14ac:dyDescent="0.3">
      <c r="A37" s="140"/>
      <c r="B37" s="84"/>
      <c r="C37" s="85"/>
      <c r="D37" s="86"/>
      <c r="E37" s="118"/>
      <c r="F37" s="119"/>
      <c r="G37" s="89"/>
      <c r="H37" s="114"/>
      <c r="I37" s="115"/>
    </row>
    <row r="38" spans="1:9" s="94" customFormat="1" ht="15" customHeight="1" x14ac:dyDescent="0.3">
      <c r="A38" s="142" t="s">
        <v>115</v>
      </c>
      <c r="B38" s="79"/>
      <c r="C38" s="79"/>
      <c r="D38" s="82">
        <f>SUM(D9:D16)+SUM(D20:D30)</f>
        <v>0</v>
      </c>
      <c r="E38" s="113"/>
      <c r="F38" s="113"/>
      <c r="G38" s="82">
        <f>SUM(G9:G16)+SUM(G20:G30)</f>
        <v>0</v>
      </c>
      <c r="H38" s="114"/>
      <c r="I38" s="115">
        <f>SUM(I9:I16)+SUM(I20:I30)</f>
        <v>0</v>
      </c>
    </row>
    <row r="39" spans="1:9" s="94" customFormat="1" x14ac:dyDescent="0.3">
      <c r="A39" s="142" t="s">
        <v>116</v>
      </c>
      <c r="B39" s="79"/>
      <c r="C39" s="79"/>
      <c r="D39" s="82">
        <f>SUM(D8:D36)</f>
        <v>0</v>
      </c>
      <c r="E39" s="113"/>
      <c r="F39" s="113"/>
      <c r="G39" s="82">
        <f>SUM(G8:G36)</f>
        <v>0</v>
      </c>
      <c r="H39" s="114"/>
      <c r="I39" s="115">
        <f>SUM(I8:I36)</f>
        <v>0</v>
      </c>
    </row>
    <row r="40" spans="1:9" s="94" customFormat="1" ht="15" customHeight="1" x14ac:dyDescent="0.3">
      <c r="A40" s="140"/>
      <c r="B40" s="84"/>
      <c r="C40" s="85"/>
      <c r="D40" s="86"/>
      <c r="E40" s="118"/>
      <c r="F40" s="119"/>
      <c r="G40" s="89"/>
      <c r="H40" s="114"/>
      <c r="I40" s="115"/>
    </row>
    <row r="41" spans="1:9" s="94" customFormat="1" ht="15" customHeight="1" x14ac:dyDescent="0.3">
      <c r="A41" s="79" t="s">
        <v>117</v>
      </c>
      <c r="B41" s="80"/>
      <c r="C41" s="81"/>
      <c r="D41" s="82">
        <f>D38*0.25</f>
        <v>0</v>
      </c>
      <c r="E41" s="116"/>
      <c r="F41" s="117"/>
      <c r="G41" s="82">
        <f>G38*0.25</f>
        <v>0</v>
      </c>
      <c r="H41" s="114"/>
      <c r="I41" s="115">
        <f>I38*0.25</f>
        <v>0</v>
      </c>
    </row>
    <row r="42" spans="1:9" s="94" customFormat="1" ht="15" customHeight="1" x14ac:dyDescent="0.3">
      <c r="A42" s="141"/>
      <c r="B42" s="84"/>
      <c r="C42" s="85"/>
      <c r="D42" s="86"/>
      <c r="E42" s="118"/>
      <c r="F42" s="119"/>
      <c r="G42" s="89"/>
      <c r="H42" s="114"/>
      <c r="I42" s="115"/>
    </row>
    <row r="43" spans="1:9" s="94" customFormat="1" ht="15" customHeight="1" x14ac:dyDescent="0.3">
      <c r="A43" s="79" t="s">
        <v>118</v>
      </c>
      <c r="B43" s="79"/>
      <c r="C43" s="79"/>
      <c r="D43" s="82">
        <f>D39+D41</f>
        <v>0</v>
      </c>
      <c r="E43" s="113"/>
      <c r="F43" s="113"/>
      <c r="G43" s="82">
        <f>G39+G41</f>
        <v>0</v>
      </c>
      <c r="H43" s="114"/>
      <c r="I43" s="115">
        <f>I39+I41</f>
        <v>0</v>
      </c>
    </row>
    <row r="44" spans="1:9" s="94" customFormat="1" ht="16.5" customHeight="1" x14ac:dyDescent="0.3">
      <c r="A44" s="144"/>
      <c r="B44" s="91"/>
      <c r="C44" s="92"/>
      <c r="D44" s="93"/>
      <c r="E44" s="91"/>
      <c r="F44" s="92"/>
      <c r="G44" s="93"/>
      <c r="H44" s="70"/>
      <c r="I44" s="90"/>
    </row>
    <row r="45" spans="1:9" s="94" customFormat="1" ht="7.05" customHeight="1" x14ac:dyDescent="0.3">
      <c r="A45" s="71"/>
      <c r="B45" s="72"/>
      <c r="C45" s="73"/>
      <c r="D45" s="74"/>
      <c r="E45" s="72"/>
      <c r="F45" s="73"/>
      <c r="G45" s="74"/>
      <c r="H45" s="75"/>
      <c r="I45" s="76"/>
    </row>
    <row r="46" spans="1:9" s="94" customFormat="1" ht="21.3" customHeight="1" x14ac:dyDescent="0.3">
      <c r="A46" s="274" t="s">
        <v>136</v>
      </c>
      <c r="B46" s="275"/>
      <c r="C46" s="275"/>
      <c r="D46" s="275"/>
      <c r="E46" s="275"/>
      <c r="F46" s="275"/>
      <c r="G46" s="275"/>
      <c r="H46" s="275"/>
      <c r="I46" s="276"/>
    </row>
    <row r="47" spans="1:9" s="94" customFormat="1" ht="7.05" customHeight="1" x14ac:dyDescent="0.3">
      <c r="A47" s="77"/>
      <c r="B47" s="78"/>
      <c r="C47" s="78"/>
      <c r="D47" s="78"/>
      <c r="E47" s="78"/>
      <c r="F47" s="78"/>
      <c r="G47" s="78"/>
      <c r="H47" s="78"/>
      <c r="I47" s="78"/>
    </row>
    <row r="48" spans="1:9" s="94" customFormat="1" ht="15" customHeight="1" x14ac:dyDescent="0.3">
      <c r="A48" s="79" t="s">
        <v>86</v>
      </c>
      <c r="B48" s="80"/>
      <c r="C48" s="81"/>
      <c r="D48" s="82"/>
      <c r="E48" s="80"/>
      <c r="F48" s="81"/>
      <c r="G48" s="82"/>
      <c r="H48" s="70"/>
      <c r="I48" s="83"/>
    </row>
    <row r="49" spans="1:9" s="94" customFormat="1" ht="15" customHeight="1" x14ac:dyDescent="0.3">
      <c r="A49" s="77" t="s">
        <v>87</v>
      </c>
      <c r="B49" s="84"/>
      <c r="C49" s="85"/>
      <c r="D49" s="86"/>
      <c r="E49" s="87"/>
      <c r="F49" s="88"/>
      <c r="G49" s="89"/>
      <c r="H49" s="70"/>
      <c r="I49" s="83"/>
    </row>
    <row r="50" spans="1:9" s="94" customFormat="1" ht="15" customHeight="1" x14ac:dyDescent="0.3">
      <c r="A50" s="138" t="s">
        <v>88</v>
      </c>
      <c r="B50" s="84" t="e">
        <f>#REF!+#REF!+#REF!+#REF!+#REF!+#REF!+#REF!+#REF!+#REF!+#REF!+#REF!+#REF!+#REF!+#REF!+#REF!+#REF!+#REF!+#REF!+#REF!+B9</f>
        <v>#REF!</v>
      </c>
      <c r="C50" s="85" t="e">
        <f t="shared" ref="C50:C57" si="3">IF(B50&gt;0,D50/B50," ")</f>
        <v>#REF!</v>
      </c>
      <c r="D50" s="86" t="e">
        <f>#REF!+#REF!+#REF!+#REF!+#REF!+#REF!+#REF!+#REF!+#REF!+#REF!+#REF!+#REF!+#REF!+#REF!+#REF!+#REF!+#REF!+#REF!+#REF!+D9</f>
        <v>#REF!</v>
      </c>
      <c r="E50" s="87" t="e">
        <f>#REF!+#REF!+#REF!+#REF!+#REF!+#REF!+#REF!+#REF!+#REF!+#REF!+#REF!+#REF!+#REF!+#REF!+#REF!+#REF!+#REF!+#REF!+#REF!+E9</f>
        <v>#REF!</v>
      </c>
      <c r="F50" s="88" t="e">
        <f t="shared" ref="F50:F57" si="4">IF(E50&gt;0,G50/E50," ")</f>
        <v>#REF!</v>
      </c>
      <c r="G50" s="89" t="e">
        <f>#REF!+#REF!+#REF!+#REF!+#REF!+#REF!+#REF!+#REF!+#REF!+#REF!+#REF!+#REF!+#REF!+#REF!+#REF!+#REF!+#REF!+#REF!+#REF!+G9</f>
        <v>#REF!</v>
      </c>
      <c r="H50" s="70"/>
      <c r="I50" s="83" t="e">
        <f t="shared" ref="I50:I57" si="5">D50+G50</f>
        <v>#REF!</v>
      </c>
    </row>
    <row r="51" spans="1:9" s="94" customFormat="1" ht="15" customHeight="1" x14ac:dyDescent="0.3">
      <c r="A51" s="138" t="s">
        <v>89</v>
      </c>
      <c r="B51" s="84" t="e">
        <f>#REF!+#REF!+#REF!+#REF!+#REF!+#REF!+#REF!+#REF!+#REF!+#REF!+#REF!+#REF!+#REF!+#REF!+#REF!+#REF!+#REF!+#REF!+#REF!+B10</f>
        <v>#REF!</v>
      </c>
      <c r="C51" s="85" t="e">
        <f t="shared" si="3"/>
        <v>#REF!</v>
      </c>
      <c r="D51" s="86" t="e">
        <f>#REF!+#REF!+#REF!+#REF!+#REF!+#REF!+#REF!+#REF!+#REF!+#REF!+#REF!+#REF!+#REF!+#REF!+#REF!+#REF!+#REF!+#REF!+#REF!+D10</f>
        <v>#REF!</v>
      </c>
      <c r="E51" s="87" t="e">
        <f>#REF!+#REF!+#REF!+#REF!+#REF!+#REF!+#REF!+#REF!+#REF!+#REF!+#REF!+#REF!+#REF!+#REF!+#REF!+#REF!+#REF!+#REF!+#REF!+E10</f>
        <v>#REF!</v>
      </c>
      <c r="F51" s="88" t="e">
        <f t="shared" si="4"/>
        <v>#REF!</v>
      </c>
      <c r="G51" s="89" t="e">
        <f>#REF!+#REF!+#REF!+#REF!+#REF!+#REF!+#REF!+#REF!+#REF!+#REF!+#REF!+#REF!+#REF!+#REF!+#REF!+#REF!+#REF!+#REF!+#REF!+G10</f>
        <v>#REF!</v>
      </c>
      <c r="H51" s="70"/>
      <c r="I51" s="83" t="e">
        <f t="shared" si="5"/>
        <v>#REF!</v>
      </c>
    </row>
    <row r="52" spans="1:9" s="94" customFormat="1" ht="15" customHeight="1" x14ac:dyDescent="0.3">
      <c r="A52" s="138" t="s">
        <v>90</v>
      </c>
      <c r="B52" s="84" t="e">
        <f>#REF!+#REF!+#REF!+#REF!+#REF!+#REF!+#REF!+#REF!+#REF!+#REF!+#REF!+#REF!+#REF!+#REF!+#REF!+#REF!+#REF!+#REF!+#REF!+B11</f>
        <v>#REF!</v>
      </c>
      <c r="C52" s="85" t="e">
        <f t="shared" si="3"/>
        <v>#REF!</v>
      </c>
      <c r="D52" s="86" t="e">
        <f>#REF!+#REF!+#REF!+#REF!+#REF!+#REF!+#REF!+#REF!+#REF!+#REF!+#REF!+#REF!+#REF!+#REF!+#REF!+#REF!+#REF!+#REF!+#REF!+D11</f>
        <v>#REF!</v>
      </c>
      <c r="E52" s="87" t="e">
        <f>#REF!+#REF!+#REF!+#REF!+#REF!+#REF!+#REF!+#REF!+#REF!+#REF!+#REF!+#REF!+#REF!+#REF!+#REF!+#REF!+#REF!+#REF!+#REF!+E11</f>
        <v>#REF!</v>
      </c>
      <c r="F52" s="88" t="e">
        <f t="shared" si="4"/>
        <v>#REF!</v>
      </c>
      <c r="G52" s="89" t="e">
        <f>#REF!+#REF!+#REF!+#REF!+#REF!+#REF!+#REF!+#REF!+#REF!+#REF!+#REF!+#REF!+#REF!+#REF!+#REF!+#REF!+#REF!+#REF!+#REF!+G11</f>
        <v>#REF!</v>
      </c>
      <c r="H52" s="70"/>
      <c r="I52" s="83" t="e">
        <f t="shared" si="5"/>
        <v>#REF!</v>
      </c>
    </row>
    <row r="53" spans="1:9" s="94" customFormat="1" ht="15" customHeight="1" x14ac:dyDescent="0.3">
      <c r="A53" s="138" t="s">
        <v>91</v>
      </c>
      <c r="B53" s="84" t="e">
        <f>#REF!+#REF!+#REF!+#REF!+#REF!+#REF!+#REF!+#REF!+#REF!+#REF!+#REF!+#REF!+#REF!+#REF!+#REF!+#REF!+#REF!+#REF!+#REF!+B12</f>
        <v>#REF!</v>
      </c>
      <c r="C53" s="85" t="e">
        <f t="shared" si="3"/>
        <v>#REF!</v>
      </c>
      <c r="D53" s="86" t="e">
        <f>#REF!+#REF!+#REF!+#REF!+#REF!+#REF!+#REF!+#REF!+#REF!+#REF!+#REF!+#REF!+#REF!+#REF!+#REF!+#REF!+#REF!+#REF!+#REF!+D12</f>
        <v>#REF!</v>
      </c>
      <c r="E53" s="87" t="e">
        <f>#REF!+#REF!+#REF!+#REF!+#REF!+#REF!+#REF!+#REF!+#REF!+#REF!+#REF!+#REF!+#REF!+#REF!+#REF!+#REF!+#REF!+#REF!+#REF!+E12</f>
        <v>#REF!</v>
      </c>
      <c r="F53" s="88" t="e">
        <f t="shared" si="4"/>
        <v>#REF!</v>
      </c>
      <c r="G53" s="89" t="e">
        <f>#REF!+#REF!+#REF!+#REF!+#REF!+#REF!+#REF!+#REF!+#REF!+#REF!+#REF!+#REF!+#REF!+#REF!+#REF!+#REF!+#REF!+#REF!+#REF!+G12</f>
        <v>#REF!</v>
      </c>
      <c r="H53" s="70"/>
      <c r="I53" s="83" t="e">
        <f t="shared" si="5"/>
        <v>#REF!</v>
      </c>
    </row>
    <row r="54" spans="1:9" s="94" customFormat="1" ht="15" customHeight="1" x14ac:dyDescent="0.3">
      <c r="A54" s="138" t="s">
        <v>92</v>
      </c>
      <c r="B54" s="84" t="e">
        <f>#REF!+#REF!+#REF!+#REF!+#REF!+#REF!+#REF!+#REF!+#REF!+#REF!+#REF!+#REF!+#REF!+#REF!+#REF!+#REF!+#REF!+#REF!+#REF!+B13</f>
        <v>#REF!</v>
      </c>
      <c r="C54" s="85" t="e">
        <f t="shared" si="3"/>
        <v>#REF!</v>
      </c>
      <c r="D54" s="86" t="e">
        <f>#REF!+#REF!+#REF!+#REF!+#REF!+#REF!+#REF!+#REF!+#REF!+#REF!+#REF!+#REF!+#REF!+#REF!+#REF!+#REF!+#REF!+#REF!+#REF!+D13</f>
        <v>#REF!</v>
      </c>
      <c r="E54" s="87" t="e">
        <f>#REF!+#REF!+#REF!+#REF!+#REF!+#REF!+#REF!+#REF!+#REF!+#REF!+#REF!+#REF!+#REF!+#REF!+#REF!+#REF!+#REF!+#REF!+#REF!+E13</f>
        <v>#REF!</v>
      </c>
      <c r="F54" s="88" t="e">
        <f t="shared" si="4"/>
        <v>#REF!</v>
      </c>
      <c r="G54" s="89" t="e">
        <f>#REF!+#REF!+#REF!+#REF!+#REF!+#REF!+#REF!+#REF!+#REF!+#REF!+#REF!+#REF!+#REF!+#REF!+#REF!+#REF!+#REF!+#REF!+#REF!+G13</f>
        <v>#REF!</v>
      </c>
      <c r="H54" s="70"/>
      <c r="I54" s="83" t="e">
        <f t="shared" si="5"/>
        <v>#REF!</v>
      </c>
    </row>
    <row r="55" spans="1:9" s="94" customFormat="1" ht="15" customHeight="1" x14ac:dyDescent="0.3">
      <c r="A55" s="77" t="s">
        <v>93</v>
      </c>
      <c r="B55" s="84" t="e">
        <f>#REF!+#REF!+#REF!+#REF!+#REF!+#REF!+#REF!+#REF!+#REF!+#REF!+#REF!+#REF!+#REF!+#REF!+#REF!+#REF!+#REF!+#REF!+#REF!+B14</f>
        <v>#REF!</v>
      </c>
      <c r="C55" s="85" t="e">
        <f t="shared" si="3"/>
        <v>#REF!</v>
      </c>
      <c r="D55" s="86" t="e">
        <f>#REF!+#REF!+#REF!+#REF!+#REF!+#REF!+#REF!+#REF!+#REF!+#REF!+#REF!+#REF!+#REF!+#REF!+#REF!+#REF!+#REF!+#REF!+#REF!+D14</f>
        <v>#REF!</v>
      </c>
      <c r="E55" s="87" t="e">
        <f>#REF!+#REF!+#REF!+#REF!+#REF!+#REF!+#REF!+#REF!+#REF!+#REF!+#REF!+#REF!+#REF!+#REF!+#REF!+#REF!+#REF!+#REF!+#REF!+E14</f>
        <v>#REF!</v>
      </c>
      <c r="F55" s="88" t="e">
        <f t="shared" si="4"/>
        <v>#REF!</v>
      </c>
      <c r="G55" s="89" t="e">
        <f>#REF!+#REF!+#REF!+#REF!+#REF!+#REF!+#REF!+#REF!+#REF!+#REF!+#REF!+#REF!+#REF!+#REF!+#REF!+#REF!+#REF!+#REF!+#REF!+G14</f>
        <v>#REF!</v>
      </c>
      <c r="H55" s="70"/>
      <c r="I55" s="83" t="e">
        <f t="shared" si="5"/>
        <v>#REF!</v>
      </c>
    </row>
    <row r="56" spans="1:9" s="94" customFormat="1" ht="15" customHeight="1" x14ac:dyDescent="0.3">
      <c r="A56" s="77" t="s">
        <v>94</v>
      </c>
      <c r="B56" s="84" t="e">
        <f>#REF!+#REF!+#REF!+#REF!+#REF!+#REF!+#REF!+#REF!+#REF!+#REF!+#REF!+#REF!+#REF!+#REF!+#REF!+#REF!+#REF!+#REF!+#REF!+B15</f>
        <v>#REF!</v>
      </c>
      <c r="C56" s="85" t="e">
        <f t="shared" si="3"/>
        <v>#REF!</v>
      </c>
      <c r="D56" s="86" t="e">
        <f>#REF!+#REF!+#REF!+#REF!+#REF!+#REF!+#REF!+#REF!+#REF!+#REF!+#REF!+#REF!+#REF!+#REF!+#REF!+#REF!+#REF!+#REF!+#REF!+D15</f>
        <v>#REF!</v>
      </c>
      <c r="E56" s="87" t="e">
        <f>#REF!+#REF!+#REF!+#REF!+#REF!+#REF!+#REF!+#REF!+#REF!+#REF!+#REF!+#REF!+#REF!+#REF!+#REF!+#REF!+#REF!+#REF!+#REF!+E15</f>
        <v>#REF!</v>
      </c>
      <c r="F56" s="88" t="e">
        <f t="shared" si="4"/>
        <v>#REF!</v>
      </c>
      <c r="G56" s="89" t="e">
        <f>#REF!+#REF!+#REF!+#REF!+#REF!+#REF!+#REF!+#REF!+#REF!+#REF!+#REF!+#REF!+#REF!+#REF!+#REF!+#REF!+#REF!+#REF!+#REF!+G15</f>
        <v>#REF!</v>
      </c>
      <c r="H56" s="90"/>
      <c r="I56" s="83" t="e">
        <f t="shared" si="5"/>
        <v>#REF!</v>
      </c>
    </row>
    <row r="57" spans="1:9" s="94" customFormat="1" ht="15" customHeight="1" x14ac:dyDescent="0.3">
      <c r="A57" s="77" t="s">
        <v>95</v>
      </c>
      <c r="B57" s="84" t="e">
        <f>#REF!+#REF!+#REF!+#REF!+#REF!+#REF!+#REF!+#REF!+#REF!+#REF!+#REF!+#REF!+#REF!+#REF!+#REF!+#REF!+#REF!+#REF!+#REF!+B16</f>
        <v>#REF!</v>
      </c>
      <c r="C57" s="85" t="e">
        <f t="shared" si="3"/>
        <v>#REF!</v>
      </c>
      <c r="D57" s="86" t="e">
        <f>#REF!+#REF!+#REF!+#REF!+#REF!+#REF!+#REF!+#REF!+#REF!+#REF!+#REF!+#REF!+#REF!+#REF!+#REF!+#REF!+#REF!+#REF!+#REF!+D16</f>
        <v>#REF!</v>
      </c>
      <c r="E57" s="87" t="e">
        <f>#REF!+#REF!+#REF!+#REF!+#REF!+#REF!+#REF!+#REF!+#REF!+#REF!+#REF!+#REF!+#REF!+#REF!+#REF!+#REF!+#REF!+#REF!+#REF!+E16</f>
        <v>#REF!</v>
      </c>
      <c r="F57" s="88" t="e">
        <f t="shared" si="4"/>
        <v>#REF!</v>
      </c>
      <c r="G57" s="89" t="e">
        <f>#REF!+#REF!+#REF!+#REF!+#REF!+#REF!+#REF!+#REF!+#REF!+#REF!+#REF!+#REF!+#REF!+#REF!+#REF!+#REF!+#REF!+#REF!+#REF!+G16</f>
        <v>#REF!</v>
      </c>
      <c r="H57" s="90"/>
      <c r="I57" s="83" t="e">
        <f t="shared" si="5"/>
        <v>#REF!</v>
      </c>
    </row>
    <row r="58" spans="1:9" s="94" customFormat="1" ht="15" customHeight="1" x14ac:dyDescent="0.3">
      <c r="A58" s="79" t="s">
        <v>96</v>
      </c>
      <c r="B58" s="80"/>
      <c r="C58" s="81"/>
      <c r="D58" s="82"/>
      <c r="E58" s="80"/>
      <c r="F58" s="81"/>
      <c r="G58" s="82"/>
      <c r="H58" s="90"/>
      <c r="I58" s="83"/>
    </row>
    <row r="59" spans="1:9" s="94" customFormat="1" ht="15" customHeight="1" x14ac:dyDescent="0.3">
      <c r="A59" s="77"/>
      <c r="B59" s="84" t="e">
        <f>#REF!+#REF!+#REF!+#REF!+#REF!+#REF!+#REF!+#REF!+#REF!+#REF!+#REF!+#REF!+#REF!+#REF!+#REF!+#REF!+#REF!+#REF!+#REF!+B18</f>
        <v>#REF!</v>
      </c>
      <c r="C59" s="85" t="e">
        <f>IF(B59&gt;0,D59/B59," ")</f>
        <v>#REF!</v>
      </c>
      <c r="D59" s="86" t="e">
        <f>#REF!+#REF!+#REF!+#REF!+#REF!+#REF!+#REF!+#REF!+#REF!+#REF!+#REF!+#REF!+#REF!+#REF!+#REF!+#REF!+#REF!+#REF!+#REF!+#REF!</f>
        <v>#REF!</v>
      </c>
      <c r="E59" s="87" t="e">
        <f>#REF!+#REF!+#REF!+#REF!+#REF!+#REF!+#REF!+#REF!+#REF!+#REF!+#REF!+#REF!+#REF!+#REF!+#REF!+#REF!+#REF!+#REF!+#REF!+#REF!</f>
        <v>#REF!</v>
      </c>
      <c r="F59" s="88" t="e">
        <f>IF(E59&gt;0,G59/E59," ")</f>
        <v>#REF!</v>
      </c>
      <c r="G59" s="89" t="e">
        <f>#REF!+#REF!+#REF!+#REF!+#REF!+#REF!+#REF!+#REF!+#REF!+#REF!+#REF!+#REF!+#REF!+#REF!+#REF!+#REF!+#REF!+#REF!+#REF!+#REF!</f>
        <v>#REF!</v>
      </c>
      <c r="H59" s="90"/>
      <c r="I59" s="83" t="e">
        <f>D59+G59</f>
        <v>#REF!</v>
      </c>
    </row>
    <row r="60" spans="1:9" s="94" customFormat="1" ht="15" customHeight="1" x14ac:dyDescent="0.3">
      <c r="A60" s="79" t="s">
        <v>97</v>
      </c>
      <c r="B60" s="80"/>
      <c r="C60" s="81"/>
      <c r="D60" s="82"/>
      <c r="E60" s="80"/>
      <c r="F60" s="81"/>
      <c r="G60" s="82"/>
      <c r="H60" s="90"/>
      <c r="I60" s="83"/>
    </row>
    <row r="61" spans="1:9" s="94" customFormat="1" ht="15" customHeight="1" x14ac:dyDescent="0.3">
      <c r="A61" s="77" t="s">
        <v>98</v>
      </c>
      <c r="B61" s="84" t="e">
        <f>#REF!+#REF!+#REF!+#REF!+#REF!+#REF!+#REF!+#REF!+#REF!+#REF!+#REF!+#REF!+#REF!+#REF!+#REF!+#REF!+#REF!+#REF!+#REF!+B20</f>
        <v>#REF!</v>
      </c>
      <c r="C61" s="85" t="e">
        <f>IF(B61&gt;0,D61/B61," ")</f>
        <v>#REF!</v>
      </c>
      <c r="D61" s="86" t="e">
        <f>#REF!+#REF!+#REF!+#REF!+#REF!+#REF!+#REF!+#REF!+#REF!+#REF!+#REF!+#REF!+#REF!+#REF!+#REF!+#REF!+#REF!+#REF!+#REF!+#REF!</f>
        <v>#REF!</v>
      </c>
      <c r="E61" s="87" t="e">
        <f>#REF!+#REF!+#REF!+#REF!+#REF!+#REF!+#REF!+#REF!+#REF!+#REF!+#REF!+#REF!+#REF!+#REF!+#REF!+#REF!+#REF!+#REF!+#REF!+#REF!</f>
        <v>#REF!</v>
      </c>
      <c r="F61" s="88" t="e">
        <f>IF(E61&gt;0,G61/E61," ")</f>
        <v>#REF!</v>
      </c>
      <c r="G61" s="89" t="e">
        <f>#REF!+#REF!+#REF!+#REF!+#REF!+#REF!+#REF!+#REF!+#REF!+#REF!+#REF!+#REF!+#REF!+#REF!+#REF!+#REF!+#REF!+#REF!+#REF!+#REF!</f>
        <v>#REF!</v>
      </c>
      <c r="H61" s="90"/>
      <c r="I61" s="83" t="e">
        <f>D61+G61</f>
        <v>#REF!</v>
      </c>
    </row>
    <row r="62" spans="1:9" s="94" customFormat="1" ht="15" customHeight="1" x14ac:dyDescent="0.3">
      <c r="A62" s="77" t="s">
        <v>130</v>
      </c>
      <c r="B62" s="84"/>
      <c r="C62" s="85"/>
      <c r="D62" s="86"/>
      <c r="E62" s="87"/>
      <c r="F62" s="88"/>
      <c r="G62" s="89"/>
      <c r="H62" s="90"/>
      <c r="I62" s="83"/>
    </row>
    <row r="63" spans="1:9" s="94" customFormat="1" x14ac:dyDescent="0.3">
      <c r="A63" s="139" t="s">
        <v>100</v>
      </c>
      <c r="B63" s="84" t="e">
        <f>#REF!+#REF!+#REF!+#REF!+#REF!+#REF!+#REF!+#REF!+#REF!+#REF!+#REF!+#REF!+#REF!+#REF!+#REF!+#REF!+#REF!+#REF!+#REF!+B22</f>
        <v>#REF!</v>
      </c>
      <c r="C63" s="85" t="e">
        <f>IF(B63&gt;0,D63/B63," ")</f>
        <v>#REF!</v>
      </c>
      <c r="D63" s="86" t="e">
        <f>#REF!+#REF!+#REF!+#REF!+#REF!+#REF!+#REF!+#REF!+#REF!+#REF!+#REF!+#REF!+#REF!+#REF!+#REF!+#REF!+#REF!+#REF!+#REF!+D41</f>
        <v>#REF!</v>
      </c>
      <c r="E63" s="87" t="e">
        <f>#REF!+#REF!+#REF!+#REF!+#REF!+#REF!+#REF!+#REF!+#REF!+#REF!+#REF!+#REF!+#REF!+#REF!+#REF!+#REF!+#REF!+#REF!+#REF!+E41</f>
        <v>#REF!</v>
      </c>
      <c r="F63" s="88" t="e">
        <f>IF(E63&gt;0,G63/E63," ")</f>
        <v>#REF!</v>
      </c>
      <c r="G63" s="89" t="e">
        <f>#REF!+#REF!+#REF!+#REF!+#REF!+#REF!+#REF!+#REF!+#REF!+#REF!+#REF!+#REF!+#REF!+#REF!+#REF!+#REF!+#REF!+#REF!+#REF!+G41</f>
        <v>#REF!</v>
      </c>
      <c r="H63" s="90"/>
      <c r="I63" s="83" t="e">
        <f>D63+G63</f>
        <v>#REF!</v>
      </c>
    </row>
    <row r="64" spans="1:9" s="94" customFormat="1" ht="15" customHeight="1" x14ac:dyDescent="0.3">
      <c r="A64" s="139" t="s">
        <v>101</v>
      </c>
      <c r="B64" s="84" t="e">
        <f>#REF!+#REF!+#REF!+#REF!+#REF!+#REF!+#REF!+#REF!+#REF!+#REF!+#REF!+#REF!+#REF!+#REF!+#REF!+#REF!+#REF!+#REF!+#REF!+B23</f>
        <v>#REF!</v>
      </c>
      <c r="C64" s="85" t="e">
        <f>IF(B64&gt;0,D64/B64," ")</f>
        <v>#REF!</v>
      </c>
      <c r="D64" s="86" t="e">
        <f>#REF!+#REF!+#REF!+#REF!+#REF!+#REF!+#REF!+#REF!+#REF!+#REF!+#REF!+#REF!+#REF!+#REF!+#REF!+#REF!+#REF!+#REF!+#REF!+D38</f>
        <v>#REF!</v>
      </c>
      <c r="E64" s="87" t="e">
        <f>#REF!+#REF!+#REF!+#REF!+#REF!+#REF!+#REF!+#REF!+#REF!+#REF!+#REF!+#REF!+#REF!+#REF!+#REF!+#REF!+#REF!+#REF!+#REF!+E38</f>
        <v>#REF!</v>
      </c>
      <c r="F64" s="88" t="e">
        <f>IF(E64&gt;0,G64/E64," ")</f>
        <v>#REF!</v>
      </c>
      <c r="G64" s="89" t="e">
        <f>#REF!+#REF!+#REF!+#REF!+#REF!+#REF!+#REF!+#REF!+#REF!+#REF!+#REF!+#REF!+#REF!+#REF!+#REF!+#REF!+#REF!+#REF!+#REF!+G38</f>
        <v>#REF!</v>
      </c>
      <c r="H64" s="90"/>
      <c r="I64" s="83" t="e">
        <f>D64+G64</f>
        <v>#REF!</v>
      </c>
    </row>
    <row r="65" spans="1:9" s="94" customFormat="1" ht="15" customHeight="1" x14ac:dyDescent="0.3">
      <c r="A65" s="139" t="s">
        <v>102</v>
      </c>
      <c r="B65" s="84" t="e">
        <f>#REF!+#REF!+#REF!+#REF!+#REF!+#REF!+#REF!+#REF!+#REF!+#REF!+#REF!+#REF!+#REF!+#REF!+#REF!+#REF!+#REF!+#REF!+#REF!+B24</f>
        <v>#REF!</v>
      </c>
      <c r="C65" s="85" t="e">
        <f>IF(B65&gt;0,D65/B65," ")</f>
        <v>#REF!</v>
      </c>
      <c r="D65" s="86" t="e">
        <f>#REF!+#REF!+#REF!+#REF!+#REF!+#REF!+#REF!+#REF!+#REF!+#REF!+#REF!+#REF!+#REF!+#REF!+#REF!+#REF!+#REF!+#REF!+#REF!+#REF!</f>
        <v>#REF!</v>
      </c>
      <c r="E65" s="87" t="e">
        <f>#REF!+#REF!+#REF!+#REF!+#REF!+#REF!+#REF!+#REF!+#REF!+#REF!+#REF!+#REF!+#REF!+#REF!+#REF!+#REF!+#REF!+#REF!+#REF!+#REF!</f>
        <v>#REF!</v>
      </c>
      <c r="F65" s="88" t="e">
        <f>IF(E65&gt;0,G65/E65," ")</f>
        <v>#REF!</v>
      </c>
      <c r="G65" s="89" t="e">
        <f>#REF!+#REF!+#REF!+#REF!+#REF!+#REF!+#REF!+#REF!+#REF!+#REF!+#REF!+#REF!+#REF!+#REF!+#REF!+#REF!+#REF!+#REF!+#REF!+#REF!</f>
        <v>#REF!</v>
      </c>
      <c r="H65" s="90"/>
      <c r="I65" s="83" t="e">
        <f>D65+G65</f>
        <v>#REF!</v>
      </c>
    </row>
    <row r="66" spans="1:9" s="94" customFormat="1" ht="15" customHeight="1" x14ac:dyDescent="0.3">
      <c r="A66" s="77" t="s">
        <v>103</v>
      </c>
      <c r="B66" s="84"/>
      <c r="C66" s="85"/>
      <c r="D66" s="86"/>
      <c r="E66" s="87"/>
      <c r="F66" s="88"/>
      <c r="G66" s="89"/>
      <c r="H66" s="90"/>
      <c r="I66" s="83"/>
    </row>
    <row r="67" spans="1:9" s="94" customFormat="1" ht="15" customHeight="1" x14ac:dyDescent="0.3">
      <c r="A67" s="139" t="s">
        <v>104</v>
      </c>
      <c r="B67" s="84" t="e">
        <f>#REF!+#REF!+#REF!+#REF!+#REF!+#REF!+#REF!+#REF!+#REF!+#REF!+#REF!+#REF!+#REF!+#REF!+#REF!+#REF!+#REF!+#REF!+#REF!+#REF!</f>
        <v>#REF!</v>
      </c>
      <c r="C67" s="85" t="e">
        <f t="shared" ref="C67:C73" si="6">IF(B67&gt;0,D67/B67," ")</f>
        <v>#REF!</v>
      </c>
      <c r="D67" s="86" t="e">
        <f>#REF!+#REF!+#REF!+#REF!+#REF!+#REF!+#REF!+#REF!+#REF!+#REF!+#REF!+#REF!+#REF!+#REF!+#REF!+#REF!+#REF!+#REF!+#REF!+#REF!</f>
        <v>#REF!</v>
      </c>
      <c r="E67" s="87" t="e">
        <f>#REF!+#REF!+#REF!+#REF!+#REF!+#REF!+#REF!+#REF!+#REF!+#REF!+#REF!+#REF!+#REF!+#REF!+#REF!+#REF!+#REF!+#REF!+#REF!+#REF!</f>
        <v>#REF!</v>
      </c>
      <c r="F67" s="88" t="e">
        <f t="shared" ref="F67:F73" si="7">IF(E67&gt;0,G67/E67," ")</f>
        <v>#REF!</v>
      </c>
      <c r="G67" s="89" t="e">
        <f>#REF!+#REF!+#REF!+#REF!+#REF!+#REF!+#REF!+#REF!+#REF!+#REF!+#REF!+#REF!+#REF!+#REF!+#REF!+#REF!+#REF!+#REF!+#REF!+#REF!</f>
        <v>#REF!</v>
      </c>
      <c r="H67" s="90"/>
      <c r="I67" s="83" t="e">
        <f t="shared" ref="I67:I73" si="8">D67+G67</f>
        <v>#REF!</v>
      </c>
    </row>
    <row r="68" spans="1:9" s="94" customFormat="1" ht="15" customHeight="1" x14ac:dyDescent="0.3">
      <c r="A68" s="139" t="s">
        <v>105</v>
      </c>
      <c r="B68" s="84" t="e">
        <f>#REF!+#REF!+#REF!+#REF!+#REF!+#REF!+#REF!+#REF!+#REF!+#REF!+#REF!+#REF!+#REF!+#REF!+#REF!+#REF!+#REF!+#REF!+#REF!+#REF!</f>
        <v>#REF!</v>
      </c>
      <c r="C68" s="85" t="e">
        <f t="shared" si="6"/>
        <v>#REF!</v>
      </c>
      <c r="D68" s="86" t="e">
        <f>#REF!+#REF!+#REF!+#REF!+#REF!+#REF!+#REF!+#REF!+#REF!+#REF!+#REF!+#REF!+#REF!+#REF!+#REF!+#REF!+#REF!+#REF!+#REF!+#REF!</f>
        <v>#REF!</v>
      </c>
      <c r="E68" s="87" t="e">
        <f>#REF!+#REF!+#REF!+#REF!+#REF!+#REF!+#REF!+#REF!+#REF!+#REF!+#REF!+#REF!+#REF!+#REF!+#REF!+#REF!+#REF!+#REF!+#REF!+#REF!</f>
        <v>#REF!</v>
      </c>
      <c r="F68" s="88" t="e">
        <f t="shared" si="7"/>
        <v>#REF!</v>
      </c>
      <c r="G68" s="89" t="e">
        <f>#REF!+#REF!+#REF!+#REF!+#REF!+#REF!+#REF!+#REF!+#REF!+#REF!+#REF!+#REF!+#REF!+#REF!+#REF!+#REF!+#REF!+#REF!+#REF!+#REF!</f>
        <v>#REF!</v>
      </c>
      <c r="H68" s="90"/>
      <c r="I68" s="83" t="e">
        <f t="shared" si="8"/>
        <v>#REF!</v>
      </c>
    </row>
    <row r="69" spans="1:9" s="94" customFormat="1" ht="15" customHeight="1" x14ac:dyDescent="0.3">
      <c r="A69" s="139" t="s">
        <v>106</v>
      </c>
      <c r="B69" s="84" t="e">
        <f>#REF!+#REF!+#REF!+#REF!+#REF!+#REF!+#REF!+#REF!+#REF!+#REF!+#REF!+#REF!+#REF!+#REF!+#REF!+#REF!+#REF!+#REF!+#REF!+#REF!</f>
        <v>#REF!</v>
      </c>
      <c r="C69" s="85" t="e">
        <f t="shared" si="6"/>
        <v>#REF!</v>
      </c>
      <c r="D69" s="86" t="e">
        <f>#REF!+#REF!+#REF!+#REF!+#REF!+#REF!+#REF!+#REF!+#REF!+#REF!+#REF!+#REF!+#REF!+#REF!+#REF!+#REF!+#REF!+#REF!+#REF!+#REF!</f>
        <v>#REF!</v>
      </c>
      <c r="E69" s="87" t="e">
        <f>#REF!+#REF!+#REF!+#REF!+#REF!+#REF!+#REF!+#REF!+#REF!+#REF!+#REF!+#REF!+#REF!+#REF!+#REF!+#REF!+#REF!+#REF!+#REF!+#REF!</f>
        <v>#REF!</v>
      </c>
      <c r="F69" s="88" t="e">
        <f t="shared" si="7"/>
        <v>#REF!</v>
      </c>
      <c r="G69" s="89" t="e">
        <f>#REF!+#REF!+#REF!+#REF!+#REF!+#REF!+#REF!+#REF!+#REF!+#REF!+#REF!+#REF!+#REF!+#REF!+#REF!+#REF!+#REF!+#REF!+#REF!+#REF!</f>
        <v>#REF!</v>
      </c>
      <c r="H69" s="90"/>
      <c r="I69" s="83" t="e">
        <f t="shared" si="8"/>
        <v>#REF!</v>
      </c>
    </row>
    <row r="70" spans="1:9" s="94" customFormat="1" ht="15" customHeight="1" x14ac:dyDescent="0.3">
      <c r="A70" s="139" t="s">
        <v>107</v>
      </c>
      <c r="B70" s="84" t="e">
        <f>#REF!+#REF!+#REF!+#REF!+#REF!+#REF!+#REF!+#REF!+#REF!+#REF!+#REF!+#REF!+#REF!+#REF!+#REF!+#REF!+#REF!+#REF!+#REF!+#REF!</f>
        <v>#REF!</v>
      </c>
      <c r="C70" s="85" t="e">
        <f t="shared" si="6"/>
        <v>#REF!</v>
      </c>
      <c r="D70" s="86" t="e">
        <f>#REF!+#REF!+#REF!+#REF!+#REF!+#REF!+#REF!+#REF!+#REF!+#REF!+#REF!+#REF!+#REF!+#REF!+#REF!+#REF!+#REF!+#REF!+#REF!+#REF!</f>
        <v>#REF!</v>
      </c>
      <c r="E70" s="87" t="e">
        <f>#REF!+#REF!+#REF!+#REF!+#REF!+#REF!+#REF!+#REF!+#REF!+#REF!+#REF!+#REF!+#REF!+#REF!+#REF!+#REF!+#REF!+#REF!+#REF!+#REF!</f>
        <v>#REF!</v>
      </c>
      <c r="F70" s="88" t="e">
        <f t="shared" si="7"/>
        <v>#REF!</v>
      </c>
      <c r="G70" s="89" t="e">
        <f>#REF!+#REF!+#REF!+#REF!+#REF!+#REF!+#REF!+#REF!+#REF!+#REF!+#REF!+#REF!+#REF!+#REF!+#REF!+#REF!+#REF!+#REF!+#REF!+#REF!</f>
        <v>#REF!</v>
      </c>
      <c r="H70" s="90"/>
      <c r="I70" s="83" t="e">
        <f t="shared" si="8"/>
        <v>#REF!</v>
      </c>
    </row>
    <row r="71" spans="1:9" s="94" customFormat="1" ht="15" customHeight="1" x14ac:dyDescent="0.3">
      <c r="A71" s="139" t="s">
        <v>131</v>
      </c>
      <c r="B71" s="84" t="e">
        <f>#REF!+#REF!+#REF!+#REF!+#REF!+#REF!+#REF!+#REF!+#REF!+#REF!+#REF!+#REF!+#REF!+#REF!+#REF!+#REF!+#REF!+#REF!+#REF!+#REF!</f>
        <v>#REF!</v>
      </c>
      <c r="C71" s="85" t="e">
        <f t="shared" si="6"/>
        <v>#REF!</v>
      </c>
      <c r="D71" s="86" t="e">
        <f>#REF!+#REF!+#REF!+#REF!+#REF!+#REF!+#REF!+#REF!+#REF!+#REF!+#REF!+#REF!+#REF!+#REF!+#REF!+#REF!+#REF!+#REF!+#REF!+#REF!</f>
        <v>#REF!</v>
      </c>
      <c r="E71" s="87" t="e">
        <f>#REF!+#REF!+#REF!+#REF!+#REF!+#REF!+#REF!+#REF!+#REF!+#REF!+#REF!+#REF!+#REF!+#REF!+#REF!+#REF!+#REF!+#REF!+#REF!+#REF!</f>
        <v>#REF!</v>
      </c>
      <c r="F71" s="88" t="e">
        <f t="shared" si="7"/>
        <v>#REF!</v>
      </c>
      <c r="G71" s="89" t="e">
        <f>#REF!+#REF!+#REF!+#REF!+#REF!+#REF!+#REF!+#REF!+#REF!+#REF!+#REF!+#REF!+#REF!+#REF!+#REF!+#REF!+#REF!+#REF!+#REF!+#REF!</f>
        <v>#REF!</v>
      </c>
      <c r="H71" s="90"/>
      <c r="I71" s="83" t="e">
        <f t="shared" si="8"/>
        <v>#REF!</v>
      </c>
    </row>
    <row r="72" spans="1:9" s="94" customFormat="1" ht="15" customHeight="1" x14ac:dyDescent="0.3">
      <c r="A72" s="79" t="s">
        <v>109</v>
      </c>
      <c r="B72" s="80"/>
      <c r="C72" s="81"/>
      <c r="D72" s="82"/>
      <c r="E72" s="80"/>
      <c r="F72" s="81"/>
      <c r="G72" s="82"/>
      <c r="H72" s="90"/>
      <c r="I72" s="83"/>
    </row>
    <row r="73" spans="1:9" s="94" customFormat="1" ht="15" customHeight="1" x14ac:dyDescent="0.3">
      <c r="A73" s="140" t="s">
        <v>132</v>
      </c>
      <c r="B73" s="84" t="e">
        <f>#REF!+#REF!+#REF!+#REF!+#REF!+#REF!+#REF!+#REF!+#REF!+#REF!+#REF!+#REF!+#REF!+#REF!+#REF!+#REF!+#REF!+#REF!+#REF!+#REF!</f>
        <v>#REF!</v>
      </c>
      <c r="C73" s="85" t="e">
        <f t="shared" si="6"/>
        <v>#REF!</v>
      </c>
      <c r="D73" s="86" t="e">
        <f>#REF!+#REF!+#REF!+#REF!+#REF!+#REF!+#REF!+#REF!+#REF!+#REF!+#REF!+#REF!+#REF!+#REF!+#REF!+#REF!+#REF!+#REF!+#REF!+#REF!</f>
        <v>#REF!</v>
      </c>
      <c r="E73" s="87" t="e">
        <f>#REF!+#REF!+#REF!+#REF!+#REF!+#REF!+#REF!+#REF!+#REF!+#REF!+#REF!+#REF!+#REF!+#REF!+#REF!+#REF!+#REF!+#REF!+#REF!+#REF!</f>
        <v>#REF!</v>
      </c>
      <c r="F73" s="88" t="e">
        <f t="shared" si="7"/>
        <v>#REF!</v>
      </c>
      <c r="G73" s="89" t="e">
        <f>#REF!+#REF!+#REF!+#REF!+#REF!+#REF!+#REF!+#REF!+#REF!+#REF!+#REF!+#REF!+#REF!+#REF!+#REF!+#REF!+#REF!+#REF!+#REF!+#REF!</f>
        <v>#REF!</v>
      </c>
      <c r="H73" s="90"/>
      <c r="I73" s="83" t="e">
        <f t="shared" si="8"/>
        <v>#REF!</v>
      </c>
    </row>
    <row r="74" spans="1:9" s="94" customFormat="1" ht="15" customHeight="1" x14ac:dyDescent="0.3">
      <c r="A74" s="140" t="s">
        <v>111</v>
      </c>
      <c r="B74" s="84" t="e">
        <f>#REF!+#REF!+#REF!+#REF!+#REF!+#REF!+#REF!+#REF!+#REF!+#REF!+#REF!+#REF!+#REF!+#REF!+#REF!+#REF!+#REF!+#REF!+#REF!+#REF!</f>
        <v>#REF!</v>
      </c>
      <c r="C74" s="85" t="e">
        <f t="shared" ref="C74:C77" si="9">IF(B74&gt;0,D74/B74," ")</f>
        <v>#REF!</v>
      </c>
      <c r="D74" s="86" t="e">
        <f>#REF!+#REF!+#REF!+#REF!+#REF!+#REF!+#REF!+#REF!+#REF!+#REF!+#REF!+#REF!+#REF!+#REF!+#REF!+#REF!+#REF!+#REF!+#REF!+#REF!</f>
        <v>#REF!</v>
      </c>
      <c r="E74" s="87" t="e">
        <f>#REF!+#REF!+#REF!+#REF!+#REF!+#REF!+#REF!+#REF!+#REF!+#REF!+#REF!+#REF!+#REF!+#REF!+#REF!+#REF!+#REF!+#REF!+#REF!+#REF!</f>
        <v>#REF!</v>
      </c>
      <c r="F74" s="88" t="e">
        <f t="shared" ref="F74:F77" si="10">IF(E74&gt;0,G74/E74," ")</f>
        <v>#REF!</v>
      </c>
      <c r="G74" s="89" t="e">
        <f>#REF!+#REF!+#REF!+#REF!+#REF!+#REF!+#REF!+#REF!+#REF!+#REF!+#REF!+#REF!+#REF!+#REF!+#REF!+#REF!+#REF!+#REF!+#REF!+#REF!</f>
        <v>#REF!</v>
      </c>
      <c r="H74" s="90"/>
      <c r="I74" s="83" t="e">
        <f t="shared" ref="I74:I77" si="11">D74+G74</f>
        <v>#REF!</v>
      </c>
    </row>
    <row r="75" spans="1:9" s="94" customFormat="1" ht="15" customHeight="1" x14ac:dyDescent="0.3">
      <c r="A75" s="140" t="s">
        <v>133</v>
      </c>
      <c r="B75" s="84" t="e">
        <f>#REF!+#REF!+#REF!+#REF!+#REF!+#REF!+#REF!+#REF!+#REF!+#REF!+#REF!+#REF!+#REF!+#REF!+#REF!+#REF!+#REF!+#REF!+#REF!+#REF!</f>
        <v>#REF!</v>
      </c>
      <c r="C75" s="85" t="e">
        <f t="shared" si="9"/>
        <v>#REF!</v>
      </c>
      <c r="D75" s="86" t="e">
        <f>#REF!+#REF!+#REF!+#REF!+#REF!+#REF!+#REF!+#REF!+#REF!+#REF!+#REF!+#REF!+#REF!+#REF!+#REF!+#REF!+#REF!+#REF!+#REF!+#REF!</f>
        <v>#REF!</v>
      </c>
      <c r="E75" s="87" t="e">
        <f>#REF!+#REF!+#REF!+#REF!+#REF!+#REF!+#REF!+#REF!+#REF!+#REF!+#REF!+#REF!+#REF!+#REF!+#REF!+#REF!+#REF!+#REF!+#REF!+#REF!</f>
        <v>#REF!</v>
      </c>
      <c r="F75" s="88" t="e">
        <f t="shared" si="10"/>
        <v>#REF!</v>
      </c>
      <c r="G75" s="89" t="e">
        <f>#REF!+#REF!+#REF!+#REF!+#REF!+#REF!+#REF!+#REF!+#REF!+#REF!+#REF!+#REF!+#REF!+#REF!+#REF!+#REF!+#REF!+#REF!+#REF!+#REF!</f>
        <v>#REF!</v>
      </c>
      <c r="H75" s="90"/>
      <c r="I75" s="83" t="e">
        <f t="shared" si="11"/>
        <v>#REF!</v>
      </c>
    </row>
    <row r="76" spans="1:9" s="94" customFormat="1" ht="15" customHeight="1" x14ac:dyDescent="0.3">
      <c r="A76" s="140" t="s">
        <v>134</v>
      </c>
      <c r="B76" s="84" t="e">
        <f>#REF!+#REF!+#REF!+#REF!+#REF!+#REF!+#REF!+#REF!+#REF!+#REF!+#REF!+#REF!+#REF!+#REF!+#REF!+#REF!+#REF!+#REF!+#REF!+#REF!</f>
        <v>#REF!</v>
      </c>
      <c r="C76" s="85" t="e">
        <f t="shared" si="9"/>
        <v>#REF!</v>
      </c>
      <c r="D76" s="86" t="e">
        <f>#REF!+#REF!+#REF!+#REF!+#REF!+#REF!+#REF!+#REF!+#REF!+#REF!+#REF!+#REF!+#REF!+#REF!+#REF!+#REF!+#REF!+#REF!+#REF!+#REF!</f>
        <v>#REF!</v>
      </c>
      <c r="E76" s="87" t="e">
        <f>#REF!+#REF!+#REF!+#REF!+#REF!+#REF!+#REF!+#REF!+#REF!+#REF!+#REF!+#REF!+#REF!+#REF!+#REF!+#REF!+#REF!+#REF!+#REF!+#REF!</f>
        <v>#REF!</v>
      </c>
      <c r="F76" s="88" t="e">
        <f t="shared" si="10"/>
        <v>#REF!</v>
      </c>
      <c r="G76" s="89" t="e">
        <f>#REF!+#REF!+#REF!+#REF!+#REF!+#REF!+#REF!+#REF!+#REF!+#REF!+#REF!+#REF!+#REF!+#REF!+#REF!+#REF!+#REF!+#REF!+#REF!+#REF!</f>
        <v>#REF!</v>
      </c>
      <c r="H76" s="90"/>
      <c r="I76" s="83" t="e">
        <f t="shared" si="11"/>
        <v>#REF!</v>
      </c>
    </row>
    <row r="77" spans="1:9" s="94" customFormat="1" ht="15" customHeight="1" x14ac:dyDescent="0.3">
      <c r="A77" s="140" t="s">
        <v>135</v>
      </c>
      <c r="B77" s="84" t="e">
        <f>#REF!+#REF!+#REF!+#REF!+#REF!+#REF!+#REF!+#REF!+#REF!+#REF!+#REF!+#REF!+#REF!+#REF!+#REF!+#REF!+#REF!+#REF!+#REF!+#REF!</f>
        <v>#REF!</v>
      </c>
      <c r="C77" s="85" t="e">
        <f t="shared" si="9"/>
        <v>#REF!</v>
      </c>
      <c r="D77" s="86" t="e">
        <f>#REF!+#REF!+#REF!+#REF!+#REF!+#REF!+#REF!+#REF!+#REF!+#REF!+#REF!+#REF!+#REF!+#REF!+#REF!+#REF!+#REF!+#REF!+#REF!+#REF!</f>
        <v>#REF!</v>
      </c>
      <c r="E77" s="87" t="e">
        <f>#REF!+#REF!+#REF!+#REF!+#REF!+#REF!+#REF!+#REF!+#REF!+#REF!+#REF!+#REF!+#REF!+#REF!+#REF!+#REF!+#REF!+#REF!+#REF!+#REF!</f>
        <v>#REF!</v>
      </c>
      <c r="F77" s="88" t="e">
        <f t="shared" si="10"/>
        <v>#REF!</v>
      </c>
      <c r="G77" s="89" t="e">
        <f>#REF!+#REF!+#REF!+#REF!+#REF!+#REF!+#REF!+#REF!+#REF!+#REF!+#REF!+#REF!+#REF!+#REF!+#REF!+#REF!+#REF!+#REF!+#REF!+#REF!</f>
        <v>#REF!</v>
      </c>
      <c r="H77" s="90"/>
      <c r="I77" s="83" t="e">
        <f t="shared" si="11"/>
        <v>#REF!</v>
      </c>
    </row>
    <row r="78" spans="1:9" s="94" customFormat="1" ht="15" customHeight="1" x14ac:dyDescent="0.3">
      <c r="A78" s="141"/>
      <c r="B78" s="84"/>
      <c r="C78" s="85"/>
      <c r="D78" s="86"/>
      <c r="E78" s="118"/>
      <c r="F78" s="119"/>
      <c r="G78" s="89"/>
      <c r="H78" s="114"/>
      <c r="I78" s="115"/>
    </row>
    <row r="79" spans="1:9" s="94" customFormat="1" ht="15" customHeight="1" x14ac:dyDescent="0.3">
      <c r="A79" s="142" t="s">
        <v>115</v>
      </c>
      <c r="B79" s="79"/>
      <c r="C79" s="79"/>
      <c r="D79" s="154" t="e">
        <f>#REF!+#REF!+#REF!+#REF!+#REF!+#REF!+#REF!+#REF!+#REF!+#REF!+#REF!+#REF!+#REF!+#REF!+#REF!+#REF!+#REF!+#REF!+#REF!+#REF!</f>
        <v>#REF!</v>
      </c>
      <c r="E79" s="79"/>
      <c r="F79" s="79"/>
      <c r="G79" s="154" t="e">
        <f>#REF!+#REF!+#REF!+#REF!+#REF!+#REF!+#REF!+#REF!+#REF!+#REF!+#REF!+#REF!+#REF!+#REF!+#REF!+#REF!+#REF!+#REF!+#REF!+#REF!</f>
        <v>#REF!</v>
      </c>
      <c r="H79" s="90"/>
      <c r="I79" s="83" t="e">
        <f>D79+G79</f>
        <v>#REF!</v>
      </c>
    </row>
    <row r="80" spans="1:9" s="94" customFormat="1" x14ac:dyDescent="0.3">
      <c r="A80" s="142" t="s">
        <v>116</v>
      </c>
      <c r="B80" s="79"/>
      <c r="C80" s="79"/>
      <c r="D80" s="154" t="e">
        <f>#REF!+#REF!+#REF!+#REF!+#REF!+#REF!+#REF!+#REF!+#REF!+#REF!+#REF!+#REF!+#REF!+#REF!+#REF!+#REF!+#REF!+#REF!+#REF!+#REF!</f>
        <v>#REF!</v>
      </c>
      <c r="E80" s="79"/>
      <c r="F80" s="79"/>
      <c r="G80" s="154" t="e">
        <f>#REF!+#REF!+#REF!+#REF!+#REF!+#REF!+#REF!+#REF!+#REF!+#REF!+#REF!+#REF!+#REF!+#REF!+#REF!+#REF!+#REF!+#REF!+#REF!+#REF!</f>
        <v>#REF!</v>
      </c>
      <c r="H80" s="90"/>
      <c r="I80" s="83" t="e">
        <f>D80+G80</f>
        <v>#REF!</v>
      </c>
    </row>
    <row r="81" spans="1:9" s="94" customFormat="1" ht="15" customHeight="1" x14ac:dyDescent="0.3">
      <c r="A81" s="140"/>
      <c r="B81" s="84"/>
      <c r="C81" s="85"/>
      <c r="D81" s="86"/>
      <c r="E81" s="118"/>
      <c r="F81" s="119"/>
      <c r="G81" s="89"/>
      <c r="H81" s="114"/>
      <c r="I81" s="115"/>
    </row>
    <row r="82" spans="1:9" s="94" customFormat="1" ht="15" customHeight="1" x14ac:dyDescent="0.3">
      <c r="A82" s="79" t="s">
        <v>117</v>
      </c>
      <c r="B82" s="79"/>
      <c r="C82" s="79"/>
      <c r="D82" s="154" t="e">
        <f>#REF!+#REF!+#REF!+#REF!+#REF!+#REF!+#REF!+#REF!+#REF!+#REF!+#REF!+#REF!+#REF!+#REF!+#REF!+#REF!+#REF!+#REF!+#REF!+#REF!</f>
        <v>#REF!</v>
      </c>
      <c r="E82" s="79"/>
      <c r="F82" s="79"/>
      <c r="G82" s="154" t="e">
        <f>#REF!+#REF!+#REF!+#REF!+#REF!+#REF!+#REF!+#REF!+#REF!+#REF!+#REF!+#REF!+#REF!+#REF!+#REF!+#REF!+#REF!+#REF!+#REF!+#REF!</f>
        <v>#REF!</v>
      </c>
      <c r="H82" s="90"/>
      <c r="I82" s="83" t="e">
        <f>D82+G82</f>
        <v>#REF!</v>
      </c>
    </row>
    <row r="83" spans="1:9" s="94" customFormat="1" ht="15" customHeight="1" x14ac:dyDescent="0.3">
      <c r="A83" s="141"/>
      <c r="B83" s="84"/>
      <c r="C83" s="85"/>
      <c r="D83" s="86"/>
      <c r="E83" s="118"/>
      <c r="F83" s="119"/>
      <c r="G83" s="89"/>
      <c r="H83" s="114"/>
      <c r="I83" s="115"/>
    </row>
    <row r="84" spans="1:9" s="94" customFormat="1" ht="15" customHeight="1" x14ac:dyDescent="0.3">
      <c r="A84" s="79" t="s">
        <v>118</v>
      </c>
      <c r="B84" s="79"/>
      <c r="C84" s="79"/>
      <c r="D84" s="154" t="e">
        <f>#REF!+#REF!+#REF!+#REF!+#REF!+#REF!+#REF!+#REF!+#REF!+#REF!+#REF!+#REF!+#REF!+#REF!+#REF!+#REF!+#REF!+#REF!+D1+#REF!</f>
        <v>#REF!</v>
      </c>
      <c r="E84" s="79"/>
      <c r="F84" s="79"/>
      <c r="G84" s="154" t="e">
        <f>#REF!+#REF!+#REF!+#REF!+#REF!+#REF!+#REF!+#REF!+#REF!+#REF!+#REF!+#REF!+#REF!+#REF!+#REF!+#REF!+#REF!+#REF!+G1+#REF!</f>
        <v>#REF!</v>
      </c>
      <c r="H84" s="90"/>
      <c r="I84" s="83" t="e">
        <f>D84+G84</f>
        <v>#REF!</v>
      </c>
    </row>
    <row r="85" spans="1:9" s="155" customFormat="1" ht="15" customHeight="1" x14ac:dyDescent="0.3">
      <c r="B85" s="2"/>
      <c r="C85" s="2"/>
      <c r="D85" s="2"/>
      <c r="E85" s="2"/>
      <c r="F85" s="2"/>
      <c r="G85" s="2"/>
      <c r="H85"/>
      <c r="I85" s="1"/>
    </row>
    <row r="86" spans="1:9" s="155" customFormat="1" ht="15" customHeight="1" x14ac:dyDescent="0.3">
      <c r="B86" s="2"/>
      <c r="C86" s="2"/>
      <c r="D86" s="2"/>
      <c r="E86" s="2"/>
      <c r="F86" s="2"/>
      <c r="G86" s="2"/>
      <c r="H86"/>
      <c r="I86" s="1"/>
    </row>
    <row r="87" spans="1:9" s="155" customFormat="1" ht="15" customHeight="1" x14ac:dyDescent="0.3">
      <c r="B87" s="2"/>
      <c r="C87" s="2"/>
      <c r="D87" s="2"/>
      <c r="E87" s="2"/>
      <c r="F87" s="2"/>
      <c r="G87" s="2"/>
      <c r="H87"/>
      <c r="I87" s="1"/>
    </row>
    <row r="88" spans="1:9" s="155" customFormat="1" ht="15" customHeight="1" x14ac:dyDescent="0.3">
      <c r="B88" s="2"/>
      <c r="C88" s="2"/>
      <c r="D88" s="2"/>
      <c r="E88" s="2"/>
      <c r="F88" s="2"/>
      <c r="G88" s="2"/>
      <c r="H88"/>
      <c r="I88" s="1"/>
    </row>
    <row r="89" spans="1:9" s="155" customFormat="1" x14ac:dyDescent="0.3">
      <c r="B89" s="2"/>
      <c r="C89" s="2"/>
      <c r="D89" s="2"/>
      <c r="E89" s="2"/>
      <c r="F89" s="2"/>
      <c r="G89" s="2"/>
      <c r="H89"/>
      <c r="I89" s="1"/>
    </row>
    <row r="90" spans="1:9" s="155" customFormat="1" x14ac:dyDescent="0.3">
      <c r="B90" s="2"/>
      <c r="C90" s="2"/>
      <c r="D90" s="2"/>
      <c r="E90" s="2"/>
      <c r="F90" s="2"/>
      <c r="G90" s="2"/>
      <c r="H90"/>
      <c r="I90" s="1"/>
    </row>
    <row r="91" spans="1:9" s="155" customFormat="1" x14ac:dyDescent="0.3">
      <c r="B91" s="2"/>
      <c r="C91" s="2"/>
      <c r="D91" s="2"/>
      <c r="E91" s="2"/>
      <c r="F91" s="2"/>
      <c r="G91" s="2"/>
      <c r="H91"/>
      <c r="I91" s="1"/>
    </row>
    <row r="92" spans="1:9" s="155" customFormat="1" x14ac:dyDescent="0.3">
      <c r="B92" s="2"/>
      <c r="C92" s="2"/>
      <c r="D92" s="2"/>
      <c r="E92" s="2"/>
      <c r="F92" s="2"/>
      <c r="G92" s="2"/>
      <c r="H92"/>
      <c r="I92" s="1"/>
    </row>
    <row r="93" spans="1:9" s="155" customFormat="1" x14ac:dyDescent="0.3">
      <c r="B93" s="2"/>
      <c r="C93" s="2"/>
      <c r="D93" s="2"/>
      <c r="E93" s="2"/>
      <c r="F93" s="2"/>
      <c r="G93" s="2"/>
      <c r="H93"/>
      <c r="I93" s="1"/>
    </row>
    <row r="94" spans="1:9" s="155" customFormat="1" x14ac:dyDescent="0.3">
      <c r="B94" s="2"/>
      <c r="C94" s="2"/>
      <c r="D94" s="2"/>
      <c r="E94" s="2"/>
      <c r="F94" s="2"/>
      <c r="G94" s="2"/>
      <c r="H94"/>
      <c r="I94" s="1"/>
    </row>
    <row r="95" spans="1:9" s="155" customFormat="1" x14ac:dyDescent="0.3">
      <c r="B95" s="2"/>
      <c r="C95" s="2"/>
      <c r="D95" s="2"/>
      <c r="E95" s="2"/>
      <c r="F95" s="2"/>
      <c r="G95" s="2"/>
      <c r="H95"/>
      <c r="I95" s="1"/>
    </row>
    <row r="96" spans="1:9" s="155" customFormat="1" x14ac:dyDescent="0.3">
      <c r="B96" s="2"/>
      <c r="C96" s="2"/>
      <c r="D96" s="2"/>
      <c r="E96" s="2"/>
      <c r="F96" s="2"/>
      <c r="G96" s="2"/>
      <c r="H96"/>
      <c r="I96" s="1"/>
    </row>
    <row r="97" spans="2:9" s="155" customFormat="1" x14ac:dyDescent="0.3">
      <c r="B97" s="2"/>
      <c r="C97" s="2"/>
      <c r="D97" s="2"/>
      <c r="E97" s="2"/>
      <c r="F97" s="2"/>
      <c r="G97" s="2"/>
      <c r="H97"/>
      <c r="I97" s="1"/>
    </row>
    <row r="98" spans="2:9" s="155" customFormat="1" x14ac:dyDescent="0.3">
      <c r="B98" s="2"/>
      <c r="C98" s="2"/>
      <c r="D98" s="2"/>
      <c r="E98" s="2"/>
      <c r="F98" s="2"/>
      <c r="G98" s="2"/>
      <c r="H98"/>
      <c r="I98" s="1"/>
    </row>
    <row r="99" spans="2:9" s="155" customFormat="1" x14ac:dyDescent="0.3">
      <c r="B99" s="2"/>
      <c r="C99" s="2"/>
      <c r="D99" s="2"/>
      <c r="E99" s="2"/>
      <c r="F99" s="2"/>
      <c r="G99" s="2"/>
      <c r="H99"/>
      <c r="I99" s="1"/>
    </row>
    <row r="100" spans="2:9" s="155" customFormat="1" x14ac:dyDescent="0.3">
      <c r="B100" s="2"/>
      <c r="C100" s="2"/>
      <c r="D100" s="2"/>
      <c r="E100" s="2"/>
      <c r="F100" s="2"/>
      <c r="G100" s="2"/>
      <c r="H100"/>
      <c r="I100" s="1"/>
    </row>
    <row r="101" spans="2:9" s="155" customFormat="1" x14ac:dyDescent="0.3">
      <c r="B101" s="2"/>
      <c r="C101" s="2"/>
      <c r="D101" s="2"/>
      <c r="E101" s="2"/>
      <c r="F101" s="2"/>
      <c r="G101" s="2"/>
      <c r="H101"/>
      <c r="I101" s="1"/>
    </row>
    <row r="102" spans="2:9" s="155" customFormat="1" x14ac:dyDescent="0.3">
      <c r="B102" s="2"/>
      <c r="C102" s="2"/>
      <c r="D102" s="2"/>
      <c r="E102" s="2"/>
      <c r="F102" s="2"/>
      <c r="G102" s="2"/>
      <c r="H102"/>
      <c r="I102" s="1"/>
    </row>
    <row r="103" spans="2:9" s="155" customFormat="1" x14ac:dyDescent="0.3">
      <c r="B103" s="2"/>
      <c r="C103" s="2"/>
      <c r="D103" s="2"/>
      <c r="E103" s="2"/>
      <c r="F103" s="2"/>
      <c r="G103" s="2"/>
      <c r="H103"/>
      <c r="I103" s="1"/>
    </row>
    <row r="104" spans="2:9" s="155" customFormat="1" x14ac:dyDescent="0.3">
      <c r="B104" s="2"/>
      <c r="C104" s="2"/>
      <c r="D104" s="2"/>
      <c r="E104" s="2"/>
      <c r="F104" s="2"/>
      <c r="G104" s="2"/>
      <c r="H104"/>
      <c r="I104" s="1"/>
    </row>
    <row r="105" spans="2:9" s="155" customFormat="1" x14ac:dyDescent="0.3">
      <c r="B105" s="2"/>
      <c r="C105" s="2"/>
      <c r="D105" s="2"/>
      <c r="E105" s="2"/>
      <c r="F105" s="2"/>
      <c r="G105" s="2"/>
      <c r="H105"/>
      <c r="I105" s="1"/>
    </row>
    <row r="106" spans="2:9" s="155" customFormat="1" x14ac:dyDescent="0.3">
      <c r="B106" s="2"/>
      <c r="C106" s="2"/>
      <c r="D106" s="2"/>
      <c r="E106" s="2"/>
      <c r="F106" s="2"/>
      <c r="G106" s="2"/>
      <c r="H106"/>
      <c r="I106" s="1"/>
    </row>
    <row r="107" spans="2:9" s="155" customFormat="1" x14ac:dyDescent="0.3">
      <c r="B107" s="2"/>
      <c r="C107" s="2"/>
      <c r="D107" s="2"/>
      <c r="E107" s="2"/>
      <c r="F107" s="2"/>
      <c r="G107" s="2"/>
      <c r="H107"/>
      <c r="I107" s="1"/>
    </row>
    <row r="108" spans="2:9" s="155" customFormat="1" x14ac:dyDescent="0.3">
      <c r="B108" s="2"/>
      <c r="C108" s="2"/>
      <c r="D108" s="2"/>
      <c r="E108" s="2"/>
      <c r="F108" s="2"/>
      <c r="G108" s="2"/>
      <c r="H108"/>
      <c r="I108" s="1"/>
    </row>
    <row r="109" spans="2:9" s="155" customFormat="1" x14ac:dyDescent="0.3">
      <c r="B109" s="2"/>
      <c r="C109" s="2"/>
      <c r="D109" s="2"/>
      <c r="E109" s="2"/>
      <c r="F109" s="2"/>
      <c r="G109" s="2"/>
      <c r="H109"/>
      <c r="I109" s="1"/>
    </row>
    <row r="110" spans="2:9" s="155" customFormat="1" x14ac:dyDescent="0.3">
      <c r="B110" s="2"/>
      <c r="C110" s="2"/>
      <c r="D110" s="2"/>
      <c r="E110" s="2"/>
      <c r="F110" s="2"/>
      <c r="G110" s="2"/>
      <c r="H110"/>
      <c r="I110" s="1"/>
    </row>
    <row r="111" spans="2:9" s="155" customFormat="1" x14ac:dyDescent="0.3">
      <c r="B111" s="2"/>
      <c r="C111" s="2"/>
      <c r="D111" s="2"/>
      <c r="E111" s="2"/>
      <c r="F111" s="2"/>
      <c r="G111" s="2"/>
      <c r="H111"/>
      <c r="I111" s="1"/>
    </row>
    <row r="112" spans="2:9" s="155" customFormat="1" x14ac:dyDescent="0.3">
      <c r="B112" s="2"/>
      <c r="C112" s="2"/>
      <c r="D112" s="2"/>
      <c r="E112" s="2"/>
      <c r="F112" s="2"/>
      <c r="G112" s="2"/>
      <c r="H112"/>
      <c r="I112" s="1"/>
    </row>
    <row r="113" spans="2:9" s="155" customFormat="1" x14ac:dyDescent="0.3">
      <c r="B113" s="2"/>
      <c r="C113" s="2"/>
      <c r="D113" s="2"/>
      <c r="E113" s="2"/>
      <c r="F113" s="2"/>
      <c r="G113" s="2"/>
      <c r="H113"/>
      <c r="I113" s="1"/>
    </row>
    <row r="114" spans="2:9" s="155" customFormat="1" x14ac:dyDescent="0.3">
      <c r="B114" s="2"/>
      <c r="C114" s="2"/>
      <c r="D114" s="2"/>
      <c r="E114" s="2"/>
      <c r="F114" s="2"/>
      <c r="G114" s="2"/>
      <c r="H114"/>
      <c r="I114" s="1"/>
    </row>
    <row r="115" spans="2:9" s="155" customFormat="1" x14ac:dyDescent="0.3">
      <c r="B115" s="2"/>
      <c r="C115" s="2"/>
      <c r="D115" s="2"/>
      <c r="E115" s="2"/>
      <c r="F115" s="2"/>
      <c r="G115" s="2"/>
      <c r="H115"/>
      <c r="I115" s="1"/>
    </row>
    <row r="116" spans="2:9" s="155" customFormat="1" x14ac:dyDescent="0.3">
      <c r="B116" s="2"/>
      <c r="C116" s="2"/>
      <c r="D116" s="2"/>
      <c r="E116" s="2"/>
      <c r="F116" s="2"/>
      <c r="G116" s="2"/>
      <c r="H116"/>
      <c r="I116" s="1"/>
    </row>
    <row r="117" spans="2:9" s="155" customFormat="1" x14ac:dyDescent="0.3">
      <c r="B117" s="2"/>
      <c r="C117" s="2"/>
      <c r="D117" s="2"/>
      <c r="E117" s="2"/>
      <c r="F117" s="2"/>
      <c r="G117" s="2"/>
      <c r="H117"/>
      <c r="I117" s="1"/>
    </row>
    <row r="118" spans="2:9" s="155" customFormat="1" x14ac:dyDescent="0.3">
      <c r="B118" s="2"/>
      <c r="C118" s="2"/>
      <c r="D118" s="2"/>
      <c r="E118" s="2"/>
      <c r="F118" s="2"/>
      <c r="G118" s="2"/>
      <c r="H118"/>
      <c r="I118" s="1"/>
    </row>
    <row r="119" spans="2:9" s="155" customFormat="1" x14ac:dyDescent="0.3">
      <c r="B119" s="2"/>
      <c r="C119" s="2"/>
      <c r="D119" s="2"/>
      <c r="E119" s="2"/>
      <c r="F119" s="2"/>
      <c r="G119" s="2"/>
      <c r="H119"/>
      <c r="I119" s="1"/>
    </row>
    <row r="120" spans="2:9" s="155" customFormat="1" x14ac:dyDescent="0.3">
      <c r="B120" s="2"/>
      <c r="C120" s="2"/>
      <c r="D120" s="2"/>
      <c r="E120" s="2"/>
      <c r="F120" s="2"/>
      <c r="G120" s="2"/>
      <c r="H120"/>
      <c r="I120" s="1"/>
    </row>
    <row r="121" spans="2:9" s="155" customFormat="1" x14ac:dyDescent="0.3">
      <c r="B121" s="2"/>
      <c r="C121" s="2"/>
      <c r="D121" s="2"/>
      <c r="E121" s="2"/>
      <c r="F121" s="2"/>
      <c r="G121" s="2"/>
      <c r="H121"/>
      <c r="I121" s="1"/>
    </row>
    <row r="122" spans="2:9" s="155" customFormat="1" x14ac:dyDescent="0.3">
      <c r="B122" s="2"/>
      <c r="C122" s="2"/>
      <c r="D122" s="2"/>
      <c r="E122" s="2"/>
      <c r="F122" s="2"/>
      <c r="G122" s="2"/>
      <c r="H122"/>
      <c r="I122" s="1"/>
    </row>
    <row r="123" spans="2:9" s="155" customFormat="1" x14ac:dyDescent="0.3">
      <c r="B123" s="2"/>
      <c r="C123" s="2"/>
      <c r="D123" s="2"/>
      <c r="E123" s="2"/>
      <c r="F123" s="2"/>
      <c r="G123" s="2"/>
      <c r="H123"/>
      <c r="I123" s="1"/>
    </row>
    <row r="124" spans="2:9" s="155" customFormat="1" x14ac:dyDescent="0.3">
      <c r="B124" s="2"/>
      <c r="C124" s="2"/>
      <c r="D124" s="2"/>
      <c r="E124" s="2"/>
      <c r="F124" s="2"/>
      <c r="G124" s="2"/>
      <c r="H124"/>
      <c r="I124" s="1"/>
    </row>
    <row r="125" spans="2:9" s="155" customFormat="1" x14ac:dyDescent="0.3">
      <c r="B125" s="2"/>
      <c r="C125" s="2"/>
      <c r="D125" s="2"/>
      <c r="E125" s="2"/>
      <c r="F125" s="2"/>
      <c r="G125" s="2"/>
      <c r="H125"/>
      <c r="I125" s="1"/>
    </row>
    <row r="126" spans="2:9" s="155" customFormat="1" ht="15" customHeight="1" x14ac:dyDescent="0.3">
      <c r="B126" s="2"/>
      <c r="C126" s="2"/>
      <c r="D126" s="2"/>
      <c r="E126" s="2"/>
      <c r="F126" s="2"/>
      <c r="G126" s="2"/>
      <c r="H126"/>
      <c r="I126" s="1"/>
    </row>
    <row r="127" spans="2:9" s="155" customFormat="1" ht="15" customHeight="1" x14ac:dyDescent="0.3">
      <c r="B127" s="2"/>
      <c r="C127" s="2"/>
      <c r="D127" s="2"/>
      <c r="E127" s="2"/>
      <c r="F127" s="2"/>
      <c r="G127" s="2"/>
      <c r="H127"/>
      <c r="I127" s="1"/>
    </row>
    <row r="128" spans="2:9" s="155" customFormat="1" ht="15" customHeight="1" x14ac:dyDescent="0.3">
      <c r="B128" s="2"/>
      <c r="C128" s="2"/>
      <c r="D128" s="2"/>
      <c r="E128" s="2"/>
      <c r="F128" s="2"/>
      <c r="G128" s="2"/>
      <c r="H128"/>
      <c r="I128" s="1"/>
    </row>
    <row r="129" spans="2:9" s="155" customFormat="1" ht="15" customHeight="1" x14ac:dyDescent="0.3">
      <c r="B129" s="2"/>
      <c r="C129" s="2"/>
      <c r="D129" s="2"/>
      <c r="E129" s="2"/>
      <c r="F129" s="2"/>
      <c r="G129" s="2"/>
      <c r="H129"/>
      <c r="I129" s="1"/>
    </row>
    <row r="130" spans="2:9" s="155" customFormat="1" ht="15" customHeight="1" x14ac:dyDescent="0.3">
      <c r="B130" s="2"/>
      <c r="C130" s="2"/>
      <c r="D130" s="2"/>
      <c r="E130" s="2"/>
      <c r="F130" s="2"/>
      <c r="G130" s="2"/>
      <c r="H130"/>
      <c r="I130" s="1"/>
    </row>
    <row r="131" spans="2:9" s="155" customFormat="1" ht="15" customHeight="1" x14ac:dyDescent="0.3">
      <c r="B131" s="2"/>
      <c r="C131" s="2"/>
      <c r="D131" s="2"/>
      <c r="E131" s="2"/>
      <c r="F131" s="2"/>
      <c r="G131" s="2"/>
      <c r="H131"/>
      <c r="I131" s="1"/>
    </row>
    <row r="132" spans="2:9" s="155" customFormat="1" ht="15" customHeight="1" x14ac:dyDescent="0.3">
      <c r="B132" s="2"/>
      <c r="C132" s="2"/>
      <c r="D132" s="2"/>
      <c r="E132" s="2"/>
      <c r="F132" s="2"/>
      <c r="G132" s="2"/>
      <c r="H132"/>
      <c r="I132" s="1"/>
    </row>
    <row r="133" spans="2:9" s="155" customFormat="1" ht="15" customHeight="1" x14ac:dyDescent="0.3">
      <c r="B133" s="2"/>
      <c r="C133" s="2"/>
      <c r="D133" s="2"/>
      <c r="E133" s="2"/>
      <c r="F133" s="2"/>
      <c r="G133" s="2"/>
      <c r="H133"/>
      <c r="I133" s="1"/>
    </row>
    <row r="134" spans="2:9" s="155" customFormat="1" ht="15" customHeight="1" x14ac:dyDescent="0.3">
      <c r="B134" s="2"/>
      <c r="C134" s="2"/>
      <c r="D134" s="2"/>
      <c r="E134" s="2"/>
      <c r="F134" s="2"/>
      <c r="G134" s="2"/>
      <c r="H134"/>
      <c r="I134" s="1"/>
    </row>
    <row r="135" spans="2:9" s="155" customFormat="1" ht="15" customHeight="1" x14ac:dyDescent="0.3">
      <c r="B135" s="2"/>
      <c r="C135" s="2"/>
      <c r="D135" s="2"/>
      <c r="E135" s="2"/>
      <c r="F135" s="2"/>
      <c r="G135" s="2"/>
      <c r="H135"/>
      <c r="I135" s="1"/>
    </row>
    <row r="136" spans="2:9" s="155" customFormat="1" ht="15" customHeight="1" x14ac:dyDescent="0.3">
      <c r="B136" s="2"/>
      <c r="C136" s="2"/>
      <c r="D136" s="2"/>
      <c r="E136" s="2"/>
      <c r="F136" s="2"/>
      <c r="G136" s="2"/>
      <c r="H136"/>
      <c r="I136" s="1"/>
    </row>
    <row r="137" spans="2:9" s="155" customFormat="1" ht="15" customHeight="1" x14ac:dyDescent="0.3">
      <c r="B137" s="2"/>
      <c r="C137" s="2"/>
      <c r="D137" s="2"/>
      <c r="E137" s="2"/>
      <c r="F137" s="2"/>
      <c r="G137" s="2"/>
      <c r="H137"/>
      <c r="I137" s="1"/>
    </row>
    <row r="138" spans="2:9" s="155" customFormat="1" ht="15" customHeight="1" x14ac:dyDescent="0.3">
      <c r="B138" s="2"/>
      <c r="C138" s="2"/>
      <c r="D138" s="2"/>
      <c r="E138" s="2"/>
      <c r="F138" s="2"/>
      <c r="G138" s="2"/>
      <c r="H138"/>
      <c r="I138" s="1"/>
    </row>
    <row r="139" spans="2:9" s="155" customFormat="1" ht="15" customHeight="1" x14ac:dyDescent="0.3">
      <c r="B139" s="2"/>
      <c r="C139" s="2"/>
      <c r="D139" s="2"/>
      <c r="E139" s="2"/>
      <c r="F139" s="2"/>
      <c r="G139" s="2"/>
      <c r="H139"/>
      <c r="I139" s="1"/>
    </row>
    <row r="140" spans="2:9" s="155" customFormat="1" ht="15" customHeight="1" x14ac:dyDescent="0.3">
      <c r="B140" s="2"/>
      <c r="C140" s="2"/>
      <c r="D140" s="2"/>
      <c r="E140" s="2"/>
      <c r="F140" s="2"/>
      <c r="G140" s="2"/>
      <c r="H140"/>
      <c r="I140" s="1"/>
    </row>
    <row r="141" spans="2:9" s="155" customFormat="1" ht="15" customHeight="1" x14ac:dyDescent="0.3">
      <c r="B141" s="2"/>
      <c r="C141" s="2"/>
      <c r="D141" s="2"/>
      <c r="E141" s="2"/>
      <c r="F141" s="2"/>
      <c r="G141" s="2"/>
      <c r="H141"/>
      <c r="I141" s="1"/>
    </row>
    <row r="142" spans="2:9" s="155" customFormat="1" ht="15" customHeight="1" x14ac:dyDescent="0.3">
      <c r="B142" s="2"/>
      <c r="C142" s="2"/>
      <c r="D142" s="2"/>
      <c r="E142" s="2"/>
      <c r="F142" s="2"/>
      <c r="G142" s="2"/>
      <c r="H142"/>
      <c r="I142" s="1"/>
    </row>
    <row r="143" spans="2:9" s="155" customFormat="1" ht="15" customHeight="1" x14ac:dyDescent="0.3">
      <c r="B143" s="2"/>
      <c r="C143" s="2"/>
      <c r="D143" s="2"/>
      <c r="E143" s="2"/>
      <c r="F143" s="2"/>
      <c r="G143" s="2"/>
      <c r="H143"/>
      <c r="I143" s="1"/>
    </row>
    <row r="144" spans="2:9" s="155" customFormat="1" ht="15" customHeight="1" x14ac:dyDescent="0.3">
      <c r="B144" s="2"/>
      <c r="C144" s="2"/>
      <c r="D144" s="2"/>
      <c r="E144" s="2"/>
      <c r="F144" s="2"/>
      <c r="G144" s="2"/>
      <c r="H144"/>
      <c r="I144" s="1"/>
    </row>
    <row r="145" spans="2:9" s="155" customFormat="1" ht="15" customHeight="1" x14ac:dyDescent="0.3">
      <c r="B145" s="2"/>
      <c r="C145" s="2"/>
      <c r="D145" s="2"/>
      <c r="E145" s="2"/>
      <c r="F145" s="2"/>
      <c r="G145" s="2"/>
      <c r="H145"/>
      <c r="I145" s="1"/>
    </row>
    <row r="146" spans="2:9" s="155" customFormat="1" ht="15" customHeight="1" x14ac:dyDescent="0.3">
      <c r="B146" s="2"/>
      <c r="C146" s="2"/>
      <c r="D146" s="2"/>
      <c r="E146" s="2"/>
      <c r="F146" s="2"/>
      <c r="G146" s="2"/>
      <c r="H146"/>
      <c r="I146" s="1"/>
    </row>
    <row r="147" spans="2:9" s="155" customFormat="1" ht="15" customHeight="1" x14ac:dyDescent="0.3">
      <c r="B147" s="2"/>
      <c r="C147" s="2"/>
      <c r="D147" s="2"/>
      <c r="E147" s="2"/>
      <c r="F147" s="2"/>
      <c r="G147" s="2"/>
      <c r="H147"/>
      <c r="I147" s="1"/>
    </row>
    <row r="148" spans="2:9" s="155" customFormat="1" ht="15" customHeight="1" x14ac:dyDescent="0.3">
      <c r="B148" s="2"/>
      <c r="C148" s="2"/>
      <c r="D148" s="2"/>
      <c r="E148" s="2"/>
      <c r="F148" s="2"/>
      <c r="G148" s="2"/>
      <c r="H148"/>
      <c r="I148" s="1"/>
    </row>
    <row r="149" spans="2:9" s="155" customFormat="1" ht="15" customHeight="1" x14ac:dyDescent="0.3">
      <c r="B149" s="2"/>
      <c r="C149" s="2"/>
      <c r="D149" s="2"/>
      <c r="E149" s="2"/>
      <c r="F149" s="2"/>
      <c r="G149" s="2"/>
      <c r="H149"/>
      <c r="I149" s="1"/>
    </row>
    <row r="150" spans="2:9" s="155" customFormat="1" ht="15" customHeight="1" x14ac:dyDescent="0.3">
      <c r="B150" s="2"/>
      <c r="C150" s="2"/>
      <c r="D150" s="2"/>
      <c r="E150" s="2"/>
      <c r="F150" s="2"/>
      <c r="G150" s="2"/>
      <c r="H150"/>
      <c r="I150" s="1"/>
    </row>
    <row r="151" spans="2:9" s="155" customFormat="1" ht="15" customHeight="1" x14ac:dyDescent="0.3">
      <c r="B151" s="2"/>
      <c r="C151" s="2"/>
      <c r="D151" s="2"/>
      <c r="E151" s="2"/>
      <c r="F151" s="2"/>
      <c r="G151" s="2"/>
      <c r="H151"/>
      <c r="I151" s="1"/>
    </row>
    <row r="152" spans="2:9" s="155" customFormat="1" ht="15" customHeight="1" x14ac:dyDescent="0.3">
      <c r="B152" s="2"/>
      <c r="C152" s="2"/>
      <c r="D152" s="2"/>
      <c r="E152" s="2"/>
      <c r="F152" s="2"/>
      <c r="G152" s="2"/>
      <c r="H152"/>
      <c r="I152" s="1"/>
    </row>
    <row r="153" spans="2:9" s="155" customFormat="1" ht="15" customHeight="1" x14ac:dyDescent="0.3">
      <c r="B153" s="2"/>
      <c r="C153" s="2"/>
      <c r="D153" s="2"/>
      <c r="E153" s="2"/>
      <c r="F153" s="2"/>
      <c r="G153" s="2"/>
      <c r="H153"/>
      <c r="I153" s="1"/>
    </row>
    <row r="154" spans="2:9" s="155" customFormat="1" ht="15" customHeight="1" x14ac:dyDescent="0.3">
      <c r="B154" s="2"/>
      <c r="C154" s="2"/>
      <c r="D154" s="2"/>
      <c r="E154" s="2"/>
      <c r="F154" s="2"/>
      <c r="G154" s="2"/>
      <c r="H154"/>
      <c r="I154" s="1"/>
    </row>
    <row r="155" spans="2:9" s="155" customFormat="1" ht="15" customHeight="1" x14ac:dyDescent="0.3">
      <c r="B155" s="2"/>
      <c r="C155" s="2"/>
      <c r="D155" s="2"/>
      <c r="E155" s="2"/>
      <c r="F155" s="2"/>
      <c r="G155" s="2"/>
      <c r="H155"/>
      <c r="I155" s="1"/>
    </row>
    <row r="156" spans="2:9" s="155" customFormat="1" ht="15" customHeight="1" x14ac:dyDescent="0.3">
      <c r="B156" s="2"/>
      <c r="C156" s="2"/>
      <c r="D156" s="2"/>
      <c r="E156" s="2"/>
      <c r="F156" s="2"/>
      <c r="G156" s="2"/>
      <c r="H156"/>
      <c r="I156" s="1"/>
    </row>
    <row r="157" spans="2:9" s="155" customFormat="1" ht="15" customHeight="1" x14ac:dyDescent="0.3">
      <c r="B157" s="2"/>
      <c r="C157" s="2"/>
      <c r="D157" s="2"/>
      <c r="E157" s="2"/>
      <c r="F157" s="2"/>
      <c r="G157" s="2"/>
      <c r="H157"/>
      <c r="I157" s="1"/>
    </row>
    <row r="158" spans="2:9" s="155" customFormat="1" ht="15" customHeight="1" x14ac:dyDescent="0.3">
      <c r="B158" s="2"/>
      <c r="C158" s="2"/>
      <c r="D158" s="2"/>
      <c r="E158" s="2"/>
      <c r="F158" s="2"/>
      <c r="G158" s="2"/>
      <c r="H158"/>
      <c r="I158" s="1"/>
    </row>
    <row r="159" spans="2:9" s="155" customFormat="1" ht="15" customHeight="1" x14ac:dyDescent="0.3">
      <c r="B159" s="2"/>
      <c r="C159" s="2"/>
      <c r="D159" s="2"/>
      <c r="E159" s="2"/>
      <c r="F159" s="2"/>
      <c r="G159" s="2"/>
      <c r="H159"/>
      <c r="I159" s="1"/>
    </row>
    <row r="160" spans="2:9" s="155" customFormat="1" ht="15" customHeight="1" x14ac:dyDescent="0.3">
      <c r="B160" s="2"/>
      <c r="C160" s="2"/>
      <c r="D160" s="2"/>
      <c r="E160" s="2"/>
      <c r="F160" s="2"/>
      <c r="G160" s="2"/>
      <c r="H160"/>
      <c r="I160" s="1"/>
    </row>
    <row r="161" spans="2:10" s="155" customFormat="1" ht="15" customHeight="1" x14ac:dyDescent="0.3">
      <c r="B161" s="2"/>
      <c r="C161" s="2"/>
      <c r="D161" s="2"/>
      <c r="E161" s="2"/>
      <c r="F161" s="2"/>
      <c r="G161" s="2"/>
      <c r="H161"/>
      <c r="I161" s="1"/>
    </row>
    <row r="162" spans="2:10" s="155" customFormat="1" ht="15" customHeight="1" x14ac:dyDescent="0.3">
      <c r="B162" s="2"/>
      <c r="C162" s="2"/>
      <c r="D162" s="2"/>
      <c r="E162" s="2"/>
      <c r="F162" s="2"/>
      <c r="G162" s="2"/>
      <c r="H162"/>
      <c r="I162" s="1"/>
    </row>
    <row r="163" spans="2:10" ht="15" customHeight="1" x14ac:dyDescent="0.3">
      <c r="J163" s="156"/>
    </row>
    <row r="164" spans="2:10" ht="15" customHeight="1" x14ac:dyDescent="0.3">
      <c r="J164" s="156"/>
    </row>
    <row r="165" spans="2:10" ht="15" customHeight="1" x14ac:dyDescent="0.3">
      <c r="J165" s="156"/>
    </row>
    <row r="166" spans="2:10" ht="15" customHeight="1" x14ac:dyDescent="0.3">
      <c r="J166" s="156"/>
    </row>
    <row r="167" spans="2:10" s="155" customFormat="1" ht="15" customHeight="1" x14ac:dyDescent="0.3">
      <c r="B167" s="2"/>
      <c r="C167" s="2"/>
      <c r="D167" s="2"/>
      <c r="E167" s="2"/>
      <c r="F167" s="2"/>
      <c r="G167" s="2"/>
      <c r="H167"/>
      <c r="I167" s="1"/>
    </row>
    <row r="168" spans="2:10" s="155" customFormat="1" ht="15" customHeight="1" x14ac:dyDescent="0.3">
      <c r="B168" s="2"/>
      <c r="C168" s="2"/>
      <c r="D168" s="2"/>
      <c r="E168" s="2"/>
      <c r="F168" s="2"/>
      <c r="G168" s="2"/>
      <c r="H168"/>
      <c r="I168" s="1"/>
    </row>
    <row r="169" spans="2:10" s="155" customFormat="1" ht="15" customHeight="1" x14ac:dyDescent="0.3">
      <c r="B169" s="2"/>
      <c r="C169" s="2"/>
      <c r="D169" s="2"/>
      <c r="E169" s="2"/>
      <c r="F169" s="2"/>
      <c r="G169" s="2"/>
      <c r="H169"/>
      <c r="I169" s="1"/>
    </row>
    <row r="170" spans="2:10" s="155" customFormat="1" ht="15" customHeight="1" x14ac:dyDescent="0.3">
      <c r="B170" s="2"/>
      <c r="C170" s="2"/>
      <c r="D170" s="2"/>
      <c r="E170" s="2"/>
      <c r="F170" s="2"/>
      <c r="G170" s="2"/>
      <c r="H170"/>
      <c r="I170" s="1"/>
    </row>
    <row r="171" spans="2:10" s="155" customFormat="1" ht="15" customHeight="1" x14ac:dyDescent="0.3">
      <c r="B171" s="2"/>
      <c r="C171" s="2"/>
      <c r="D171" s="2"/>
      <c r="E171" s="2"/>
      <c r="F171" s="2"/>
      <c r="G171" s="2"/>
      <c r="H171"/>
      <c r="I171" s="1"/>
    </row>
    <row r="172" spans="2:10" s="155" customFormat="1" ht="15" customHeight="1" x14ac:dyDescent="0.3">
      <c r="B172" s="2"/>
      <c r="C172" s="2"/>
      <c r="D172" s="2"/>
      <c r="E172" s="2"/>
      <c r="F172" s="2"/>
      <c r="G172" s="2"/>
      <c r="H172"/>
      <c r="I172" s="1"/>
    </row>
    <row r="173" spans="2:10" s="155" customFormat="1" ht="15" customHeight="1" x14ac:dyDescent="0.3">
      <c r="B173" s="2"/>
      <c r="C173" s="2"/>
      <c r="D173" s="2"/>
      <c r="E173" s="2"/>
      <c r="F173" s="2"/>
      <c r="G173" s="2"/>
      <c r="H173"/>
      <c r="I173" s="1"/>
    </row>
    <row r="174" spans="2:10" s="155" customFormat="1" ht="15" customHeight="1" x14ac:dyDescent="0.3">
      <c r="B174" s="2"/>
      <c r="C174" s="2"/>
      <c r="D174" s="2"/>
      <c r="E174" s="2"/>
      <c r="F174" s="2"/>
      <c r="G174" s="2"/>
      <c r="H174"/>
      <c r="I174" s="1"/>
    </row>
    <row r="175" spans="2:10" s="155" customFormat="1" ht="15" customHeight="1" x14ac:dyDescent="0.3">
      <c r="B175" s="2"/>
      <c r="C175" s="2"/>
      <c r="D175" s="2"/>
      <c r="E175" s="2"/>
      <c r="F175" s="2"/>
      <c r="G175" s="2"/>
      <c r="H175"/>
      <c r="I175" s="1"/>
    </row>
    <row r="176" spans="2:10" s="155" customFormat="1" ht="15" customHeight="1" x14ac:dyDescent="0.3">
      <c r="B176" s="2"/>
      <c r="C176" s="2"/>
      <c r="D176" s="2"/>
      <c r="E176" s="2"/>
      <c r="F176" s="2"/>
      <c r="G176" s="2"/>
      <c r="H176"/>
      <c r="I176" s="1"/>
    </row>
    <row r="177" spans="2:9" s="155" customFormat="1" ht="15" customHeight="1" x14ac:dyDescent="0.3">
      <c r="B177" s="2"/>
      <c r="C177" s="2"/>
      <c r="D177" s="2"/>
      <c r="E177" s="2"/>
      <c r="F177" s="2"/>
      <c r="G177" s="2"/>
      <c r="H177"/>
      <c r="I177" s="1"/>
    </row>
    <row r="178" spans="2:9" s="155" customFormat="1" ht="15" customHeight="1" x14ac:dyDescent="0.3">
      <c r="B178" s="2"/>
      <c r="C178" s="2"/>
      <c r="D178" s="2"/>
      <c r="E178" s="2"/>
      <c r="F178" s="2"/>
      <c r="G178" s="2"/>
      <c r="H178"/>
      <c r="I178" s="1"/>
    </row>
    <row r="179" spans="2:9" s="155" customFormat="1" ht="15" customHeight="1" x14ac:dyDescent="0.3">
      <c r="B179" s="2"/>
      <c r="C179" s="2"/>
      <c r="D179" s="2"/>
      <c r="E179" s="2"/>
      <c r="F179" s="2"/>
      <c r="G179" s="2"/>
      <c r="H179"/>
      <c r="I179" s="1"/>
    </row>
    <row r="180" spans="2:9" s="155" customFormat="1" ht="15" customHeight="1" x14ac:dyDescent="0.3">
      <c r="B180" s="2"/>
      <c r="C180" s="2"/>
      <c r="D180" s="2"/>
      <c r="E180" s="2"/>
      <c r="F180" s="2"/>
      <c r="G180" s="2"/>
      <c r="H180"/>
      <c r="I180" s="1"/>
    </row>
    <row r="181" spans="2:9" s="155" customFormat="1" ht="15" customHeight="1" x14ac:dyDescent="0.3">
      <c r="B181" s="2"/>
      <c r="C181" s="2"/>
      <c r="D181" s="2"/>
      <c r="E181" s="2"/>
      <c r="F181" s="2"/>
      <c r="G181" s="2"/>
      <c r="H181"/>
      <c r="I181" s="1"/>
    </row>
    <row r="182" spans="2:9" s="155" customFormat="1" ht="15" customHeight="1" x14ac:dyDescent="0.3">
      <c r="B182" s="2"/>
      <c r="C182" s="2"/>
      <c r="D182" s="2"/>
      <c r="E182" s="2"/>
      <c r="F182" s="2"/>
      <c r="G182" s="2"/>
      <c r="H182"/>
      <c r="I182" s="1"/>
    </row>
    <row r="183" spans="2:9" s="155" customFormat="1" ht="15" customHeight="1" x14ac:dyDescent="0.3">
      <c r="B183" s="2"/>
      <c r="C183" s="2"/>
      <c r="D183" s="2"/>
      <c r="E183" s="2"/>
      <c r="F183" s="2"/>
      <c r="G183" s="2"/>
      <c r="H183"/>
      <c r="I183" s="1"/>
    </row>
    <row r="184" spans="2:9" s="155" customFormat="1" ht="15" customHeight="1" x14ac:dyDescent="0.3">
      <c r="B184" s="2"/>
      <c r="C184" s="2"/>
      <c r="D184" s="2"/>
      <c r="E184" s="2"/>
      <c r="F184" s="2"/>
      <c r="G184" s="2"/>
      <c r="H184"/>
      <c r="I184" s="1"/>
    </row>
    <row r="185" spans="2:9" s="155" customFormat="1" ht="15" customHeight="1" x14ac:dyDescent="0.3">
      <c r="B185" s="2"/>
      <c r="C185" s="2"/>
      <c r="D185" s="2"/>
      <c r="E185" s="2"/>
      <c r="F185" s="2"/>
      <c r="G185" s="2"/>
      <c r="H185"/>
      <c r="I185" s="1"/>
    </row>
    <row r="186" spans="2:9" s="155" customFormat="1" ht="15" customHeight="1" x14ac:dyDescent="0.3">
      <c r="B186" s="2"/>
      <c r="C186" s="2"/>
      <c r="D186" s="2"/>
      <c r="E186" s="2"/>
      <c r="F186" s="2"/>
      <c r="G186" s="2"/>
      <c r="H186"/>
      <c r="I186" s="1"/>
    </row>
    <row r="187" spans="2:9" s="155" customFormat="1" ht="15" customHeight="1" x14ac:dyDescent="0.3">
      <c r="B187" s="2"/>
      <c r="C187" s="2"/>
      <c r="D187" s="2"/>
      <c r="E187" s="2"/>
      <c r="F187" s="2"/>
      <c r="G187" s="2"/>
      <c r="H187"/>
      <c r="I187" s="1"/>
    </row>
    <row r="188" spans="2:9" s="155" customFormat="1" ht="15" customHeight="1" x14ac:dyDescent="0.3">
      <c r="B188" s="2"/>
      <c r="C188" s="2"/>
      <c r="D188" s="2"/>
      <c r="E188" s="2"/>
      <c r="F188" s="2"/>
      <c r="G188" s="2"/>
      <c r="H188"/>
      <c r="I188" s="1"/>
    </row>
    <row r="189" spans="2:9" s="155" customFormat="1" ht="15" customHeight="1" x14ac:dyDescent="0.3">
      <c r="B189" s="2"/>
      <c r="C189" s="2"/>
      <c r="D189" s="2"/>
      <c r="E189" s="2"/>
      <c r="F189" s="2"/>
      <c r="G189" s="2"/>
      <c r="H189"/>
      <c r="I189" s="1"/>
    </row>
    <row r="190" spans="2:9" s="155" customFormat="1" ht="15" customHeight="1" x14ac:dyDescent="0.3">
      <c r="B190" s="2"/>
      <c r="C190" s="2"/>
      <c r="D190" s="2"/>
      <c r="E190" s="2"/>
      <c r="F190" s="2"/>
      <c r="G190" s="2"/>
      <c r="H190"/>
      <c r="I190" s="1"/>
    </row>
    <row r="191" spans="2:9" s="155" customFormat="1" ht="15" customHeight="1" x14ac:dyDescent="0.3">
      <c r="B191" s="2"/>
      <c r="C191" s="2"/>
      <c r="D191" s="2"/>
      <c r="E191" s="2"/>
      <c r="F191" s="2"/>
      <c r="G191" s="2"/>
      <c r="H191"/>
      <c r="I191" s="1"/>
    </row>
    <row r="192" spans="2:9" s="155" customFormat="1" ht="15" customHeight="1" x14ac:dyDescent="0.3">
      <c r="B192" s="2"/>
      <c r="C192" s="2"/>
      <c r="D192" s="2"/>
      <c r="E192" s="2"/>
      <c r="F192" s="2"/>
      <c r="G192" s="2"/>
      <c r="H192"/>
      <c r="I192" s="1"/>
    </row>
    <row r="193" spans="2:9" s="155" customFormat="1" ht="15" customHeight="1" x14ac:dyDescent="0.3">
      <c r="B193" s="2"/>
      <c r="C193" s="2"/>
      <c r="D193" s="2"/>
      <c r="E193" s="2"/>
      <c r="F193" s="2"/>
      <c r="G193" s="2"/>
      <c r="H193"/>
      <c r="I193" s="1"/>
    </row>
    <row r="194" spans="2:9" s="155" customFormat="1" ht="15" customHeight="1" x14ac:dyDescent="0.3">
      <c r="B194" s="2"/>
      <c r="C194" s="2"/>
      <c r="D194" s="2"/>
      <c r="E194" s="2"/>
      <c r="F194" s="2"/>
      <c r="G194" s="2"/>
      <c r="H194"/>
      <c r="I194" s="1"/>
    </row>
    <row r="195" spans="2:9" s="155" customFormat="1" ht="15" customHeight="1" x14ac:dyDescent="0.3">
      <c r="B195" s="2"/>
      <c r="C195" s="2"/>
      <c r="D195" s="2"/>
      <c r="E195" s="2"/>
      <c r="F195" s="2"/>
      <c r="G195" s="2"/>
      <c r="H195"/>
      <c r="I195" s="1"/>
    </row>
    <row r="196" spans="2:9" s="155" customFormat="1" ht="15" customHeight="1" x14ac:dyDescent="0.3">
      <c r="B196" s="2"/>
      <c r="C196" s="2"/>
      <c r="D196" s="2"/>
      <c r="E196" s="2"/>
      <c r="F196" s="2"/>
      <c r="G196" s="2"/>
      <c r="H196"/>
      <c r="I196" s="1"/>
    </row>
    <row r="197" spans="2:9" s="155" customFormat="1" ht="15" customHeight="1" x14ac:dyDescent="0.3">
      <c r="B197" s="2"/>
      <c r="C197" s="2"/>
      <c r="D197" s="2"/>
      <c r="E197" s="2"/>
      <c r="F197" s="2"/>
      <c r="G197" s="2"/>
      <c r="H197"/>
      <c r="I197" s="1"/>
    </row>
    <row r="198" spans="2:9" s="155" customFormat="1" ht="15" customHeight="1" x14ac:dyDescent="0.3">
      <c r="B198" s="2"/>
      <c r="C198" s="2"/>
      <c r="D198" s="2"/>
      <c r="E198" s="2"/>
      <c r="F198" s="2"/>
      <c r="G198" s="2"/>
      <c r="H198"/>
      <c r="I198" s="1"/>
    </row>
    <row r="199" spans="2:9" s="155" customFormat="1" ht="15" customHeight="1" x14ac:dyDescent="0.3">
      <c r="B199" s="2"/>
      <c r="C199" s="2"/>
      <c r="D199" s="2"/>
      <c r="E199" s="2"/>
      <c r="F199" s="2"/>
      <c r="G199" s="2"/>
      <c r="H199"/>
      <c r="I199" s="1"/>
    </row>
    <row r="200" spans="2:9" s="155" customFormat="1" ht="15" customHeight="1" x14ac:dyDescent="0.3">
      <c r="B200" s="2"/>
      <c r="C200" s="2"/>
      <c r="D200" s="2"/>
      <c r="E200" s="2"/>
      <c r="F200" s="2"/>
      <c r="G200" s="2"/>
      <c r="H200"/>
      <c r="I200" s="1"/>
    </row>
    <row r="201" spans="2:9" s="155" customFormat="1" ht="15" customHeight="1" x14ac:dyDescent="0.3">
      <c r="B201" s="2"/>
      <c r="C201" s="2"/>
      <c r="D201" s="2"/>
      <c r="E201" s="2"/>
      <c r="F201" s="2"/>
      <c r="G201" s="2"/>
      <c r="H201"/>
      <c r="I201" s="1"/>
    </row>
    <row r="202" spans="2:9" s="155" customFormat="1" ht="15" customHeight="1" x14ac:dyDescent="0.3">
      <c r="B202" s="2"/>
      <c r="C202" s="2"/>
      <c r="D202" s="2"/>
      <c r="E202" s="2"/>
      <c r="F202" s="2"/>
      <c r="G202" s="2"/>
      <c r="H202"/>
      <c r="I202" s="1"/>
    </row>
    <row r="203" spans="2:9" s="155" customFormat="1" ht="15" customHeight="1" x14ac:dyDescent="0.3">
      <c r="B203" s="2"/>
      <c r="C203" s="2"/>
      <c r="D203" s="2"/>
      <c r="E203" s="2"/>
      <c r="F203" s="2"/>
      <c r="G203" s="2"/>
      <c r="H203"/>
      <c r="I203" s="1"/>
    </row>
    <row r="204" spans="2:9" s="155" customFormat="1" ht="15" customHeight="1" x14ac:dyDescent="0.3">
      <c r="B204" s="2"/>
      <c r="C204" s="2"/>
      <c r="D204" s="2"/>
      <c r="E204" s="2"/>
      <c r="F204" s="2"/>
      <c r="G204" s="2"/>
      <c r="H204"/>
      <c r="I204" s="1"/>
    </row>
    <row r="205" spans="2:9" s="155" customFormat="1" ht="15" customHeight="1" x14ac:dyDescent="0.3">
      <c r="B205" s="2"/>
      <c r="C205" s="2"/>
      <c r="D205" s="2"/>
      <c r="E205" s="2"/>
      <c r="F205" s="2"/>
      <c r="G205" s="2"/>
      <c r="H205"/>
      <c r="I205" s="1"/>
    </row>
    <row r="206" spans="2:9" s="155" customFormat="1" ht="15" customHeight="1" x14ac:dyDescent="0.3">
      <c r="B206" s="2"/>
      <c r="C206" s="2"/>
      <c r="D206" s="2"/>
      <c r="E206" s="2"/>
      <c r="F206" s="2"/>
      <c r="G206" s="2"/>
      <c r="H206"/>
      <c r="I206" s="1"/>
    </row>
    <row r="207" spans="2:9" s="155" customFormat="1" ht="15" customHeight="1" x14ac:dyDescent="0.3">
      <c r="B207" s="2"/>
      <c r="C207" s="2"/>
      <c r="D207" s="2"/>
      <c r="E207" s="2"/>
      <c r="F207" s="2"/>
      <c r="G207" s="2"/>
      <c r="H207"/>
      <c r="I207" s="1"/>
    </row>
    <row r="208" spans="2:9" s="155" customFormat="1" ht="15" customHeight="1" x14ac:dyDescent="0.3">
      <c r="B208" s="2"/>
      <c r="C208" s="2"/>
      <c r="D208" s="2"/>
      <c r="E208" s="2"/>
      <c r="F208" s="2"/>
      <c r="G208" s="2"/>
      <c r="H208"/>
      <c r="I208" s="1"/>
    </row>
    <row r="209" spans="2:9" s="155" customFormat="1" ht="15" customHeight="1" x14ac:dyDescent="0.3">
      <c r="B209" s="2"/>
      <c r="C209" s="2"/>
      <c r="D209" s="2"/>
      <c r="E209" s="2"/>
      <c r="F209" s="2"/>
      <c r="G209" s="2"/>
      <c r="H209"/>
      <c r="I209" s="1"/>
    </row>
    <row r="210" spans="2:9" s="155" customFormat="1" ht="15" customHeight="1" x14ac:dyDescent="0.3">
      <c r="B210" s="2"/>
      <c r="C210" s="2"/>
      <c r="D210" s="2"/>
      <c r="E210" s="2"/>
      <c r="F210" s="2"/>
      <c r="G210" s="2"/>
      <c r="H210"/>
      <c r="I210" s="1"/>
    </row>
    <row r="211" spans="2:9" s="155" customFormat="1" ht="15" customHeight="1" x14ac:dyDescent="0.3">
      <c r="B211" s="2"/>
      <c r="C211" s="2"/>
      <c r="D211" s="2"/>
      <c r="E211" s="2"/>
      <c r="F211" s="2"/>
      <c r="G211" s="2"/>
      <c r="H211"/>
      <c r="I211" s="1"/>
    </row>
    <row r="212" spans="2:9" s="155" customFormat="1" ht="15" customHeight="1" x14ac:dyDescent="0.3">
      <c r="B212" s="2"/>
      <c r="C212" s="2"/>
      <c r="D212" s="2"/>
      <c r="E212" s="2"/>
      <c r="F212" s="2"/>
      <c r="G212" s="2"/>
      <c r="H212"/>
      <c r="I212" s="1"/>
    </row>
    <row r="213" spans="2:9" s="155" customFormat="1" ht="15" customHeight="1" x14ac:dyDescent="0.3">
      <c r="B213" s="2"/>
      <c r="C213" s="2"/>
      <c r="D213" s="2"/>
      <c r="E213" s="2"/>
      <c r="F213" s="2"/>
      <c r="G213" s="2"/>
      <c r="H213"/>
      <c r="I213" s="1"/>
    </row>
    <row r="214" spans="2:9" s="155" customFormat="1" ht="15" customHeight="1" x14ac:dyDescent="0.3">
      <c r="B214" s="2"/>
      <c r="C214" s="2"/>
      <c r="D214" s="2"/>
      <c r="E214" s="2"/>
      <c r="F214" s="2"/>
      <c r="G214" s="2"/>
      <c r="H214"/>
      <c r="I214" s="1"/>
    </row>
    <row r="215" spans="2:9" s="155" customFormat="1" ht="15" customHeight="1" x14ac:dyDescent="0.3">
      <c r="B215" s="2"/>
      <c r="C215" s="2"/>
      <c r="D215" s="2"/>
      <c r="E215" s="2"/>
      <c r="F215" s="2"/>
      <c r="G215" s="2"/>
      <c r="H215"/>
      <c r="I215" s="1"/>
    </row>
    <row r="216" spans="2:9" s="155" customFormat="1" ht="15" customHeight="1" x14ac:dyDescent="0.3">
      <c r="B216" s="2"/>
      <c r="C216" s="2"/>
      <c r="D216" s="2"/>
      <c r="E216" s="2"/>
      <c r="F216" s="2"/>
      <c r="G216" s="2"/>
      <c r="H216"/>
      <c r="I216" s="1"/>
    </row>
    <row r="217" spans="2:9" s="155" customFormat="1" ht="15" customHeight="1" x14ac:dyDescent="0.3">
      <c r="B217" s="2"/>
      <c r="C217" s="2"/>
      <c r="D217" s="2"/>
      <c r="E217" s="2"/>
      <c r="F217" s="2"/>
      <c r="G217" s="2"/>
      <c r="H217"/>
      <c r="I217" s="1"/>
    </row>
    <row r="218" spans="2:9" s="155" customFormat="1" ht="15" customHeight="1" x14ac:dyDescent="0.3">
      <c r="B218" s="2"/>
      <c r="C218" s="2"/>
      <c r="D218" s="2"/>
      <c r="E218" s="2"/>
      <c r="F218" s="2"/>
      <c r="G218" s="2"/>
      <c r="H218"/>
      <c r="I218" s="1"/>
    </row>
    <row r="219" spans="2:9" s="155" customFormat="1" ht="15" customHeight="1" x14ac:dyDescent="0.3">
      <c r="B219" s="2"/>
      <c r="C219" s="2"/>
      <c r="D219" s="2"/>
      <c r="E219" s="2"/>
      <c r="F219" s="2"/>
      <c r="G219" s="2"/>
      <c r="H219"/>
      <c r="I219" s="1"/>
    </row>
    <row r="220" spans="2:9" s="155" customFormat="1" ht="15" customHeight="1" x14ac:dyDescent="0.3">
      <c r="B220" s="2"/>
      <c r="C220" s="2"/>
      <c r="D220" s="2"/>
      <c r="E220" s="2"/>
      <c r="F220" s="2"/>
      <c r="G220" s="2"/>
      <c r="H220"/>
      <c r="I220" s="1"/>
    </row>
    <row r="221" spans="2:9" s="155" customFormat="1" ht="15" customHeight="1" x14ac:dyDescent="0.3">
      <c r="B221" s="2"/>
      <c r="C221" s="2"/>
      <c r="D221" s="2"/>
      <c r="E221" s="2"/>
      <c r="F221" s="2"/>
      <c r="G221" s="2"/>
      <c r="H221"/>
      <c r="I221" s="1"/>
    </row>
    <row r="222" spans="2:9" s="155" customFormat="1" ht="15" customHeight="1" x14ac:dyDescent="0.3">
      <c r="B222" s="2"/>
      <c r="C222" s="2"/>
      <c r="D222" s="2"/>
      <c r="E222" s="2"/>
      <c r="F222" s="2"/>
      <c r="G222" s="2"/>
      <c r="H222"/>
      <c r="I222" s="1"/>
    </row>
    <row r="223" spans="2:9" s="155" customFormat="1" ht="15" customHeight="1" x14ac:dyDescent="0.3">
      <c r="B223" s="2"/>
      <c r="C223" s="2"/>
      <c r="D223" s="2"/>
      <c r="E223" s="2"/>
      <c r="F223" s="2"/>
      <c r="G223" s="2"/>
      <c r="H223"/>
      <c r="I223" s="1"/>
    </row>
    <row r="224" spans="2:9" s="155" customFormat="1" ht="15" customHeight="1" x14ac:dyDescent="0.3">
      <c r="B224" s="2"/>
      <c r="C224" s="2"/>
      <c r="D224" s="2"/>
      <c r="E224" s="2"/>
      <c r="F224" s="2"/>
      <c r="G224" s="2"/>
      <c r="H224"/>
      <c r="I224" s="1"/>
    </row>
    <row r="225" spans="2:9" s="155" customFormat="1" ht="15" customHeight="1" x14ac:dyDescent="0.3">
      <c r="B225" s="2"/>
      <c r="C225" s="2"/>
      <c r="D225" s="2"/>
      <c r="E225" s="2"/>
      <c r="F225" s="2"/>
      <c r="G225" s="2"/>
      <c r="H225"/>
      <c r="I225" s="1"/>
    </row>
    <row r="226" spans="2:9" s="155" customFormat="1" ht="15" customHeight="1" x14ac:dyDescent="0.3">
      <c r="B226" s="2"/>
      <c r="C226" s="2"/>
      <c r="D226" s="2"/>
      <c r="E226" s="2"/>
      <c r="F226" s="2"/>
      <c r="G226" s="2"/>
      <c r="H226"/>
      <c r="I226" s="1"/>
    </row>
    <row r="227" spans="2:9" s="155" customFormat="1" ht="15" customHeight="1" x14ac:dyDescent="0.3">
      <c r="B227" s="2"/>
      <c r="C227" s="2"/>
      <c r="D227" s="2"/>
      <c r="E227" s="2"/>
      <c r="F227" s="2"/>
      <c r="G227" s="2"/>
      <c r="H227"/>
      <c r="I227" s="1"/>
    </row>
    <row r="228" spans="2:9" s="155" customFormat="1" ht="15" customHeight="1" x14ac:dyDescent="0.3">
      <c r="B228" s="2"/>
      <c r="C228" s="2"/>
      <c r="D228" s="2"/>
      <c r="E228" s="2"/>
      <c r="F228" s="2"/>
      <c r="G228" s="2"/>
      <c r="H228"/>
      <c r="I228" s="1"/>
    </row>
    <row r="229" spans="2:9" s="155" customFormat="1" ht="15" customHeight="1" x14ac:dyDescent="0.3">
      <c r="B229" s="2"/>
      <c r="C229" s="2"/>
      <c r="D229" s="2"/>
      <c r="E229" s="2"/>
      <c r="F229" s="2"/>
      <c r="G229" s="2"/>
      <c r="H229"/>
      <c r="I229" s="1"/>
    </row>
    <row r="230" spans="2:9" s="155" customFormat="1" ht="15" customHeight="1" x14ac:dyDescent="0.3">
      <c r="B230" s="2"/>
      <c r="C230" s="2"/>
      <c r="D230" s="2"/>
      <c r="E230" s="2"/>
      <c r="F230" s="2"/>
      <c r="G230" s="2"/>
      <c r="H230"/>
      <c r="I230" s="1"/>
    </row>
    <row r="231" spans="2:9" s="155" customFormat="1" ht="15" customHeight="1" x14ac:dyDescent="0.3">
      <c r="B231" s="2"/>
      <c r="C231" s="2"/>
      <c r="D231" s="2"/>
      <c r="E231" s="2"/>
      <c r="F231" s="2"/>
      <c r="G231" s="2"/>
      <c r="H231"/>
      <c r="I231" s="1"/>
    </row>
    <row r="232" spans="2:9" s="155" customFormat="1" ht="15" customHeight="1" x14ac:dyDescent="0.3">
      <c r="B232" s="2"/>
      <c r="C232" s="2"/>
      <c r="D232" s="2"/>
      <c r="E232" s="2"/>
      <c r="F232" s="2"/>
      <c r="G232" s="2"/>
      <c r="H232"/>
      <c r="I232" s="1"/>
    </row>
    <row r="233" spans="2:9" s="155" customFormat="1" ht="15" customHeight="1" x14ac:dyDescent="0.3">
      <c r="B233" s="2"/>
      <c r="C233" s="2"/>
      <c r="D233" s="2"/>
      <c r="E233" s="2"/>
      <c r="F233" s="2"/>
      <c r="G233" s="2"/>
      <c r="H233"/>
      <c r="I233" s="1"/>
    </row>
    <row r="234" spans="2:9" s="155" customFormat="1" ht="15" customHeight="1" x14ac:dyDescent="0.3">
      <c r="B234" s="2"/>
      <c r="C234" s="2"/>
      <c r="D234" s="2"/>
      <c r="E234" s="2"/>
      <c r="F234" s="2"/>
      <c r="G234" s="2"/>
      <c r="H234"/>
      <c r="I234" s="1"/>
    </row>
    <row r="235" spans="2:9" s="155" customFormat="1" ht="15" customHeight="1" x14ac:dyDescent="0.3">
      <c r="B235" s="2"/>
      <c r="C235" s="2"/>
      <c r="D235" s="2"/>
      <c r="E235" s="2"/>
      <c r="F235" s="2"/>
      <c r="G235" s="2"/>
      <c r="H235"/>
      <c r="I235" s="1"/>
    </row>
    <row r="236" spans="2:9" s="155" customFormat="1" ht="15" customHeight="1" x14ac:dyDescent="0.3">
      <c r="B236" s="2"/>
      <c r="C236" s="2"/>
      <c r="D236" s="2"/>
      <c r="E236" s="2"/>
      <c r="F236" s="2"/>
      <c r="G236" s="2"/>
      <c r="H236"/>
      <c r="I236" s="1"/>
    </row>
    <row r="237" spans="2:9" s="155" customFormat="1" ht="15" customHeight="1" x14ac:dyDescent="0.3">
      <c r="B237" s="2"/>
      <c r="C237" s="2"/>
      <c r="D237" s="2"/>
      <c r="E237" s="2"/>
      <c r="F237" s="2"/>
      <c r="G237" s="2"/>
      <c r="H237"/>
      <c r="I237" s="1"/>
    </row>
    <row r="238" spans="2:9" s="155" customFormat="1" ht="15" customHeight="1" x14ac:dyDescent="0.3">
      <c r="B238" s="2"/>
      <c r="C238" s="2"/>
      <c r="D238" s="2"/>
      <c r="E238" s="2"/>
      <c r="F238" s="2"/>
      <c r="G238" s="2"/>
      <c r="H238"/>
      <c r="I238" s="1"/>
    </row>
    <row r="239" spans="2:9" s="155" customFormat="1" ht="15" customHeight="1" x14ac:dyDescent="0.3">
      <c r="B239" s="2"/>
      <c r="C239" s="2"/>
      <c r="D239" s="2"/>
      <c r="E239" s="2"/>
      <c r="F239" s="2"/>
      <c r="G239" s="2"/>
      <c r="H239"/>
      <c r="I239" s="1"/>
    </row>
    <row r="240" spans="2:9" s="155" customFormat="1" ht="15" customHeight="1" x14ac:dyDescent="0.3">
      <c r="B240" s="2"/>
      <c r="C240" s="2"/>
      <c r="D240" s="2"/>
      <c r="E240" s="2"/>
      <c r="F240" s="2"/>
      <c r="G240" s="2"/>
      <c r="H240"/>
      <c r="I240" s="1"/>
    </row>
    <row r="241" spans="2:9" s="155" customFormat="1" ht="15" customHeight="1" x14ac:dyDescent="0.3">
      <c r="B241" s="2"/>
      <c r="C241" s="2"/>
      <c r="D241" s="2"/>
      <c r="E241" s="2"/>
      <c r="F241" s="2"/>
      <c r="G241" s="2"/>
      <c r="H241"/>
      <c r="I241" s="1"/>
    </row>
    <row r="242" spans="2:9" s="155" customFormat="1" ht="15" customHeight="1" x14ac:dyDescent="0.3">
      <c r="B242" s="2"/>
      <c r="C242" s="2"/>
      <c r="D242" s="2"/>
      <c r="E242" s="2"/>
      <c r="F242" s="2"/>
      <c r="G242" s="2"/>
      <c r="H242"/>
      <c r="I242" s="1"/>
    </row>
    <row r="243" spans="2:9" s="155" customFormat="1" ht="15" customHeight="1" x14ac:dyDescent="0.3">
      <c r="B243" s="2"/>
      <c r="C243" s="2"/>
      <c r="D243" s="2"/>
      <c r="E243" s="2"/>
      <c r="F243" s="2"/>
      <c r="G243" s="2"/>
      <c r="H243"/>
      <c r="I243" s="1"/>
    </row>
    <row r="244" spans="2:9" s="155" customFormat="1" ht="15" customHeight="1" x14ac:dyDescent="0.3">
      <c r="B244" s="2"/>
      <c r="C244" s="2"/>
      <c r="D244" s="2"/>
      <c r="E244" s="2"/>
      <c r="F244" s="2"/>
      <c r="G244" s="2"/>
      <c r="H244"/>
      <c r="I244" s="1"/>
    </row>
    <row r="245" spans="2:9" s="155" customFormat="1" ht="15" customHeight="1" x14ac:dyDescent="0.3">
      <c r="B245" s="2"/>
      <c r="C245" s="2"/>
      <c r="D245" s="2"/>
      <c r="E245" s="2"/>
      <c r="F245" s="2"/>
      <c r="G245" s="2"/>
      <c r="H245"/>
      <c r="I245" s="1"/>
    </row>
    <row r="246" spans="2:9" s="155" customFormat="1" ht="15" customHeight="1" x14ac:dyDescent="0.3">
      <c r="B246" s="2"/>
      <c r="C246" s="2"/>
      <c r="D246" s="2"/>
      <c r="E246" s="2"/>
      <c r="F246" s="2"/>
      <c r="G246" s="2"/>
      <c r="H246"/>
      <c r="I246" s="1"/>
    </row>
    <row r="247" spans="2:9" s="155" customFormat="1" ht="15" customHeight="1" x14ac:dyDescent="0.3">
      <c r="B247" s="2"/>
      <c r="C247" s="2"/>
      <c r="D247" s="2"/>
      <c r="E247" s="2"/>
      <c r="F247" s="2"/>
      <c r="G247" s="2"/>
      <c r="H247"/>
      <c r="I247" s="1"/>
    </row>
    <row r="248" spans="2:9" s="155" customFormat="1" ht="15" customHeight="1" x14ac:dyDescent="0.3">
      <c r="B248" s="2"/>
      <c r="C248" s="2"/>
      <c r="D248" s="2"/>
      <c r="E248" s="2"/>
      <c r="F248" s="2"/>
      <c r="G248" s="2"/>
      <c r="H248"/>
      <c r="I248" s="1"/>
    </row>
    <row r="249" spans="2:9" s="155" customFormat="1" ht="15" customHeight="1" x14ac:dyDescent="0.3">
      <c r="B249" s="2"/>
      <c r="C249" s="2"/>
      <c r="D249" s="2"/>
      <c r="E249" s="2"/>
      <c r="F249" s="2"/>
      <c r="G249" s="2"/>
      <c r="H249"/>
      <c r="I249" s="1"/>
    </row>
    <row r="250" spans="2:9" s="155" customFormat="1" ht="15" customHeight="1" x14ac:dyDescent="0.3">
      <c r="B250" s="2"/>
      <c r="C250" s="2"/>
      <c r="D250" s="2"/>
      <c r="E250" s="2"/>
      <c r="F250" s="2"/>
      <c r="G250" s="2"/>
      <c r="H250"/>
      <c r="I250" s="1"/>
    </row>
    <row r="251" spans="2:9" s="155" customFormat="1" ht="15" customHeight="1" x14ac:dyDescent="0.3">
      <c r="B251" s="2"/>
      <c r="C251" s="2"/>
      <c r="D251" s="2"/>
      <c r="E251" s="2"/>
      <c r="F251" s="2"/>
      <c r="G251" s="2"/>
      <c r="H251"/>
      <c r="I251" s="1"/>
    </row>
    <row r="252" spans="2:9" s="155" customFormat="1" ht="15" customHeight="1" x14ac:dyDescent="0.3">
      <c r="B252" s="2"/>
      <c r="C252" s="2"/>
      <c r="D252" s="2"/>
      <c r="E252" s="2"/>
      <c r="F252" s="2"/>
      <c r="G252" s="2"/>
      <c r="H252"/>
      <c r="I252" s="1"/>
    </row>
    <row r="253" spans="2:9" s="155" customFormat="1" ht="15" customHeight="1" x14ac:dyDescent="0.3">
      <c r="B253" s="2"/>
      <c r="C253" s="2"/>
      <c r="D253" s="2"/>
      <c r="E253" s="2"/>
      <c r="F253" s="2"/>
      <c r="G253" s="2"/>
      <c r="H253"/>
      <c r="I253" s="1"/>
    </row>
    <row r="254" spans="2:9" s="155" customFormat="1" ht="15" customHeight="1" x14ac:dyDescent="0.3">
      <c r="B254" s="2"/>
      <c r="C254" s="2"/>
      <c r="D254" s="2"/>
      <c r="E254" s="2"/>
      <c r="F254" s="2"/>
      <c r="G254" s="2"/>
      <c r="H254"/>
      <c r="I254" s="1"/>
    </row>
    <row r="255" spans="2:9" s="155" customFormat="1" ht="15" customHeight="1" x14ac:dyDescent="0.3">
      <c r="B255" s="2"/>
      <c r="C255" s="2"/>
      <c r="D255" s="2"/>
      <c r="E255" s="2"/>
      <c r="F255" s="2"/>
      <c r="G255" s="2"/>
      <c r="H255"/>
      <c r="I255" s="1"/>
    </row>
    <row r="256" spans="2:9" s="155" customFormat="1" ht="15" customHeight="1" x14ac:dyDescent="0.3">
      <c r="B256" s="2"/>
      <c r="C256" s="2"/>
      <c r="D256" s="2"/>
      <c r="E256" s="2"/>
      <c r="F256" s="2"/>
      <c r="G256" s="2"/>
      <c r="H256"/>
      <c r="I256" s="1"/>
    </row>
    <row r="257" spans="2:9" s="155" customFormat="1" ht="15" customHeight="1" x14ac:dyDescent="0.3">
      <c r="B257" s="2"/>
      <c r="C257" s="2"/>
      <c r="D257" s="2"/>
      <c r="E257" s="2"/>
      <c r="F257" s="2"/>
      <c r="G257" s="2"/>
      <c r="H257"/>
      <c r="I257" s="1"/>
    </row>
    <row r="258" spans="2:9" s="155" customFormat="1" ht="15" customHeight="1" x14ac:dyDescent="0.3">
      <c r="B258" s="2"/>
      <c r="C258" s="2"/>
      <c r="D258" s="2"/>
      <c r="E258" s="2"/>
      <c r="F258" s="2"/>
      <c r="G258" s="2"/>
      <c r="H258"/>
      <c r="I258" s="1"/>
    </row>
    <row r="259" spans="2:9" s="155" customFormat="1" ht="15" customHeight="1" x14ac:dyDescent="0.3">
      <c r="B259" s="2"/>
      <c r="C259" s="2"/>
      <c r="D259" s="2"/>
      <c r="E259" s="2"/>
      <c r="F259" s="2"/>
      <c r="G259" s="2"/>
      <c r="H259"/>
      <c r="I259" s="1"/>
    </row>
    <row r="260" spans="2:9" s="155" customFormat="1" ht="15" customHeight="1" x14ac:dyDescent="0.3">
      <c r="B260" s="2"/>
      <c r="C260" s="2"/>
      <c r="D260" s="2"/>
      <c r="E260" s="2"/>
      <c r="F260" s="2"/>
      <c r="G260" s="2"/>
      <c r="H260"/>
      <c r="I260" s="1"/>
    </row>
    <row r="261" spans="2:9" s="155" customFormat="1" ht="15" customHeight="1" x14ac:dyDescent="0.3">
      <c r="B261" s="2"/>
      <c r="C261" s="2"/>
      <c r="D261" s="2"/>
      <c r="E261" s="2"/>
      <c r="F261" s="2"/>
      <c r="G261" s="2"/>
      <c r="H261"/>
      <c r="I261" s="1"/>
    </row>
    <row r="262" spans="2:9" s="155" customFormat="1" ht="15" customHeight="1" x14ac:dyDescent="0.3">
      <c r="B262" s="2"/>
      <c r="C262" s="2"/>
      <c r="D262" s="2"/>
      <c r="E262" s="2"/>
      <c r="F262" s="2"/>
      <c r="G262" s="2"/>
      <c r="H262"/>
      <c r="I262" s="1"/>
    </row>
    <row r="263" spans="2:9" s="155" customFormat="1" ht="15" customHeight="1" x14ac:dyDescent="0.3">
      <c r="B263" s="2"/>
      <c r="C263" s="2"/>
      <c r="D263" s="2"/>
      <c r="E263" s="2"/>
      <c r="F263" s="2"/>
      <c r="G263" s="2"/>
      <c r="H263"/>
      <c r="I263" s="1"/>
    </row>
    <row r="264" spans="2:9" s="155" customFormat="1" ht="15" customHeight="1" x14ac:dyDescent="0.3">
      <c r="B264" s="2"/>
      <c r="C264" s="2"/>
      <c r="D264" s="2"/>
      <c r="E264" s="2"/>
      <c r="F264" s="2"/>
      <c r="G264" s="2"/>
      <c r="H264"/>
      <c r="I264" s="1"/>
    </row>
    <row r="265" spans="2:9" s="155" customFormat="1" ht="15" customHeight="1" x14ac:dyDescent="0.3">
      <c r="B265" s="2"/>
      <c r="C265" s="2"/>
      <c r="D265" s="2"/>
      <c r="E265" s="2"/>
      <c r="F265" s="2"/>
      <c r="G265" s="2"/>
      <c r="H265"/>
      <c r="I265" s="1"/>
    </row>
    <row r="266" spans="2:9" s="155" customFormat="1" ht="15" customHeight="1" x14ac:dyDescent="0.3">
      <c r="B266" s="2"/>
      <c r="C266" s="2"/>
      <c r="D266" s="2"/>
      <c r="E266" s="2"/>
      <c r="F266" s="2"/>
      <c r="G266" s="2"/>
      <c r="H266"/>
      <c r="I266" s="1"/>
    </row>
    <row r="267" spans="2:9" s="155" customFormat="1" ht="15" customHeight="1" x14ac:dyDescent="0.3">
      <c r="B267" s="2"/>
      <c r="C267" s="2"/>
      <c r="D267" s="2"/>
      <c r="E267" s="2"/>
      <c r="F267" s="2"/>
      <c r="G267" s="2"/>
      <c r="H267"/>
      <c r="I267" s="1"/>
    </row>
    <row r="268" spans="2:9" s="155" customFormat="1" ht="15" customHeight="1" x14ac:dyDescent="0.3">
      <c r="B268" s="2"/>
      <c r="C268" s="2"/>
      <c r="D268" s="2"/>
      <c r="E268" s="2"/>
      <c r="F268" s="2"/>
      <c r="G268" s="2"/>
      <c r="H268"/>
      <c r="I268" s="1"/>
    </row>
    <row r="269" spans="2:9" s="155" customFormat="1" ht="15" customHeight="1" x14ac:dyDescent="0.3">
      <c r="B269" s="2"/>
      <c r="C269" s="2"/>
      <c r="D269" s="2"/>
      <c r="E269" s="2"/>
      <c r="F269" s="2"/>
      <c r="G269" s="2"/>
      <c r="H269"/>
      <c r="I269" s="1"/>
    </row>
    <row r="270" spans="2:9" s="155" customFormat="1" ht="15" customHeight="1" x14ac:dyDescent="0.3">
      <c r="B270" s="2"/>
      <c r="C270" s="2"/>
      <c r="D270" s="2"/>
      <c r="E270" s="2"/>
      <c r="F270" s="2"/>
      <c r="G270" s="2"/>
      <c r="H270"/>
      <c r="I270" s="1"/>
    </row>
    <row r="271" spans="2:9" s="155" customFormat="1" ht="15" customHeight="1" x14ac:dyDescent="0.3">
      <c r="B271" s="2"/>
      <c r="C271" s="2"/>
      <c r="D271" s="2"/>
      <c r="E271" s="2"/>
      <c r="F271" s="2"/>
      <c r="G271" s="2"/>
      <c r="H271"/>
      <c r="I271" s="1"/>
    </row>
    <row r="272" spans="2:9" s="155" customFormat="1" ht="15" customHeight="1" x14ac:dyDescent="0.3">
      <c r="B272" s="2"/>
      <c r="C272" s="2"/>
      <c r="D272" s="2"/>
      <c r="E272" s="2"/>
      <c r="F272" s="2"/>
      <c r="G272" s="2"/>
      <c r="H272"/>
      <c r="I272" s="1"/>
    </row>
    <row r="273" spans="2:9" s="155" customFormat="1" ht="15" customHeight="1" x14ac:dyDescent="0.3">
      <c r="B273" s="2"/>
      <c r="C273" s="2"/>
      <c r="D273" s="2"/>
      <c r="E273" s="2"/>
      <c r="F273" s="2"/>
      <c r="G273" s="2"/>
      <c r="H273"/>
      <c r="I273" s="1"/>
    </row>
    <row r="274" spans="2:9" s="155" customFormat="1" ht="15" customHeight="1" x14ac:dyDescent="0.3">
      <c r="B274" s="2"/>
      <c r="C274" s="2"/>
      <c r="D274" s="2"/>
      <c r="E274" s="2"/>
      <c r="F274" s="2"/>
      <c r="G274" s="2"/>
      <c r="H274"/>
      <c r="I274" s="1"/>
    </row>
    <row r="275" spans="2:9" s="155" customFormat="1" ht="15" customHeight="1" x14ac:dyDescent="0.3">
      <c r="B275" s="2"/>
      <c r="C275" s="2"/>
      <c r="D275" s="2"/>
      <c r="E275" s="2"/>
      <c r="F275" s="2"/>
      <c r="G275" s="2"/>
      <c r="H275"/>
      <c r="I275" s="1"/>
    </row>
    <row r="276" spans="2:9" s="155" customFormat="1" ht="15" customHeight="1" x14ac:dyDescent="0.3">
      <c r="B276" s="2"/>
      <c r="C276" s="2"/>
      <c r="D276" s="2"/>
      <c r="E276" s="2"/>
      <c r="F276" s="2"/>
      <c r="G276" s="2"/>
      <c r="H276"/>
      <c r="I276" s="1"/>
    </row>
    <row r="277" spans="2:9" s="155" customFormat="1" ht="15" customHeight="1" x14ac:dyDescent="0.3">
      <c r="B277" s="2"/>
      <c r="C277" s="2"/>
      <c r="D277" s="2"/>
      <c r="E277" s="2"/>
      <c r="F277" s="2"/>
      <c r="G277" s="2"/>
      <c r="H277"/>
      <c r="I277" s="1"/>
    </row>
    <row r="278" spans="2:9" s="155" customFormat="1" ht="15" customHeight="1" x14ac:dyDescent="0.3">
      <c r="B278" s="2"/>
      <c r="C278" s="2"/>
      <c r="D278" s="2"/>
      <c r="E278" s="2"/>
      <c r="F278" s="2"/>
      <c r="G278" s="2"/>
      <c r="H278"/>
      <c r="I278" s="1"/>
    </row>
    <row r="279" spans="2:9" s="155" customFormat="1" ht="15" customHeight="1" x14ac:dyDescent="0.3">
      <c r="B279" s="2"/>
      <c r="C279" s="2"/>
      <c r="D279" s="2"/>
      <c r="E279" s="2"/>
      <c r="F279" s="2"/>
      <c r="G279" s="2"/>
      <c r="H279"/>
      <c r="I279" s="1"/>
    </row>
    <row r="280" spans="2:9" s="155" customFormat="1" ht="15" customHeight="1" x14ac:dyDescent="0.3">
      <c r="B280" s="2"/>
      <c r="C280" s="2"/>
      <c r="D280" s="2"/>
      <c r="E280" s="2"/>
      <c r="F280" s="2"/>
      <c r="G280" s="2"/>
      <c r="H280"/>
      <c r="I280" s="1"/>
    </row>
    <row r="281" spans="2:9" s="155" customFormat="1" ht="15" customHeight="1" x14ac:dyDescent="0.3">
      <c r="B281" s="2"/>
      <c r="C281" s="2"/>
      <c r="D281" s="2"/>
      <c r="E281" s="2"/>
      <c r="F281" s="2"/>
      <c r="G281" s="2"/>
      <c r="H281"/>
      <c r="I281" s="1"/>
    </row>
    <row r="282" spans="2:9" s="155" customFormat="1" ht="15" customHeight="1" x14ac:dyDescent="0.3">
      <c r="B282" s="2"/>
      <c r="C282" s="2"/>
      <c r="D282" s="2"/>
      <c r="E282" s="2"/>
      <c r="F282" s="2"/>
      <c r="G282" s="2"/>
      <c r="H282"/>
      <c r="I282" s="1"/>
    </row>
    <row r="283" spans="2:9" s="155" customFormat="1" ht="15" customHeight="1" x14ac:dyDescent="0.3">
      <c r="B283" s="2"/>
      <c r="C283" s="2"/>
      <c r="D283" s="2"/>
      <c r="E283" s="2"/>
      <c r="F283" s="2"/>
      <c r="G283" s="2"/>
      <c r="H283"/>
      <c r="I283" s="1"/>
    </row>
    <row r="284" spans="2:9" s="155" customFormat="1" ht="15" customHeight="1" x14ac:dyDescent="0.3">
      <c r="B284" s="2"/>
      <c r="C284" s="2"/>
      <c r="D284" s="2"/>
      <c r="E284" s="2"/>
      <c r="F284" s="2"/>
      <c r="G284" s="2"/>
      <c r="H284"/>
      <c r="I284" s="1"/>
    </row>
    <row r="285" spans="2:9" s="155" customFormat="1" ht="15" customHeight="1" x14ac:dyDescent="0.3">
      <c r="B285" s="2"/>
      <c r="C285" s="2"/>
      <c r="D285" s="2"/>
      <c r="E285" s="2"/>
      <c r="F285" s="2"/>
      <c r="G285" s="2"/>
      <c r="H285"/>
      <c r="I285" s="1"/>
    </row>
    <row r="286" spans="2:9" s="155" customFormat="1" ht="15" customHeight="1" x14ac:dyDescent="0.3">
      <c r="B286" s="2"/>
      <c r="C286" s="2"/>
      <c r="D286" s="2"/>
      <c r="E286" s="2"/>
      <c r="F286" s="2"/>
      <c r="G286" s="2"/>
      <c r="H286"/>
      <c r="I286" s="1"/>
    </row>
    <row r="287" spans="2:9" s="155" customFormat="1" ht="15" customHeight="1" x14ac:dyDescent="0.3">
      <c r="B287" s="2"/>
      <c r="C287" s="2"/>
      <c r="D287" s="2"/>
      <c r="E287" s="2"/>
      <c r="F287" s="2"/>
      <c r="G287" s="2"/>
      <c r="H287"/>
      <c r="I287" s="1"/>
    </row>
    <row r="288" spans="2:9" s="155" customFormat="1" ht="15" customHeight="1" x14ac:dyDescent="0.3">
      <c r="B288" s="2"/>
      <c r="C288" s="2"/>
      <c r="D288" s="2"/>
      <c r="E288" s="2"/>
      <c r="F288" s="2"/>
      <c r="G288" s="2"/>
      <c r="H288"/>
      <c r="I288" s="1"/>
    </row>
    <row r="289" spans="2:9" s="155" customFormat="1" ht="15" customHeight="1" x14ac:dyDescent="0.3">
      <c r="B289" s="2"/>
      <c r="C289" s="2"/>
      <c r="D289" s="2"/>
      <c r="E289" s="2"/>
      <c r="F289" s="2"/>
      <c r="G289" s="2"/>
      <c r="H289"/>
      <c r="I289" s="1"/>
    </row>
    <row r="290" spans="2:9" s="155" customFormat="1" ht="15" customHeight="1" x14ac:dyDescent="0.3">
      <c r="B290" s="2"/>
      <c r="C290" s="2"/>
      <c r="D290" s="2"/>
      <c r="E290" s="2"/>
      <c r="F290" s="2"/>
      <c r="G290" s="2"/>
      <c r="H290"/>
      <c r="I290" s="1"/>
    </row>
    <row r="291" spans="2:9" s="155" customFormat="1" ht="15" customHeight="1" x14ac:dyDescent="0.3">
      <c r="B291" s="2"/>
      <c r="C291" s="2"/>
      <c r="D291" s="2"/>
      <c r="E291" s="2"/>
      <c r="F291" s="2"/>
      <c r="G291" s="2"/>
      <c r="H291"/>
      <c r="I291" s="1"/>
    </row>
    <row r="292" spans="2:9" s="155" customFormat="1" ht="15" customHeight="1" x14ac:dyDescent="0.3">
      <c r="B292" s="2"/>
      <c r="C292" s="2"/>
      <c r="D292" s="2"/>
      <c r="E292" s="2"/>
      <c r="F292" s="2"/>
      <c r="G292" s="2"/>
      <c r="H292"/>
      <c r="I292" s="1"/>
    </row>
    <row r="293" spans="2:9" s="155" customFormat="1" ht="15" customHeight="1" x14ac:dyDescent="0.3">
      <c r="B293" s="2"/>
      <c r="C293" s="2"/>
      <c r="D293" s="2"/>
      <c r="E293" s="2"/>
      <c r="F293" s="2"/>
      <c r="G293" s="2"/>
      <c r="H293"/>
      <c r="I293" s="1"/>
    </row>
    <row r="294" spans="2:9" s="155" customFormat="1" ht="15" customHeight="1" x14ac:dyDescent="0.3">
      <c r="B294" s="2"/>
      <c r="C294" s="2"/>
      <c r="D294" s="2"/>
      <c r="E294" s="2"/>
      <c r="F294" s="2"/>
      <c r="G294" s="2"/>
      <c r="H294"/>
      <c r="I294" s="1"/>
    </row>
    <row r="295" spans="2:9" s="155" customFormat="1" ht="15" customHeight="1" x14ac:dyDescent="0.3">
      <c r="B295" s="2"/>
      <c r="C295" s="2"/>
      <c r="D295" s="2"/>
      <c r="E295" s="2"/>
      <c r="F295" s="2"/>
      <c r="G295" s="2"/>
      <c r="H295"/>
      <c r="I295" s="1"/>
    </row>
    <row r="296" spans="2:9" s="155" customFormat="1" ht="15" customHeight="1" x14ac:dyDescent="0.3">
      <c r="B296" s="2"/>
      <c r="C296" s="2"/>
      <c r="D296" s="2"/>
      <c r="E296" s="2"/>
      <c r="F296" s="2"/>
      <c r="G296" s="2"/>
      <c r="H296"/>
      <c r="I296" s="1"/>
    </row>
    <row r="297" spans="2:9" s="155" customFormat="1" ht="15" customHeight="1" x14ac:dyDescent="0.3">
      <c r="B297" s="2"/>
      <c r="C297" s="2"/>
      <c r="D297" s="2"/>
      <c r="E297" s="2"/>
      <c r="F297" s="2"/>
      <c r="G297" s="2"/>
      <c r="H297"/>
      <c r="I297" s="1"/>
    </row>
    <row r="298" spans="2:9" s="155" customFormat="1" ht="15" customHeight="1" x14ac:dyDescent="0.3">
      <c r="B298" s="2"/>
      <c r="C298" s="2"/>
      <c r="D298" s="2"/>
      <c r="E298" s="2"/>
      <c r="F298" s="2"/>
      <c r="G298" s="2"/>
      <c r="H298"/>
      <c r="I298" s="1"/>
    </row>
    <row r="299" spans="2:9" s="155" customFormat="1" ht="15" customHeight="1" x14ac:dyDescent="0.3">
      <c r="B299" s="2"/>
      <c r="C299" s="2"/>
      <c r="D299" s="2"/>
      <c r="E299" s="2"/>
      <c r="F299" s="2"/>
      <c r="G299" s="2"/>
      <c r="H299"/>
      <c r="I299" s="1"/>
    </row>
    <row r="300" spans="2:9" s="155" customFormat="1" ht="15" customHeight="1" x14ac:dyDescent="0.3">
      <c r="B300" s="2"/>
      <c r="C300" s="2"/>
      <c r="D300" s="2"/>
      <c r="E300" s="2"/>
      <c r="F300" s="2"/>
      <c r="G300" s="2"/>
      <c r="H300"/>
      <c r="I300" s="1"/>
    </row>
    <row r="301" spans="2:9" s="155" customFormat="1" ht="15" customHeight="1" x14ac:dyDescent="0.3">
      <c r="B301" s="2"/>
      <c r="C301" s="2"/>
      <c r="D301" s="2"/>
      <c r="E301" s="2"/>
      <c r="F301" s="2"/>
      <c r="G301" s="2"/>
      <c r="H301"/>
      <c r="I301" s="1"/>
    </row>
    <row r="302" spans="2:9" s="155" customFormat="1" ht="15" customHeight="1" x14ac:dyDescent="0.3">
      <c r="B302" s="2"/>
      <c r="C302" s="2"/>
      <c r="D302" s="2"/>
      <c r="E302" s="2"/>
      <c r="F302" s="2"/>
      <c r="G302" s="2"/>
      <c r="H302"/>
      <c r="I302" s="1"/>
    </row>
    <row r="303" spans="2:9" s="155" customFormat="1" ht="15" customHeight="1" x14ac:dyDescent="0.3">
      <c r="B303" s="2"/>
      <c r="C303" s="2"/>
      <c r="D303" s="2"/>
      <c r="E303" s="2"/>
      <c r="F303" s="2"/>
      <c r="G303" s="2"/>
      <c r="H303"/>
      <c r="I303" s="1"/>
    </row>
    <row r="304" spans="2:9" s="155" customFormat="1" ht="15" customHeight="1" x14ac:dyDescent="0.3">
      <c r="B304" s="2"/>
      <c r="C304" s="2"/>
      <c r="D304" s="2"/>
      <c r="E304" s="2"/>
      <c r="F304" s="2"/>
      <c r="G304" s="2"/>
      <c r="H304"/>
      <c r="I304" s="1"/>
    </row>
    <row r="305" spans="2:9" s="155" customFormat="1" ht="15" customHeight="1" x14ac:dyDescent="0.3">
      <c r="B305" s="2"/>
      <c r="C305" s="2"/>
      <c r="D305" s="2"/>
      <c r="E305" s="2"/>
      <c r="F305" s="2"/>
      <c r="G305" s="2"/>
      <c r="H305"/>
      <c r="I305" s="1"/>
    </row>
    <row r="306" spans="2:9" s="155" customFormat="1" ht="15" customHeight="1" x14ac:dyDescent="0.3">
      <c r="B306" s="2"/>
      <c r="C306" s="2"/>
      <c r="D306" s="2"/>
      <c r="E306" s="2"/>
      <c r="F306" s="2"/>
      <c r="G306" s="2"/>
      <c r="H306"/>
      <c r="I306" s="1"/>
    </row>
    <row r="307" spans="2:9" s="155" customFormat="1" ht="15" customHeight="1" x14ac:dyDescent="0.3">
      <c r="B307" s="2"/>
      <c r="C307" s="2"/>
      <c r="D307" s="2"/>
      <c r="E307" s="2"/>
      <c r="F307" s="2"/>
      <c r="G307" s="2"/>
      <c r="H307"/>
      <c r="I307" s="1"/>
    </row>
    <row r="308" spans="2:9" s="155" customFormat="1" ht="15" customHeight="1" x14ac:dyDescent="0.3">
      <c r="B308" s="2"/>
      <c r="C308" s="2"/>
      <c r="D308" s="2"/>
      <c r="E308" s="2"/>
      <c r="F308" s="2"/>
      <c r="G308" s="2"/>
      <c r="H308"/>
      <c r="I308" s="1"/>
    </row>
    <row r="309" spans="2:9" s="155" customFormat="1" ht="15" customHeight="1" x14ac:dyDescent="0.3">
      <c r="B309" s="2"/>
      <c r="C309" s="2"/>
      <c r="D309" s="2"/>
      <c r="E309" s="2"/>
      <c r="F309" s="2"/>
      <c r="G309" s="2"/>
      <c r="H309"/>
      <c r="I309" s="1"/>
    </row>
    <row r="310" spans="2:9" s="155" customFormat="1" ht="15" customHeight="1" x14ac:dyDescent="0.3">
      <c r="B310" s="2"/>
      <c r="C310" s="2"/>
      <c r="D310" s="2"/>
      <c r="E310" s="2"/>
      <c r="F310" s="2"/>
      <c r="G310" s="2"/>
      <c r="H310"/>
      <c r="I310" s="1"/>
    </row>
    <row r="311" spans="2:9" s="155" customFormat="1" ht="15" customHeight="1" x14ac:dyDescent="0.3">
      <c r="B311" s="2"/>
      <c r="C311" s="2"/>
      <c r="D311" s="2"/>
      <c r="E311" s="2"/>
      <c r="F311" s="2"/>
      <c r="G311" s="2"/>
      <c r="H311"/>
      <c r="I311" s="1"/>
    </row>
    <row r="312" spans="2:9" s="155" customFormat="1" ht="15" customHeight="1" x14ac:dyDescent="0.3">
      <c r="B312" s="2"/>
      <c r="C312" s="2"/>
      <c r="D312" s="2"/>
      <c r="E312" s="2"/>
      <c r="F312" s="2"/>
      <c r="G312" s="2"/>
      <c r="H312"/>
      <c r="I312" s="1"/>
    </row>
    <row r="313" spans="2:9" s="155" customFormat="1" ht="15" customHeight="1" x14ac:dyDescent="0.3">
      <c r="B313" s="2"/>
      <c r="C313" s="2"/>
      <c r="D313" s="2"/>
      <c r="E313" s="2"/>
      <c r="F313" s="2"/>
      <c r="G313" s="2"/>
      <c r="H313"/>
      <c r="I313" s="1"/>
    </row>
    <row r="314" spans="2:9" s="155" customFormat="1" ht="15" customHeight="1" x14ac:dyDescent="0.3">
      <c r="B314" s="2"/>
      <c r="C314" s="2"/>
      <c r="D314" s="2"/>
      <c r="E314" s="2"/>
      <c r="F314" s="2"/>
      <c r="G314" s="2"/>
      <c r="H314"/>
      <c r="I314" s="1"/>
    </row>
    <row r="315" spans="2:9" s="155" customFormat="1" ht="15" customHeight="1" x14ac:dyDescent="0.3">
      <c r="B315" s="2"/>
      <c r="C315" s="2"/>
      <c r="D315" s="2"/>
      <c r="E315" s="2"/>
      <c r="F315" s="2"/>
      <c r="G315" s="2"/>
      <c r="H315"/>
      <c r="I315" s="1"/>
    </row>
    <row r="316" spans="2:9" s="155" customFormat="1" ht="15" customHeight="1" x14ac:dyDescent="0.3">
      <c r="B316" s="2"/>
      <c r="C316" s="2"/>
      <c r="D316" s="2"/>
      <c r="E316" s="2"/>
      <c r="F316" s="2"/>
      <c r="G316" s="2"/>
      <c r="H316"/>
      <c r="I316" s="1"/>
    </row>
    <row r="317" spans="2:9" s="155" customFormat="1" ht="15" customHeight="1" x14ac:dyDescent="0.3">
      <c r="B317" s="2"/>
      <c r="C317" s="2"/>
      <c r="D317" s="2"/>
      <c r="E317" s="2"/>
      <c r="F317" s="2"/>
      <c r="G317" s="2"/>
      <c r="H317"/>
      <c r="I317" s="1"/>
    </row>
    <row r="318" spans="2:9" s="155" customFormat="1" ht="15" customHeight="1" x14ac:dyDescent="0.3">
      <c r="B318" s="2"/>
      <c r="C318" s="2"/>
      <c r="D318" s="2"/>
      <c r="E318" s="2"/>
      <c r="F318" s="2"/>
      <c r="G318" s="2"/>
      <c r="H318"/>
      <c r="I318" s="1"/>
    </row>
    <row r="319" spans="2:9" s="155" customFormat="1" ht="15" customHeight="1" x14ac:dyDescent="0.3">
      <c r="B319" s="2"/>
      <c r="C319" s="2"/>
      <c r="D319" s="2"/>
      <c r="E319" s="2"/>
      <c r="F319" s="2"/>
      <c r="G319" s="2"/>
      <c r="H319"/>
      <c r="I319" s="1"/>
    </row>
    <row r="320" spans="2:9" s="155" customFormat="1" ht="15" customHeight="1" x14ac:dyDescent="0.3">
      <c r="B320" s="2"/>
      <c r="C320" s="2"/>
      <c r="D320" s="2"/>
      <c r="E320" s="2"/>
      <c r="F320" s="2"/>
      <c r="G320" s="2"/>
      <c r="H320"/>
      <c r="I320" s="1"/>
    </row>
    <row r="321" spans="2:9" s="155" customFormat="1" ht="15" customHeight="1" x14ac:dyDescent="0.3">
      <c r="B321" s="2"/>
      <c r="C321" s="2"/>
      <c r="D321" s="2"/>
      <c r="E321" s="2"/>
      <c r="F321" s="2"/>
      <c r="G321" s="2"/>
      <c r="H321"/>
      <c r="I321" s="1"/>
    </row>
    <row r="322" spans="2:9" s="155" customFormat="1" ht="15" customHeight="1" x14ac:dyDescent="0.3">
      <c r="B322" s="2"/>
      <c r="C322" s="2"/>
      <c r="D322" s="2"/>
      <c r="E322" s="2"/>
      <c r="F322" s="2"/>
      <c r="G322" s="2"/>
      <c r="H322"/>
      <c r="I322" s="1"/>
    </row>
    <row r="323" spans="2:9" s="155" customFormat="1" ht="15" customHeight="1" x14ac:dyDescent="0.3">
      <c r="B323" s="2"/>
      <c r="C323" s="2"/>
      <c r="D323" s="2"/>
      <c r="E323" s="2"/>
      <c r="F323" s="2"/>
      <c r="G323" s="2"/>
      <c r="H323"/>
      <c r="I323" s="1"/>
    </row>
    <row r="324" spans="2:9" s="155" customFormat="1" ht="15" customHeight="1" x14ac:dyDescent="0.3">
      <c r="B324" s="2"/>
      <c r="C324" s="2"/>
      <c r="D324" s="2"/>
      <c r="E324" s="2"/>
      <c r="F324" s="2"/>
      <c r="G324" s="2"/>
      <c r="H324"/>
      <c r="I324" s="1"/>
    </row>
    <row r="325" spans="2:9" s="155" customFormat="1" ht="15" customHeight="1" x14ac:dyDescent="0.3">
      <c r="B325" s="2"/>
      <c r="C325" s="2"/>
      <c r="D325" s="2"/>
      <c r="E325" s="2"/>
      <c r="F325" s="2"/>
      <c r="G325" s="2"/>
      <c r="H325"/>
      <c r="I325" s="1"/>
    </row>
    <row r="326" spans="2:9" s="155" customFormat="1" ht="15" customHeight="1" x14ac:dyDescent="0.3">
      <c r="B326" s="2"/>
      <c r="C326" s="2"/>
      <c r="D326" s="2"/>
      <c r="E326" s="2"/>
      <c r="F326" s="2"/>
      <c r="G326" s="2"/>
      <c r="H326"/>
      <c r="I326" s="1"/>
    </row>
    <row r="327" spans="2:9" s="155" customFormat="1" ht="15" customHeight="1" x14ac:dyDescent="0.3">
      <c r="B327" s="2"/>
      <c r="C327" s="2"/>
      <c r="D327" s="2"/>
      <c r="E327" s="2"/>
      <c r="F327" s="2"/>
      <c r="G327" s="2"/>
      <c r="H327"/>
      <c r="I327" s="1"/>
    </row>
    <row r="328" spans="2:9" s="155" customFormat="1" ht="15" customHeight="1" x14ac:dyDescent="0.3">
      <c r="B328" s="2"/>
      <c r="C328" s="2"/>
      <c r="D328" s="2"/>
      <c r="E328" s="2"/>
      <c r="F328" s="2"/>
      <c r="G328" s="2"/>
      <c r="H328"/>
      <c r="I328" s="1"/>
    </row>
    <row r="329" spans="2:9" s="155" customFormat="1" ht="15" customHeight="1" x14ac:dyDescent="0.3">
      <c r="B329" s="2"/>
      <c r="C329" s="2"/>
      <c r="D329" s="2"/>
      <c r="E329" s="2"/>
      <c r="F329" s="2"/>
      <c r="G329" s="2"/>
      <c r="H329"/>
      <c r="I329" s="1"/>
    </row>
    <row r="330" spans="2:9" s="155" customFormat="1" ht="15" customHeight="1" x14ac:dyDescent="0.3">
      <c r="B330" s="2"/>
      <c r="C330" s="2"/>
      <c r="D330" s="2"/>
      <c r="E330" s="2"/>
      <c r="F330" s="2"/>
      <c r="G330" s="2"/>
      <c r="H330"/>
      <c r="I330" s="1"/>
    </row>
    <row r="331" spans="2:9" s="155" customFormat="1" ht="15" customHeight="1" x14ac:dyDescent="0.3">
      <c r="B331" s="2"/>
      <c r="C331" s="2"/>
      <c r="D331" s="2"/>
      <c r="E331" s="2"/>
      <c r="F331" s="2"/>
      <c r="G331" s="2"/>
      <c r="H331"/>
      <c r="I331" s="1"/>
    </row>
    <row r="332" spans="2:9" s="155" customFormat="1" ht="15" customHeight="1" x14ac:dyDescent="0.3">
      <c r="B332" s="2"/>
      <c r="C332" s="2"/>
      <c r="D332" s="2"/>
      <c r="E332" s="2"/>
      <c r="F332" s="2"/>
      <c r="G332" s="2"/>
      <c r="H332"/>
      <c r="I332" s="1"/>
    </row>
    <row r="333" spans="2:9" s="155" customFormat="1" ht="15" customHeight="1" x14ac:dyDescent="0.3">
      <c r="B333" s="2"/>
      <c r="C333" s="2"/>
      <c r="D333" s="2"/>
      <c r="E333" s="2"/>
      <c r="F333" s="2"/>
      <c r="G333" s="2"/>
      <c r="H333"/>
      <c r="I333" s="1"/>
    </row>
    <row r="334" spans="2:9" s="155" customFormat="1" ht="15" customHeight="1" x14ac:dyDescent="0.3">
      <c r="B334" s="2"/>
      <c r="C334" s="2"/>
      <c r="D334" s="2"/>
      <c r="E334" s="2"/>
      <c r="F334" s="2"/>
      <c r="G334" s="2"/>
      <c r="H334"/>
      <c r="I334" s="1"/>
    </row>
    <row r="335" spans="2:9" s="155" customFormat="1" ht="15" customHeight="1" x14ac:dyDescent="0.3">
      <c r="B335" s="2"/>
      <c r="C335" s="2"/>
      <c r="D335" s="2"/>
      <c r="E335" s="2"/>
      <c r="F335" s="2"/>
      <c r="G335" s="2"/>
      <c r="H335"/>
      <c r="I335" s="1"/>
    </row>
    <row r="336" spans="2:9" s="155" customFormat="1" ht="15" customHeight="1" x14ac:dyDescent="0.3">
      <c r="B336" s="2"/>
      <c r="C336" s="2"/>
      <c r="D336" s="2"/>
      <c r="E336" s="2"/>
      <c r="F336" s="2"/>
      <c r="G336" s="2"/>
      <c r="H336"/>
      <c r="I336" s="1"/>
    </row>
    <row r="337" spans="2:9" s="155" customFormat="1" ht="15" customHeight="1" x14ac:dyDescent="0.3">
      <c r="B337" s="2"/>
      <c r="C337" s="2"/>
      <c r="D337" s="2"/>
      <c r="E337" s="2"/>
      <c r="F337" s="2"/>
      <c r="G337" s="2"/>
      <c r="H337"/>
      <c r="I337" s="1"/>
    </row>
    <row r="338" spans="2:9" s="155" customFormat="1" ht="15" customHeight="1" x14ac:dyDescent="0.3">
      <c r="B338" s="2"/>
      <c r="C338" s="2"/>
      <c r="D338" s="2"/>
      <c r="E338" s="2"/>
      <c r="F338" s="2"/>
      <c r="G338" s="2"/>
      <c r="H338"/>
      <c r="I338" s="1"/>
    </row>
    <row r="339" spans="2:9" s="155" customFormat="1" ht="15" customHeight="1" x14ac:dyDescent="0.3">
      <c r="B339" s="2"/>
      <c r="C339" s="2"/>
      <c r="D339" s="2"/>
      <c r="E339" s="2"/>
      <c r="F339" s="2"/>
      <c r="G339" s="2"/>
      <c r="H339"/>
      <c r="I339" s="1"/>
    </row>
    <row r="340" spans="2:9" s="155" customFormat="1" ht="15" customHeight="1" x14ac:dyDescent="0.3">
      <c r="B340" s="2"/>
      <c r="C340" s="2"/>
      <c r="D340" s="2"/>
      <c r="E340" s="2"/>
      <c r="F340" s="2"/>
      <c r="G340" s="2"/>
      <c r="H340"/>
      <c r="I340" s="1"/>
    </row>
    <row r="341" spans="2:9" s="155" customFormat="1" ht="15" customHeight="1" x14ac:dyDescent="0.3">
      <c r="B341" s="2"/>
      <c r="C341" s="2"/>
      <c r="D341" s="2"/>
      <c r="E341" s="2"/>
      <c r="F341" s="2"/>
      <c r="G341" s="2"/>
      <c r="H341"/>
      <c r="I341" s="1"/>
    </row>
    <row r="342" spans="2:9" s="155" customFormat="1" ht="15" customHeight="1" x14ac:dyDescent="0.3">
      <c r="B342" s="2"/>
      <c r="C342" s="2"/>
      <c r="D342" s="2"/>
      <c r="E342" s="2"/>
      <c r="F342" s="2"/>
      <c r="G342" s="2"/>
      <c r="H342"/>
      <c r="I342" s="1"/>
    </row>
    <row r="343" spans="2:9" s="155" customFormat="1" ht="15" customHeight="1" x14ac:dyDescent="0.3">
      <c r="B343" s="2"/>
      <c r="C343" s="2"/>
      <c r="D343" s="2"/>
      <c r="E343" s="2"/>
      <c r="F343" s="2"/>
      <c r="G343" s="2"/>
      <c r="H343"/>
      <c r="I343" s="1"/>
    </row>
    <row r="344" spans="2:9" s="155" customFormat="1" ht="15" customHeight="1" x14ac:dyDescent="0.3">
      <c r="B344" s="2"/>
      <c r="C344" s="2"/>
      <c r="D344" s="2"/>
      <c r="E344" s="2"/>
      <c r="F344" s="2"/>
      <c r="G344" s="2"/>
      <c r="H344"/>
      <c r="I344" s="1"/>
    </row>
    <row r="345" spans="2:9" s="155" customFormat="1" ht="15" customHeight="1" x14ac:dyDescent="0.3">
      <c r="B345" s="2"/>
      <c r="C345" s="2"/>
      <c r="D345" s="2"/>
      <c r="E345" s="2"/>
      <c r="F345" s="2"/>
      <c r="G345" s="2"/>
      <c r="H345"/>
      <c r="I345" s="1"/>
    </row>
    <row r="346" spans="2:9" s="155" customFormat="1" ht="15" customHeight="1" x14ac:dyDescent="0.3">
      <c r="B346" s="2"/>
      <c r="C346" s="2"/>
      <c r="D346" s="2"/>
      <c r="E346" s="2"/>
      <c r="F346" s="2"/>
      <c r="G346" s="2"/>
      <c r="H346"/>
      <c r="I346" s="1"/>
    </row>
    <row r="347" spans="2:9" s="155" customFormat="1" ht="15" customHeight="1" x14ac:dyDescent="0.3">
      <c r="B347" s="2"/>
      <c r="C347" s="2"/>
      <c r="D347" s="2"/>
      <c r="E347" s="2"/>
      <c r="F347" s="2"/>
      <c r="G347" s="2"/>
      <c r="H347"/>
      <c r="I347" s="1"/>
    </row>
    <row r="348" spans="2:9" s="155" customFormat="1" ht="15" customHeight="1" x14ac:dyDescent="0.3">
      <c r="B348" s="2"/>
      <c r="C348" s="2"/>
      <c r="D348" s="2"/>
      <c r="E348" s="2"/>
      <c r="F348" s="2"/>
      <c r="G348" s="2"/>
      <c r="H348"/>
      <c r="I348" s="1"/>
    </row>
    <row r="349" spans="2:9" s="155" customFormat="1" ht="15" customHeight="1" x14ac:dyDescent="0.3">
      <c r="B349" s="2"/>
      <c r="C349" s="2"/>
      <c r="D349" s="2"/>
      <c r="E349" s="2"/>
      <c r="F349" s="2"/>
      <c r="G349" s="2"/>
      <c r="H349"/>
      <c r="I349" s="1"/>
    </row>
    <row r="350" spans="2:9" s="155" customFormat="1" ht="15" customHeight="1" x14ac:dyDescent="0.3">
      <c r="B350" s="2"/>
      <c r="C350" s="2"/>
      <c r="D350" s="2"/>
      <c r="E350" s="2"/>
      <c r="F350" s="2"/>
      <c r="G350" s="2"/>
      <c r="H350"/>
      <c r="I350" s="1"/>
    </row>
    <row r="351" spans="2:9" s="155" customFormat="1" ht="15" customHeight="1" x14ac:dyDescent="0.3">
      <c r="B351" s="2"/>
      <c r="C351" s="2"/>
      <c r="D351" s="2"/>
      <c r="E351" s="2"/>
      <c r="F351" s="2"/>
      <c r="G351" s="2"/>
      <c r="H351"/>
      <c r="I351" s="1"/>
    </row>
    <row r="352" spans="2:9" s="155" customFormat="1" ht="15" customHeight="1" x14ac:dyDescent="0.3">
      <c r="B352" s="2"/>
      <c r="C352" s="2"/>
      <c r="D352" s="2"/>
      <c r="E352" s="2"/>
      <c r="F352" s="2"/>
      <c r="G352" s="2"/>
      <c r="H352"/>
      <c r="I352" s="1"/>
    </row>
    <row r="353" spans="2:9" s="155" customFormat="1" ht="15" customHeight="1" x14ac:dyDescent="0.3">
      <c r="B353" s="2"/>
      <c r="C353" s="2"/>
      <c r="D353" s="2"/>
      <c r="E353" s="2"/>
      <c r="F353" s="2"/>
      <c r="G353" s="2"/>
      <c r="H353"/>
      <c r="I353" s="1"/>
    </row>
    <row r="354" spans="2:9" s="155" customFormat="1" ht="15" customHeight="1" x14ac:dyDescent="0.3">
      <c r="B354" s="2"/>
      <c r="C354" s="2"/>
      <c r="D354" s="2"/>
      <c r="E354" s="2"/>
      <c r="F354" s="2"/>
      <c r="G354" s="2"/>
      <c r="H354"/>
      <c r="I354" s="1"/>
    </row>
    <row r="355" spans="2:9" s="155" customFormat="1" ht="15" customHeight="1" x14ac:dyDescent="0.3">
      <c r="B355" s="2"/>
      <c r="C355" s="2"/>
      <c r="D355" s="2"/>
      <c r="E355" s="2"/>
      <c r="F355" s="2"/>
      <c r="G355" s="2"/>
      <c r="H355"/>
      <c r="I355" s="1"/>
    </row>
    <row r="356" spans="2:9" s="155" customFormat="1" ht="15" customHeight="1" x14ac:dyDescent="0.3">
      <c r="B356" s="2"/>
      <c r="C356" s="2"/>
      <c r="D356" s="2"/>
      <c r="E356" s="2"/>
      <c r="F356" s="2"/>
      <c r="G356" s="2"/>
      <c r="H356"/>
      <c r="I356" s="1"/>
    </row>
    <row r="357" spans="2:9" s="155" customFormat="1" ht="15" customHeight="1" x14ac:dyDescent="0.3">
      <c r="B357" s="2"/>
      <c r="C357" s="2"/>
      <c r="D357" s="2"/>
      <c r="E357" s="2"/>
      <c r="F357" s="2"/>
      <c r="G357" s="2"/>
      <c r="H357"/>
      <c r="I357" s="1"/>
    </row>
    <row r="358" spans="2:9" s="155" customFormat="1" ht="15" customHeight="1" x14ac:dyDescent="0.3">
      <c r="B358" s="2"/>
      <c r="C358" s="2"/>
      <c r="D358" s="2"/>
      <c r="E358" s="2"/>
      <c r="F358" s="2"/>
      <c r="G358" s="2"/>
      <c r="H358"/>
      <c r="I358" s="1"/>
    </row>
    <row r="359" spans="2:9" s="155" customFormat="1" ht="15" customHeight="1" x14ac:dyDescent="0.3">
      <c r="B359" s="2"/>
      <c r="C359" s="2"/>
      <c r="D359" s="2"/>
      <c r="E359" s="2"/>
      <c r="F359" s="2"/>
      <c r="G359" s="2"/>
      <c r="H359"/>
      <c r="I359" s="1"/>
    </row>
    <row r="360" spans="2:9" s="155" customFormat="1" ht="15" customHeight="1" x14ac:dyDescent="0.3">
      <c r="B360" s="2"/>
      <c r="C360" s="2"/>
      <c r="D360" s="2"/>
      <c r="E360" s="2"/>
      <c r="F360" s="2"/>
      <c r="G360" s="2"/>
      <c r="H360"/>
      <c r="I360" s="1"/>
    </row>
    <row r="361" spans="2:9" s="155" customFormat="1" ht="15" customHeight="1" x14ac:dyDescent="0.3">
      <c r="B361" s="2"/>
      <c r="C361" s="2"/>
      <c r="D361" s="2"/>
      <c r="E361" s="2"/>
      <c r="F361" s="2"/>
      <c r="G361" s="2"/>
      <c r="H361"/>
      <c r="I361" s="1"/>
    </row>
    <row r="362" spans="2:9" s="155" customFormat="1" ht="15" customHeight="1" x14ac:dyDescent="0.3">
      <c r="B362" s="2"/>
      <c r="C362" s="2"/>
      <c r="D362" s="2"/>
      <c r="E362" s="2"/>
      <c r="F362" s="2"/>
      <c r="G362" s="2"/>
      <c r="H362"/>
      <c r="I362" s="1"/>
    </row>
    <row r="363" spans="2:9" s="155" customFormat="1" ht="15" customHeight="1" x14ac:dyDescent="0.3">
      <c r="B363" s="2"/>
      <c r="C363" s="2"/>
      <c r="D363" s="2"/>
      <c r="E363" s="2"/>
      <c r="F363" s="2"/>
      <c r="G363" s="2"/>
      <c r="H363"/>
      <c r="I363" s="1"/>
    </row>
    <row r="364" spans="2:9" s="155" customFormat="1" ht="15" customHeight="1" x14ac:dyDescent="0.3">
      <c r="B364" s="2"/>
      <c r="C364" s="2"/>
      <c r="D364" s="2"/>
      <c r="E364" s="2"/>
      <c r="F364" s="2"/>
      <c r="G364" s="2"/>
      <c r="H364"/>
      <c r="I364" s="1"/>
    </row>
    <row r="365" spans="2:9" s="155" customFormat="1" ht="15" customHeight="1" x14ac:dyDescent="0.3">
      <c r="B365" s="2"/>
      <c r="C365" s="2"/>
      <c r="D365" s="2"/>
      <c r="E365" s="2"/>
      <c r="F365" s="2"/>
      <c r="G365" s="2"/>
      <c r="H365"/>
      <c r="I365" s="1"/>
    </row>
    <row r="366" spans="2:9" s="155" customFormat="1" ht="15" customHeight="1" x14ac:dyDescent="0.3">
      <c r="B366" s="2"/>
      <c r="C366" s="2"/>
      <c r="D366" s="2"/>
      <c r="E366" s="2"/>
      <c r="F366" s="2"/>
      <c r="G366" s="2"/>
      <c r="H366"/>
      <c r="I366" s="1"/>
    </row>
    <row r="367" spans="2:9" s="155" customFormat="1" ht="15" customHeight="1" x14ac:dyDescent="0.3">
      <c r="B367" s="2"/>
      <c r="C367" s="2"/>
      <c r="D367" s="2"/>
      <c r="E367" s="2"/>
      <c r="F367" s="2"/>
      <c r="G367" s="2"/>
      <c r="H367"/>
      <c r="I367" s="1"/>
    </row>
    <row r="368" spans="2:9" s="155" customFormat="1" ht="15" customHeight="1" x14ac:dyDescent="0.3">
      <c r="B368" s="2"/>
      <c r="C368" s="2"/>
      <c r="D368" s="2"/>
      <c r="E368" s="2"/>
      <c r="F368" s="2"/>
      <c r="G368" s="2"/>
      <c r="H368"/>
      <c r="I368" s="1"/>
    </row>
    <row r="369" spans="2:9" s="155" customFormat="1" ht="15" customHeight="1" x14ac:dyDescent="0.3">
      <c r="B369" s="2"/>
      <c r="C369" s="2"/>
      <c r="D369" s="2"/>
      <c r="E369" s="2"/>
      <c r="F369" s="2"/>
      <c r="G369" s="2"/>
      <c r="H369"/>
      <c r="I369" s="1"/>
    </row>
    <row r="370" spans="2:9" s="155" customFormat="1" ht="15" customHeight="1" x14ac:dyDescent="0.3">
      <c r="B370" s="2"/>
      <c r="C370" s="2"/>
      <c r="D370" s="2"/>
      <c r="E370" s="2"/>
      <c r="F370" s="2"/>
      <c r="G370" s="2"/>
      <c r="H370"/>
      <c r="I370" s="1"/>
    </row>
    <row r="371" spans="2:9" s="155" customFormat="1" ht="15" customHeight="1" x14ac:dyDescent="0.3">
      <c r="B371" s="2"/>
      <c r="C371" s="2"/>
      <c r="D371" s="2"/>
      <c r="E371" s="2"/>
      <c r="F371" s="2"/>
      <c r="G371" s="2"/>
      <c r="H371"/>
      <c r="I371" s="1"/>
    </row>
    <row r="372" spans="2:9" s="155" customFormat="1" ht="15" customHeight="1" x14ac:dyDescent="0.3">
      <c r="B372" s="2"/>
      <c r="C372" s="2"/>
      <c r="D372" s="2"/>
      <c r="E372" s="2"/>
      <c r="F372" s="2"/>
      <c r="G372" s="2"/>
      <c r="H372"/>
      <c r="I372" s="1"/>
    </row>
    <row r="373" spans="2:9" s="155" customFormat="1" ht="15" customHeight="1" x14ac:dyDescent="0.3">
      <c r="B373" s="2"/>
      <c r="C373" s="2"/>
      <c r="D373" s="2"/>
      <c r="E373" s="2"/>
      <c r="F373" s="2"/>
      <c r="G373" s="2"/>
      <c r="H373"/>
      <c r="I373" s="1"/>
    </row>
    <row r="374" spans="2:9" s="155" customFormat="1" ht="15" customHeight="1" x14ac:dyDescent="0.3">
      <c r="B374" s="2"/>
      <c r="C374" s="2"/>
      <c r="D374" s="2"/>
      <c r="E374" s="2"/>
      <c r="F374" s="2"/>
      <c r="G374" s="2"/>
      <c r="H374"/>
      <c r="I374" s="1"/>
    </row>
    <row r="375" spans="2:9" s="155" customFormat="1" ht="15" customHeight="1" x14ac:dyDescent="0.3">
      <c r="B375" s="2"/>
      <c r="C375" s="2"/>
      <c r="D375" s="2"/>
      <c r="E375" s="2"/>
      <c r="F375" s="2"/>
      <c r="G375" s="2"/>
      <c r="H375"/>
      <c r="I375" s="1"/>
    </row>
    <row r="376" spans="2:9" s="155" customFormat="1" ht="15" customHeight="1" x14ac:dyDescent="0.3">
      <c r="B376" s="2"/>
      <c r="C376" s="2"/>
      <c r="D376" s="2"/>
      <c r="E376" s="2"/>
      <c r="F376" s="2"/>
      <c r="G376" s="2"/>
      <c r="H376"/>
      <c r="I376" s="1"/>
    </row>
    <row r="377" spans="2:9" s="155" customFormat="1" ht="15" customHeight="1" x14ac:dyDescent="0.3">
      <c r="B377" s="2"/>
      <c r="C377" s="2"/>
      <c r="D377" s="2"/>
      <c r="E377" s="2"/>
      <c r="F377" s="2"/>
      <c r="G377" s="2"/>
      <c r="H377"/>
      <c r="I377" s="1"/>
    </row>
    <row r="378" spans="2:9" s="155" customFormat="1" ht="15" customHeight="1" x14ac:dyDescent="0.3">
      <c r="B378" s="2"/>
      <c r="C378" s="2"/>
      <c r="D378" s="2"/>
      <c r="E378" s="2"/>
      <c r="F378" s="2"/>
      <c r="G378" s="2"/>
      <c r="H378"/>
      <c r="I378" s="1"/>
    </row>
    <row r="379" spans="2:9" s="155" customFormat="1" ht="15" customHeight="1" x14ac:dyDescent="0.3">
      <c r="B379" s="2"/>
      <c r="C379" s="2"/>
      <c r="D379" s="2"/>
      <c r="E379" s="2"/>
      <c r="F379" s="2"/>
      <c r="G379" s="2"/>
      <c r="H379"/>
      <c r="I379" s="1"/>
    </row>
    <row r="380" spans="2:9" s="155" customFormat="1" ht="15" customHeight="1" x14ac:dyDescent="0.3">
      <c r="B380" s="2"/>
      <c r="C380" s="2"/>
      <c r="D380" s="2"/>
      <c r="E380" s="2"/>
      <c r="F380" s="2"/>
      <c r="G380" s="2"/>
      <c r="H380"/>
      <c r="I380" s="1"/>
    </row>
    <row r="381" spans="2:9" s="155" customFormat="1" ht="15" customHeight="1" x14ac:dyDescent="0.3">
      <c r="B381" s="2"/>
      <c r="C381" s="2"/>
      <c r="D381" s="2"/>
      <c r="E381" s="2"/>
      <c r="F381" s="2"/>
      <c r="G381" s="2"/>
      <c r="H381"/>
      <c r="I381" s="1"/>
    </row>
    <row r="382" spans="2:9" s="155" customFormat="1" ht="15" customHeight="1" x14ac:dyDescent="0.3">
      <c r="B382" s="2"/>
      <c r="C382" s="2"/>
      <c r="D382" s="2"/>
      <c r="E382" s="2"/>
      <c r="F382" s="2"/>
      <c r="G382" s="2"/>
      <c r="H382"/>
      <c r="I382" s="1"/>
    </row>
    <row r="383" spans="2:9" s="155" customFormat="1" ht="15" customHeight="1" x14ac:dyDescent="0.3">
      <c r="B383" s="2"/>
      <c r="C383" s="2"/>
      <c r="D383" s="2"/>
      <c r="E383" s="2"/>
      <c r="F383" s="2"/>
      <c r="G383" s="2"/>
      <c r="H383"/>
      <c r="I383" s="1"/>
    </row>
    <row r="384" spans="2:9" s="155" customFormat="1" ht="15" customHeight="1" x14ac:dyDescent="0.3">
      <c r="B384" s="2"/>
      <c r="C384" s="2"/>
      <c r="D384" s="2"/>
      <c r="E384" s="2"/>
      <c r="F384" s="2"/>
      <c r="G384" s="2"/>
      <c r="H384"/>
      <c r="I384" s="1"/>
    </row>
    <row r="385" spans="2:9" s="155" customFormat="1" ht="15" customHeight="1" x14ac:dyDescent="0.3">
      <c r="B385" s="2"/>
      <c r="C385" s="2"/>
      <c r="D385" s="2"/>
      <c r="E385" s="2"/>
      <c r="F385" s="2"/>
      <c r="G385" s="2"/>
      <c r="H385"/>
      <c r="I385" s="1"/>
    </row>
    <row r="386" spans="2:9" s="155" customFormat="1" ht="15" customHeight="1" x14ac:dyDescent="0.3">
      <c r="B386" s="2"/>
      <c r="C386" s="2"/>
      <c r="D386" s="2"/>
      <c r="E386" s="2"/>
      <c r="F386" s="2"/>
      <c r="G386" s="2"/>
      <c r="H386"/>
      <c r="I386" s="1"/>
    </row>
    <row r="387" spans="2:9" s="155" customFormat="1" ht="15" customHeight="1" x14ac:dyDescent="0.3">
      <c r="B387" s="2"/>
      <c r="C387" s="2"/>
      <c r="D387" s="2"/>
      <c r="E387" s="2"/>
      <c r="F387" s="2"/>
      <c r="G387" s="2"/>
      <c r="H387"/>
      <c r="I387" s="1"/>
    </row>
    <row r="388" spans="2:9" s="155" customFormat="1" ht="15" customHeight="1" x14ac:dyDescent="0.3">
      <c r="B388" s="2"/>
      <c r="C388" s="2"/>
      <c r="D388" s="2"/>
      <c r="E388" s="2"/>
      <c r="F388" s="2"/>
      <c r="G388" s="2"/>
      <c r="H388"/>
      <c r="I388" s="1"/>
    </row>
    <row r="389" spans="2:9" s="155" customFormat="1" ht="15" customHeight="1" x14ac:dyDescent="0.3">
      <c r="B389" s="2"/>
      <c r="C389" s="2"/>
      <c r="D389" s="2"/>
      <c r="E389" s="2"/>
      <c r="F389" s="2"/>
      <c r="G389" s="2"/>
      <c r="H389"/>
      <c r="I389" s="1"/>
    </row>
    <row r="390" spans="2:9" s="155" customFormat="1" ht="15" customHeight="1" x14ac:dyDescent="0.3">
      <c r="B390" s="2"/>
      <c r="C390" s="2"/>
      <c r="D390" s="2"/>
      <c r="E390" s="2"/>
      <c r="F390" s="2"/>
      <c r="G390" s="2"/>
      <c r="H390"/>
      <c r="I390" s="1"/>
    </row>
    <row r="391" spans="2:9" s="155" customFormat="1" ht="15" customHeight="1" x14ac:dyDescent="0.3">
      <c r="B391" s="2"/>
      <c r="C391" s="2"/>
      <c r="D391" s="2"/>
      <c r="E391" s="2"/>
      <c r="F391" s="2"/>
      <c r="G391" s="2"/>
      <c r="H391"/>
      <c r="I391" s="1"/>
    </row>
    <row r="392" spans="2:9" s="155" customFormat="1" ht="15" customHeight="1" x14ac:dyDescent="0.3">
      <c r="B392" s="2"/>
      <c r="C392" s="2"/>
      <c r="D392" s="2"/>
      <c r="E392" s="2"/>
      <c r="F392" s="2"/>
      <c r="G392" s="2"/>
      <c r="H392"/>
      <c r="I392" s="1"/>
    </row>
    <row r="393" spans="2:9" s="155" customFormat="1" ht="15" customHeight="1" x14ac:dyDescent="0.3">
      <c r="B393" s="2"/>
      <c r="C393" s="2"/>
      <c r="D393" s="2"/>
      <c r="E393" s="2"/>
      <c r="F393" s="2"/>
      <c r="G393" s="2"/>
      <c r="H393"/>
      <c r="I393" s="1"/>
    </row>
    <row r="394" spans="2:9" s="155" customFormat="1" ht="15" customHeight="1" x14ac:dyDescent="0.3">
      <c r="B394" s="2"/>
      <c r="C394" s="2"/>
      <c r="D394" s="2"/>
      <c r="E394" s="2"/>
      <c r="F394" s="2"/>
      <c r="G394" s="2"/>
      <c r="H394"/>
      <c r="I394" s="1"/>
    </row>
    <row r="395" spans="2:9" s="155" customFormat="1" ht="15" customHeight="1" x14ac:dyDescent="0.3">
      <c r="B395" s="2"/>
      <c r="C395" s="2"/>
      <c r="D395" s="2"/>
      <c r="E395" s="2"/>
      <c r="F395" s="2"/>
      <c r="G395" s="2"/>
      <c r="H395"/>
      <c r="I395" s="1"/>
    </row>
    <row r="396" spans="2:9" s="155" customFormat="1" ht="15" customHeight="1" x14ac:dyDescent="0.3">
      <c r="B396" s="2"/>
      <c r="C396" s="2"/>
      <c r="D396" s="2"/>
      <c r="E396" s="2"/>
      <c r="F396" s="2"/>
      <c r="G396" s="2"/>
      <c r="H396"/>
      <c r="I396" s="1"/>
    </row>
    <row r="397" spans="2:9" s="155" customFormat="1" ht="15" customHeight="1" x14ac:dyDescent="0.3">
      <c r="B397" s="2"/>
      <c r="C397" s="2"/>
      <c r="D397" s="2"/>
      <c r="E397" s="2"/>
      <c r="F397" s="2"/>
      <c r="G397" s="2"/>
      <c r="H397"/>
      <c r="I397" s="1"/>
    </row>
    <row r="398" spans="2:9" s="155" customFormat="1" ht="15" customHeight="1" x14ac:dyDescent="0.3">
      <c r="B398" s="2"/>
      <c r="C398" s="2"/>
      <c r="D398" s="2"/>
      <c r="E398" s="2"/>
      <c r="F398" s="2"/>
      <c r="G398" s="2"/>
      <c r="H398"/>
      <c r="I398" s="1"/>
    </row>
    <row r="399" spans="2:9" s="155" customFormat="1" ht="15" customHeight="1" x14ac:dyDescent="0.3">
      <c r="B399" s="2"/>
      <c r="C399" s="2"/>
      <c r="D399" s="2"/>
      <c r="E399" s="2"/>
      <c r="F399" s="2"/>
      <c r="G399" s="2"/>
      <c r="H399"/>
      <c r="I399" s="1"/>
    </row>
    <row r="400" spans="2:9" s="155" customFormat="1" ht="15" customHeight="1" x14ac:dyDescent="0.3">
      <c r="B400" s="2"/>
      <c r="C400" s="2"/>
      <c r="D400" s="2"/>
      <c r="E400" s="2"/>
      <c r="F400" s="2"/>
      <c r="G400" s="2"/>
      <c r="H400"/>
      <c r="I400" s="1"/>
    </row>
    <row r="401" spans="2:9" s="155" customFormat="1" ht="15" customHeight="1" x14ac:dyDescent="0.3">
      <c r="B401" s="2"/>
      <c r="C401" s="2"/>
      <c r="D401" s="2"/>
      <c r="E401" s="2"/>
      <c r="F401" s="2"/>
      <c r="G401" s="2"/>
      <c r="H401"/>
      <c r="I401" s="1"/>
    </row>
    <row r="402" spans="2:9" s="155" customFormat="1" ht="15" customHeight="1" x14ac:dyDescent="0.3">
      <c r="B402" s="2"/>
      <c r="C402" s="2"/>
      <c r="D402" s="2"/>
      <c r="E402" s="2"/>
      <c r="F402" s="2"/>
      <c r="G402" s="2"/>
      <c r="H402"/>
      <c r="I402" s="1"/>
    </row>
    <row r="403" spans="2:9" s="155" customFormat="1" ht="15" customHeight="1" x14ac:dyDescent="0.3">
      <c r="B403" s="2"/>
      <c r="C403" s="2"/>
      <c r="D403" s="2"/>
      <c r="E403" s="2"/>
      <c r="F403" s="2"/>
      <c r="G403" s="2"/>
      <c r="H403"/>
      <c r="I403" s="1"/>
    </row>
    <row r="404" spans="2:9" s="155" customFormat="1" ht="15" customHeight="1" x14ac:dyDescent="0.3">
      <c r="B404" s="2"/>
      <c r="C404" s="2"/>
      <c r="D404" s="2"/>
      <c r="E404" s="2"/>
      <c r="F404" s="2"/>
      <c r="G404" s="2"/>
      <c r="H404"/>
      <c r="I404" s="1"/>
    </row>
    <row r="405" spans="2:9" s="155" customFormat="1" ht="15" customHeight="1" x14ac:dyDescent="0.3">
      <c r="B405" s="2"/>
      <c r="C405" s="2"/>
      <c r="D405" s="2"/>
      <c r="E405" s="2"/>
      <c r="F405" s="2"/>
      <c r="G405" s="2"/>
      <c r="H405"/>
      <c r="I405" s="1"/>
    </row>
    <row r="406" spans="2:9" s="155" customFormat="1" ht="15" customHeight="1" x14ac:dyDescent="0.3">
      <c r="B406" s="2"/>
      <c r="C406" s="2"/>
      <c r="D406" s="2"/>
      <c r="E406" s="2"/>
      <c r="F406" s="2"/>
      <c r="G406" s="2"/>
      <c r="H406"/>
      <c r="I406" s="1"/>
    </row>
    <row r="407" spans="2:9" s="155" customFormat="1" ht="15" customHeight="1" x14ac:dyDescent="0.3">
      <c r="B407" s="2"/>
      <c r="C407" s="2"/>
      <c r="D407" s="2"/>
      <c r="E407" s="2"/>
      <c r="F407" s="2"/>
      <c r="G407" s="2"/>
      <c r="H407"/>
      <c r="I407" s="1"/>
    </row>
    <row r="408" spans="2:9" s="155" customFormat="1" ht="15" customHeight="1" x14ac:dyDescent="0.3">
      <c r="B408" s="2"/>
      <c r="C408" s="2"/>
      <c r="D408" s="2"/>
      <c r="E408" s="2"/>
      <c r="F408" s="2"/>
      <c r="G408" s="2"/>
      <c r="H408"/>
      <c r="I408" s="1"/>
    </row>
    <row r="409" spans="2:9" s="155" customFormat="1" ht="15" customHeight="1" x14ac:dyDescent="0.3">
      <c r="B409" s="2"/>
      <c r="C409" s="2"/>
      <c r="D409" s="2"/>
      <c r="E409" s="2"/>
      <c r="F409" s="2"/>
      <c r="G409" s="2"/>
      <c r="H409"/>
      <c r="I409" s="1"/>
    </row>
    <row r="410" spans="2:9" s="155" customFormat="1" ht="15" customHeight="1" x14ac:dyDescent="0.3">
      <c r="B410" s="2"/>
      <c r="C410" s="2"/>
      <c r="D410" s="2"/>
      <c r="E410" s="2"/>
      <c r="F410" s="2"/>
      <c r="G410" s="2"/>
      <c r="H410"/>
      <c r="I410" s="1"/>
    </row>
    <row r="411" spans="2:9" s="155" customFormat="1" ht="15" customHeight="1" x14ac:dyDescent="0.3">
      <c r="B411" s="2"/>
      <c r="C411" s="2"/>
      <c r="D411" s="2"/>
      <c r="E411" s="2"/>
      <c r="F411" s="2"/>
      <c r="G411" s="2"/>
      <c r="H411"/>
      <c r="I411" s="1"/>
    </row>
    <row r="412" spans="2:9" s="155" customFormat="1" ht="15" customHeight="1" x14ac:dyDescent="0.3">
      <c r="B412" s="2"/>
      <c r="C412" s="2"/>
      <c r="D412" s="2"/>
      <c r="E412" s="2"/>
      <c r="F412" s="2"/>
      <c r="G412" s="2"/>
      <c r="H412"/>
      <c r="I412" s="1"/>
    </row>
    <row r="413" spans="2:9" s="155" customFormat="1" ht="15" customHeight="1" x14ac:dyDescent="0.3">
      <c r="B413" s="2"/>
      <c r="C413" s="2"/>
      <c r="D413" s="2"/>
      <c r="E413" s="2"/>
      <c r="F413" s="2"/>
      <c r="G413" s="2"/>
      <c r="H413"/>
      <c r="I413" s="1"/>
    </row>
    <row r="414" spans="2:9" s="155" customFormat="1" ht="15" customHeight="1" x14ac:dyDescent="0.3">
      <c r="B414" s="2"/>
      <c r="C414" s="2"/>
      <c r="D414" s="2"/>
      <c r="E414" s="2"/>
      <c r="F414" s="2"/>
      <c r="G414" s="2"/>
      <c r="H414"/>
      <c r="I414" s="1"/>
    </row>
    <row r="415" spans="2:9" s="155" customFormat="1" ht="15" customHeight="1" x14ac:dyDescent="0.3">
      <c r="B415" s="2"/>
      <c r="C415" s="2"/>
      <c r="D415" s="2"/>
      <c r="E415" s="2"/>
      <c r="F415" s="2"/>
      <c r="G415" s="2"/>
      <c r="H415"/>
      <c r="I415" s="1"/>
    </row>
    <row r="416" spans="2:9" s="155" customFormat="1" ht="15" customHeight="1" x14ac:dyDescent="0.3">
      <c r="B416" s="2"/>
      <c r="C416" s="2"/>
      <c r="D416" s="2"/>
      <c r="E416" s="2"/>
      <c r="F416" s="2"/>
      <c r="G416" s="2"/>
      <c r="H416"/>
      <c r="I416" s="1"/>
    </row>
    <row r="417" spans="2:9" s="155" customFormat="1" ht="15" customHeight="1" x14ac:dyDescent="0.3">
      <c r="B417" s="2"/>
      <c r="C417" s="2"/>
      <c r="D417" s="2"/>
      <c r="E417" s="2"/>
      <c r="F417" s="2"/>
      <c r="G417" s="2"/>
      <c r="H417"/>
      <c r="I417" s="1"/>
    </row>
    <row r="418" spans="2:9" s="155" customFormat="1" ht="15" customHeight="1" x14ac:dyDescent="0.3">
      <c r="B418" s="2"/>
      <c r="C418" s="2"/>
      <c r="D418" s="2"/>
      <c r="E418" s="2"/>
      <c r="F418" s="2"/>
      <c r="G418" s="2"/>
      <c r="H418"/>
      <c r="I418" s="1"/>
    </row>
    <row r="419" spans="2:9" s="155" customFormat="1" ht="15" customHeight="1" x14ac:dyDescent="0.3">
      <c r="B419" s="2"/>
      <c r="C419" s="2"/>
      <c r="D419" s="2"/>
      <c r="E419" s="2"/>
      <c r="F419" s="2"/>
      <c r="G419" s="2"/>
      <c r="H419"/>
      <c r="I419" s="1"/>
    </row>
    <row r="420" spans="2:9" s="155" customFormat="1" ht="15" customHeight="1" x14ac:dyDescent="0.3">
      <c r="B420" s="2"/>
      <c r="C420" s="2"/>
      <c r="D420" s="2"/>
      <c r="E420" s="2"/>
      <c r="F420" s="2"/>
      <c r="G420" s="2"/>
      <c r="H420"/>
      <c r="I420" s="1"/>
    </row>
    <row r="421" spans="2:9" s="155" customFormat="1" ht="15" customHeight="1" x14ac:dyDescent="0.3">
      <c r="B421" s="2"/>
      <c r="C421" s="2"/>
      <c r="D421" s="2"/>
      <c r="E421" s="2"/>
      <c r="F421" s="2"/>
      <c r="G421" s="2"/>
      <c r="H421"/>
      <c r="I421" s="1"/>
    </row>
    <row r="422" spans="2:9" s="155" customFormat="1" ht="15" customHeight="1" x14ac:dyDescent="0.3">
      <c r="B422" s="2"/>
      <c r="C422" s="2"/>
      <c r="D422" s="2"/>
      <c r="E422" s="2"/>
      <c r="F422" s="2"/>
      <c r="G422" s="2"/>
      <c r="H422"/>
      <c r="I422" s="1"/>
    </row>
    <row r="423" spans="2:9" s="155" customFormat="1" ht="15" customHeight="1" x14ac:dyDescent="0.3">
      <c r="B423" s="2"/>
      <c r="C423" s="2"/>
      <c r="D423" s="2"/>
      <c r="E423" s="2"/>
      <c r="F423" s="2"/>
      <c r="G423" s="2"/>
      <c r="H423"/>
      <c r="I423" s="1"/>
    </row>
    <row r="424" spans="2:9" s="155" customFormat="1" ht="15" customHeight="1" x14ac:dyDescent="0.3">
      <c r="B424" s="2"/>
      <c r="C424" s="2"/>
      <c r="D424" s="2"/>
      <c r="E424" s="2"/>
      <c r="F424" s="2"/>
      <c r="G424" s="2"/>
      <c r="H424"/>
      <c r="I424" s="1"/>
    </row>
    <row r="425" spans="2:9" s="155" customFormat="1" ht="15" customHeight="1" x14ac:dyDescent="0.3">
      <c r="B425" s="2"/>
      <c r="C425" s="2"/>
      <c r="D425" s="2"/>
      <c r="E425" s="2"/>
      <c r="F425" s="2"/>
      <c r="G425" s="2"/>
      <c r="H425"/>
      <c r="I425" s="1"/>
    </row>
    <row r="426" spans="2:9" s="155" customFormat="1" ht="15" customHeight="1" x14ac:dyDescent="0.3">
      <c r="B426" s="2"/>
      <c r="C426" s="2"/>
      <c r="D426" s="2"/>
      <c r="E426" s="2"/>
      <c r="F426" s="2"/>
      <c r="G426" s="2"/>
      <c r="H426"/>
      <c r="I426" s="1"/>
    </row>
    <row r="427" spans="2:9" s="155" customFormat="1" ht="15" customHeight="1" x14ac:dyDescent="0.3">
      <c r="B427" s="2"/>
      <c r="C427" s="2"/>
      <c r="D427" s="2"/>
      <c r="E427" s="2"/>
      <c r="F427" s="2"/>
      <c r="G427" s="2"/>
      <c r="H427"/>
      <c r="I427" s="1"/>
    </row>
    <row r="428" spans="2:9" s="155" customFormat="1" ht="15" customHeight="1" x14ac:dyDescent="0.3">
      <c r="B428" s="2"/>
      <c r="C428" s="2"/>
      <c r="D428" s="2"/>
      <c r="E428" s="2"/>
      <c r="F428" s="2"/>
      <c r="G428" s="2"/>
      <c r="H428"/>
      <c r="I428" s="1"/>
    </row>
    <row r="429" spans="2:9" s="155" customFormat="1" ht="15" customHeight="1" x14ac:dyDescent="0.3">
      <c r="B429" s="2"/>
      <c r="C429" s="2"/>
      <c r="D429" s="2"/>
      <c r="E429" s="2"/>
      <c r="F429" s="2"/>
      <c r="G429" s="2"/>
      <c r="H429"/>
      <c r="I429" s="1"/>
    </row>
    <row r="430" spans="2:9" s="155" customFormat="1" ht="15" customHeight="1" x14ac:dyDescent="0.3">
      <c r="B430" s="2"/>
      <c r="C430" s="2"/>
      <c r="D430" s="2"/>
      <c r="E430" s="2"/>
      <c r="F430" s="2"/>
      <c r="G430" s="2"/>
      <c r="H430"/>
      <c r="I430" s="1"/>
    </row>
    <row r="431" spans="2:9" s="155" customFormat="1" ht="15" customHeight="1" x14ac:dyDescent="0.3">
      <c r="B431" s="2"/>
      <c r="C431" s="2"/>
      <c r="D431" s="2"/>
      <c r="E431" s="2"/>
      <c r="F431" s="2"/>
      <c r="G431" s="2"/>
      <c r="H431"/>
      <c r="I431" s="1"/>
    </row>
    <row r="432" spans="2:9" s="155" customFormat="1" ht="15" customHeight="1" x14ac:dyDescent="0.3">
      <c r="B432" s="2"/>
      <c r="C432" s="2"/>
      <c r="D432" s="2"/>
      <c r="E432" s="2"/>
      <c r="F432" s="2"/>
      <c r="G432" s="2"/>
      <c r="H432"/>
      <c r="I432" s="1"/>
    </row>
    <row r="433" spans="1:11" s="155" customFormat="1" ht="15" customHeight="1" x14ac:dyDescent="0.3">
      <c r="B433" s="2"/>
      <c r="C433" s="2"/>
      <c r="D433" s="2"/>
      <c r="E433" s="2"/>
      <c r="F433" s="2"/>
      <c r="G433" s="2"/>
      <c r="H433"/>
      <c r="I433" s="1"/>
    </row>
    <row r="434" spans="1:11" s="155" customFormat="1" ht="15" customHeight="1" x14ac:dyDescent="0.3">
      <c r="B434" s="2"/>
      <c r="C434" s="2"/>
      <c r="D434" s="2"/>
      <c r="E434" s="2"/>
      <c r="F434" s="2"/>
      <c r="G434" s="2"/>
      <c r="H434"/>
      <c r="I434" s="1"/>
    </row>
    <row r="435" spans="1:11" s="155" customFormat="1" ht="15" customHeight="1" x14ac:dyDescent="0.3">
      <c r="B435" s="2"/>
      <c r="C435" s="2"/>
      <c r="D435" s="2"/>
      <c r="E435" s="2"/>
      <c r="F435" s="2"/>
      <c r="G435" s="2"/>
      <c r="H435"/>
      <c r="I435" s="1"/>
    </row>
    <row r="436" spans="1:11" s="155" customFormat="1" ht="15" customHeight="1" x14ac:dyDescent="0.3">
      <c r="B436" s="2"/>
      <c r="C436" s="2"/>
      <c r="D436" s="2"/>
      <c r="E436" s="2"/>
      <c r="F436" s="2"/>
      <c r="G436" s="2"/>
      <c r="H436"/>
      <c r="I436" s="1"/>
    </row>
    <row r="437" spans="1:11" s="155" customFormat="1" ht="15" customHeight="1" x14ac:dyDescent="0.3">
      <c r="B437" s="2"/>
      <c r="C437" s="2"/>
      <c r="D437" s="2"/>
      <c r="E437" s="2"/>
      <c r="F437" s="2"/>
      <c r="G437" s="2"/>
      <c r="H437"/>
      <c r="I437" s="1"/>
    </row>
    <row r="438" spans="1:11" s="155" customFormat="1" ht="15" customHeight="1" x14ac:dyDescent="0.3">
      <c r="B438" s="2"/>
      <c r="C438" s="2"/>
      <c r="D438" s="2"/>
      <c r="E438" s="2"/>
      <c r="F438" s="2"/>
      <c r="G438" s="2"/>
      <c r="H438"/>
      <c r="I438" s="1"/>
    </row>
    <row r="439" spans="1:11" s="155" customFormat="1" ht="15" customHeight="1" x14ac:dyDescent="0.3">
      <c r="B439" s="2"/>
      <c r="C439" s="2"/>
      <c r="D439" s="2"/>
      <c r="E439" s="2"/>
      <c r="F439" s="2"/>
      <c r="G439" s="2"/>
      <c r="H439"/>
      <c r="I439" s="1"/>
    </row>
    <row r="440" spans="1:11" s="155" customFormat="1" ht="15" customHeight="1" x14ac:dyDescent="0.3">
      <c r="B440" s="2"/>
      <c r="C440" s="2"/>
      <c r="D440" s="2"/>
      <c r="E440" s="2"/>
      <c r="F440" s="2"/>
      <c r="G440" s="2"/>
      <c r="H440"/>
      <c r="I440" s="1"/>
    </row>
    <row r="441" spans="1:11" s="155" customFormat="1" ht="15" customHeight="1" x14ac:dyDescent="0.3">
      <c r="B441" s="2"/>
      <c r="C441" s="2"/>
      <c r="D441" s="2"/>
      <c r="E441" s="2"/>
      <c r="F441" s="2"/>
      <c r="G441" s="2"/>
      <c r="H441"/>
      <c r="I441" s="1"/>
    </row>
    <row r="442" spans="1:11" s="155" customFormat="1" ht="15" customHeight="1" x14ac:dyDescent="0.3">
      <c r="B442" s="2"/>
      <c r="C442" s="2"/>
      <c r="D442" s="2"/>
      <c r="E442" s="2"/>
      <c r="F442" s="2"/>
      <c r="G442" s="2"/>
      <c r="H442"/>
      <c r="I442" s="1"/>
    </row>
    <row r="443" spans="1:11" s="155" customFormat="1" ht="15" customHeight="1" x14ac:dyDescent="0.3">
      <c r="B443" s="2"/>
      <c r="C443" s="2"/>
      <c r="D443" s="2"/>
      <c r="E443" s="2"/>
      <c r="F443" s="2"/>
      <c r="G443" s="2"/>
      <c r="H443"/>
      <c r="I443" s="1"/>
    </row>
    <row r="444" spans="1:11" ht="15" customHeight="1" x14ac:dyDescent="0.3">
      <c r="J444" s="156"/>
    </row>
    <row r="445" spans="1:11" ht="15" customHeight="1" x14ac:dyDescent="0.3">
      <c r="K445" s="155"/>
    </row>
    <row r="446" spans="1:11" ht="15" customHeight="1" x14ac:dyDescent="0.3"/>
    <row r="447" spans="1:11" s="67" customFormat="1" ht="15" customHeight="1" x14ac:dyDescent="0.3">
      <c r="A447" s="155"/>
      <c r="B447" s="2"/>
      <c r="C447" s="2"/>
      <c r="D447" s="2"/>
      <c r="E447" s="2"/>
      <c r="F447" s="2"/>
      <c r="G447" s="2"/>
      <c r="H447"/>
      <c r="I447" s="1"/>
      <c r="K447" s="155"/>
    </row>
    <row r="448" spans="1:11" s="67" customFormat="1" ht="15" customHeight="1" x14ac:dyDescent="0.3">
      <c r="A448" s="155"/>
      <c r="B448" s="2"/>
      <c r="C448" s="2"/>
      <c r="D448" s="2"/>
      <c r="E448" s="2"/>
      <c r="F448" s="2"/>
      <c r="G448" s="2"/>
      <c r="H448"/>
      <c r="I448" s="1"/>
      <c r="K448" s="1"/>
    </row>
    <row r="449" spans="11:11" ht="15" customHeight="1" x14ac:dyDescent="0.3">
      <c r="K449" s="155"/>
    </row>
    <row r="450" spans="11:11" ht="15" customHeight="1" x14ac:dyDescent="0.3"/>
    <row r="451" spans="11:11" ht="15" customHeight="1" x14ac:dyDescent="0.3"/>
    <row r="452" spans="11:11" ht="15" customHeight="1" x14ac:dyDescent="0.3">
      <c r="K452" s="155"/>
    </row>
    <row r="453" spans="11:11" ht="15" customHeight="1" x14ac:dyDescent="0.3"/>
    <row r="454" spans="11:11" ht="15" customHeight="1" x14ac:dyDescent="0.3">
      <c r="K454" s="155"/>
    </row>
    <row r="455" spans="11:11" ht="15" customHeight="1" x14ac:dyDescent="0.3"/>
    <row r="456" spans="11:11" ht="15" customHeight="1" x14ac:dyDescent="0.3">
      <c r="K456" s="155"/>
    </row>
    <row r="457" spans="11:11" ht="15" customHeight="1" x14ac:dyDescent="0.3"/>
    <row r="458" spans="11:11" ht="15" customHeight="1" x14ac:dyDescent="0.3">
      <c r="K458" s="155"/>
    </row>
    <row r="459" spans="11:11" ht="15" customHeight="1" x14ac:dyDescent="0.3"/>
    <row r="460" spans="11:11" ht="15" customHeight="1" x14ac:dyDescent="0.3"/>
    <row r="461" spans="11:11" ht="15" customHeight="1" x14ac:dyDescent="0.3">
      <c r="K461" s="155"/>
    </row>
    <row r="462" spans="11:11" ht="15" customHeight="1" x14ac:dyDescent="0.3"/>
    <row r="463" spans="11:11" ht="15" customHeight="1" x14ac:dyDescent="0.3">
      <c r="K463" s="155"/>
    </row>
    <row r="464" spans="11:11" ht="15" customHeight="1" x14ac:dyDescent="0.3"/>
    <row r="465" spans="11:11" ht="15" customHeight="1" x14ac:dyDescent="0.3">
      <c r="K465" s="155"/>
    </row>
    <row r="466" spans="11:11" ht="15" customHeight="1" x14ac:dyDescent="0.3"/>
    <row r="467" spans="11:11" ht="15" customHeight="1" x14ac:dyDescent="0.3">
      <c r="K467" s="155"/>
    </row>
    <row r="468" spans="11:11" ht="15" customHeight="1" x14ac:dyDescent="0.3"/>
    <row r="469" spans="11:11" ht="15" customHeight="1" x14ac:dyDescent="0.3"/>
    <row r="470" spans="11:11" ht="15" customHeight="1" x14ac:dyDescent="0.3">
      <c r="K470" s="155"/>
    </row>
    <row r="471" spans="11:11" ht="15" customHeight="1" x14ac:dyDescent="0.3"/>
    <row r="472" spans="11:11" ht="15" customHeight="1" x14ac:dyDescent="0.3">
      <c r="K472" s="155"/>
    </row>
    <row r="473" spans="11:11" ht="15" customHeight="1" x14ac:dyDescent="0.3"/>
    <row r="474" spans="11:11" ht="15" customHeight="1" x14ac:dyDescent="0.3">
      <c r="K474" s="155"/>
    </row>
    <row r="475" spans="11:11" ht="15" customHeight="1" x14ac:dyDescent="0.3"/>
    <row r="476" spans="11:11" ht="15" customHeight="1" x14ac:dyDescent="0.3">
      <c r="K476" s="155"/>
    </row>
    <row r="477" spans="11:11" ht="15" customHeight="1" x14ac:dyDescent="0.3"/>
    <row r="478" spans="11:11" ht="15" customHeight="1" x14ac:dyDescent="0.3"/>
    <row r="479" spans="11:11" ht="15" customHeight="1" x14ac:dyDescent="0.3">
      <c r="K479" s="155"/>
    </row>
    <row r="480" spans="11:11" ht="15" customHeight="1" x14ac:dyDescent="0.3"/>
    <row r="481" spans="11:11" ht="15" customHeight="1" x14ac:dyDescent="0.3">
      <c r="K481" s="155"/>
    </row>
    <row r="482" spans="11:11" ht="15" customHeight="1" x14ac:dyDescent="0.3"/>
    <row r="483" spans="11:11" ht="15" customHeight="1" x14ac:dyDescent="0.3">
      <c r="K483" s="155"/>
    </row>
    <row r="484" spans="11:11" ht="15" customHeight="1" x14ac:dyDescent="0.3"/>
    <row r="485" spans="11:11" ht="15" customHeight="1" x14ac:dyDescent="0.3">
      <c r="K485" s="155"/>
    </row>
    <row r="486" spans="11:11" ht="15" customHeight="1" x14ac:dyDescent="0.3"/>
    <row r="487" spans="11:11" ht="15" customHeight="1" x14ac:dyDescent="0.3"/>
    <row r="488" spans="11:11" ht="15" customHeight="1" x14ac:dyDescent="0.3">
      <c r="K488" s="155"/>
    </row>
    <row r="489" spans="11:11" ht="15" customHeight="1" x14ac:dyDescent="0.3"/>
    <row r="490" spans="11:11" ht="15" customHeight="1" x14ac:dyDescent="0.3">
      <c r="K490" s="155"/>
    </row>
    <row r="491" spans="11:11" ht="15" customHeight="1" x14ac:dyDescent="0.3"/>
    <row r="492" spans="11:11" ht="15" customHeight="1" x14ac:dyDescent="0.3">
      <c r="K492" s="155"/>
    </row>
    <row r="493" spans="11:11" ht="15" customHeight="1" x14ac:dyDescent="0.3"/>
    <row r="494" spans="11:11" ht="15" customHeight="1" x14ac:dyDescent="0.3">
      <c r="K494" s="155"/>
    </row>
    <row r="495" spans="11:11" ht="15" customHeight="1" x14ac:dyDescent="0.3"/>
    <row r="496" spans="11:11" ht="15" customHeight="1" x14ac:dyDescent="0.3"/>
    <row r="497" spans="11:11" ht="15" customHeight="1" x14ac:dyDescent="0.3">
      <c r="K497" s="155"/>
    </row>
    <row r="498" spans="11:11" ht="15" customHeight="1" x14ac:dyDescent="0.3"/>
    <row r="499" spans="11:11" ht="15" customHeight="1" x14ac:dyDescent="0.3">
      <c r="K499" s="155"/>
    </row>
    <row r="500" spans="11:11" ht="15" customHeight="1" x14ac:dyDescent="0.3"/>
    <row r="501" spans="11:11" ht="15" customHeight="1" x14ac:dyDescent="0.3">
      <c r="K501" s="155"/>
    </row>
    <row r="502" spans="11:11" ht="15" customHeight="1" x14ac:dyDescent="0.3"/>
    <row r="503" spans="11:11" ht="15" customHeight="1" x14ac:dyDescent="0.3">
      <c r="K503" s="155"/>
    </row>
    <row r="504" spans="11:11" ht="15" customHeight="1" x14ac:dyDescent="0.3"/>
    <row r="505" spans="11:11" ht="15" customHeight="1" x14ac:dyDescent="0.3"/>
    <row r="506" spans="11:11" ht="15" customHeight="1" x14ac:dyDescent="0.3">
      <c r="K506" s="155"/>
    </row>
    <row r="507" spans="11:11" ht="15" customHeight="1" x14ac:dyDescent="0.3"/>
    <row r="508" spans="11:11" ht="15" customHeight="1" x14ac:dyDescent="0.3">
      <c r="K508" s="155"/>
    </row>
    <row r="509" spans="11:11" ht="15" customHeight="1" x14ac:dyDescent="0.3"/>
    <row r="510" spans="11:11" ht="15" customHeight="1" x14ac:dyDescent="0.3">
      <c r="K510" s="155"/>
    </row>
    <row r="511" spans="11:11" ht="15" customHeight="1" x14ac:dyDescent="0.3"/>
    <row r="512" spans="11:11" ht="15" customHeight="1" x14ac:dyDescent="0.3">
      <c r="K512" s="155"/>
    </row>
    <row r="513" spans="11:11" ht="15" customHeight="1" x14ac:dyDescent="0.3"/>
    <row r="514" spans="11:11" ht="15" customHeight="1" x14ac:dyDescent="0.3"/>
    <row r="515" spans="11:11" ht="15" customHeight="1" x14ac:dyDescent="0.3">
      <c r="K515" s="155"/>
    </row>
    <row r="516" spans="11:11" ht="15" customHeight="1" x14ac:dyDescent="0.3"/>
    <row r="517" spans="11:11" ht="15" customHeight="1" x14ac:dyDescent="0.3">
      <c r="K517" s="155"/>
    </row>
    <row r="518" spans="11:11" ht="15" customHeight="1" x14ac:dyDescent="0.3"/>
    <row r="519" spans="11:11" ht="15" customHeight="1" x14ac:dyDescent="0.3">
      <c r="K519" s="155"/>
    </row>
    <row r="520" spans="11:11" ht="15" customHeight="1" x14ac:dyDescent="0.3"/>
    <row r="521" spans="11:11" ht="15" customHeight="1" x14ac:dyDescent="0.3">
      <c r="K521" s="155"/>
    </row>
    <row r="522" spans="11:11" ht="15" customHeight="1" x14ac:dyDescent="0.3"/>
    <row r="523" spans="11:11" ht="15" customHeight="1" x14ac:dyDescent="0.3"/>
    <row r="524" spans="11:11" ht="15" customHeight="1" x14ac:dyDescent="0.3">
      <c r="K524" s="155"/>
    </row>
    <row r="525" spans="11:11" ht="15" customHeight="1" x14ac:dyDescent="0.3"/>
    <row r="526" spans="11:11" ht="15" customHeight="1" x14ac:dyDescent="0.3"/>
    <row r="527" spans="11:11" ht="15" customHeight="1" x14ac:dyDescent="0.3"/>
    <row r="528" spans="11:11"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sheetData>
  <sheetProtection algorithmName="SHA-512" hashValue="OC3GS6ZwjUTVx8CEZrPjLstPiiElwOvMTJnjv2jdFtkBMuw7mUeHy7kn/TAYJP8HRmnM3uzRvnGg7zLY4iAWOg==" saltValue="c0r8uig5ABLqLMzgxDdimQ==" spinCount="100000" sheet="1" objects="1" scenarios="1"/>
  <protectedRanges>
    <protectedRange sqref="A448" name="Range1"/>
    <protectedRange sqref="A47" name="Range1_1"/>
  </protectedRanges>
  <mergeCells count="5">
    <mergeCell ref="B2:D2"/>
    <mergeCell ref="E2:G2"/>
    <mergeCell ref="A5:I5"/>
    <mergeCell ref="A46:I46"/>
    <mergeCell ref="E1:G1"/>
  </mergeCells>
  <hyperlinks>
    <hyperlink ref="C1" location="'BE Template'!A84" tooltip="Go to &quot;Summary&quot; section" display="View Summary" xr:uid="{00000000-0004-0000-0E00-000000000000}"/>
  </hyperlinks>
  <pageMargins left="0.25" right="0.25" top="0.75" bottom="0.75" header="0.3" footer="0.3"/>
  <pageSetup paperSize="9" scale="64" fitToHeight="0"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tabColor rgb="FFCCFF66"/>
  </sheetPr>
  <dimension ref="A1:D412"/>
  <sheetViews>
    <sheetView zoomScale="80" zoomScaleNormal="80" workbookViewId="0">
      <pane ySplit="3" topLeftCell="A337" activePane="bottomLeft" state="frozenSplit"/>
      <selection pane="bottomLeft" activeCell="A314" sqref="A314"/>
    </sheetView>
  </sheetViews>
  <sheetFormatPr defaultRowHeight="14.4" x14ac:dyDescent="0.3"/>
  <cols>
    <col min="1" max="1" width="111.77734375" customWidth="1"/>
    <col min="2" max="2" width="8.77734375" customWidth="1"/>
    <col min="3" max="3" width="15.21875" customWidth="1"/>
    <col min="4" max="4" width="16.21875" bestFit="1" customWidth="1"/>
  </cols>
  <sheetData>
    <row r="1" spans="1:4" ht="24" thickBot="1" x14ac:dyDescent="0.35">
      <c r="A1" s="144" t="s">
        <v>331</v>
      </c>
      <c r="B1" s="91"/>
      <c r="C1" s="228" t="s">
        <v>126</v>
      </c>
      <c r="D1" s="93"/>
    </row>
    <row r="2" spans="1:4" ht="18" x14ac:dyDescent="0.3">
      <c r="A2" s="146"/>
      <c r="B2" s="268" t="s">
        <v>353</v>
      </c>
      <c r="C2" s="269"/>
      <c r="D2" s="270"/>
    </row>
    <row r="3" spans="1:4" ht="18" x14ac:dyDescent="0.3">
      <c r="A3" s="148" t="s">
        <v>127</v>
      </c>
      <c r="B3" s="149" t="s">
        <v>78</v>
      </c>
      <c r="C3" s="150" t="s">
        <v>79</v>
      </c>
      <c r="D3" s="149" t="s">
        <v>80</v>
      </c>
    </row>
    <row r="4" spans="1:4" x14ac:dyDescent="0.3">
      <c r="A4" s="71"/>
      <c r="B4" s="72"/>
      <c r="C4" s="73"/>
      <c r="D4" s="74"/>
    </row>
    <row r="5" spans="1:4" ht="21" x14ac:dyDescent="0.3">
      <c r="A5" s="274" t="str">
        <f t="shared" ref="A5" si="0">CONCATENATE("COSTS WORK PACKAGE 1: ","      ","Project Menagement and Coordination (RP1)")</f>
        <v>COSTS WORK PACKAGE 1:       Project Menagement and Coordination (RP1)</v>
      </c>
      <c r="B5" s="275"/>
      <c r="C5" s="275"/>
      <c r="D5" s="275"/>
    </row>
    <row r="6" spans="1:4" x14ac:dyDescent="0.3">
      <c r="A6" s="77"/>
      <c r="B6" s="78"/>
      <c r="C6" s="78"/>
      <c r="D6" s="78"/>
    </row>
    <row r="7" spans="1:4" x14ac:dyDescent="0.3">
      <c r="A7" s="79" t="s">
        <v>86</v>
      </c>
      <c r="B7" s="80"/>
      <c r="C7" s="81"/>
      <c r="D7" s="82"/>
    </row>
    <row r="8" spans="1:4" x14ac:dyDescent="0.3">
      <c r="A8" s="77" t="s">
        <v>87</v>
      </c>
      <c r="B8" s="84"/>
      <c r="C8" s="85"/>
      <c r="D8" s="86"/>
    </row>
    <row r="9" spans="1:4" x14ac:dyDescent="0.3">
      <c r="A9" s="138" t="s">
        <v>88</v>
      </c>
      <c r="B9" s="130">
        <v>2.5</v>
      </c>
      <c r="C9" s="130">
        <v>6000</v>
      </c>
      <c r="D9" s="86">
        <f t="shared" ref="D9:D16" si="1">B9*C9</f>
        <v>15000</v>
      </c>
    </row>
    <row r="10" spans="1:4" x14ac:dyDescent="0.3">
      <c r="A10" s="138" t="s">
        <v>89</v>
      </c>
      <c r="B10" s="130"/>
      <c r="C10" s="130"/>
      <c r="D10" s="86">
        <f t="shared" si="1"/>
        <v>0</v>
      </c>
    </row>
    <row r="11" spans="1:4" x14ac:dyDescent="0.3">
      <c r="A11" s="138" t="s">
        <v>90</v>
      </c>
      <c r="B11" s="130"/>
      <c r="C11" s="130"/>
      <c r="D11" s="86">
        <f t="shared" si="1"/>
        <v>0</v>
      </c>
    </row>
    <row r="12" spans="1:4" x14ac:dyDescent="0.3">
      <c r="A12" s="138" t="s">
        <v>91</v>
      </c>
      <c r="B12" s="130">
        <v>3</v>
      </c>
      <c r="C12" s="130">
        <v>2500</v>
      </c>
      <c r="D12" s="86">
        <f t="shared" si="1"/>
        <v>7500</v>
      </c>
    </row>
    <row r="13" spans="1:4" x14ac:dyDescent="0.3">
      <c r="A13" s="138" t="s">
        <v>92</v>
      </c>
      <c r="B13" s="130"/>
      <c r="C13" s="130"/>
      <c r="D13" s="86">
        <f t="shared" si="1"/>
        <v>0</v>
      </c>
    </row>
    <row r="14" spans="1:4" x14ac:dyDescent="0.3">
      <c r="A14" s="77" t="s">
        <v>93</v>
      </c>
      <c r="B14" s="130"/>
      <c r="C14" s="130"/>
      <c r="D14" s="86">
        <f t="shared" si="1"/>
        <v>0</v>
      </c>
    </row>
    <row r="15" spans="1:4" x14ac:dyDescent="0.3">
      <c r="A15" s="77" t="s">
        <v>94</v>
      </c>
      <c r="B15" s="130"/>
      <c r="C15" s="130"/>
      <c r="D15" s="86">
        <f t="shared" si="1"/>
        <v>0</v>
      </c>
    </row>
    <row r="16" spans="1:4" x14ac:dyDescent="0.3">
      <c r="A16" s="77" t="s">
        <v>95</v>
      </c>
      <c r="B16" s="130"/>
      <c r="C16" s="85">
        <f>5080*VLOOKUP('BE list'!D4,CountryList!A2:B164,2,FALSE)</f>
        <v>4145.28</v>
      </c>
      <c r="D16" s="86">
        <f t="shared" si="1"/>
        <v>0</v>
      </c>
    </row>
    <row r="17" spans="1:4" x14ac:dyDescent="0.3">
      <c r="A17" s="79" t="s">
        <v>96</v>
      </c>
      <c r="B17" s="80"/>
      <c r="C17" s="81"/>
      <c r="D17" s="82"/>
    </row>
    <row r="18" spans="1:4" x14ac:dyDescent="0.3">
      <c r="A18" s="143"/>
      <c r="B18" s="130"/>
      <c r="C18" s="130"/>
      <c r="D18" s="86">
        <f>B18*C18</f>
        <v>0</v>
      </c>
    </row>
    <row r="19" spans="1:4" x14ac:dyDescent="0.3">
      <c r="A19" s="79" t="s">
        <v>97</v>
      </c>
      <c r="B19" s="80"/>
      <c r="C19" s="81"/>
      <c r="D19" s="82"/>
    </row>
    <row r="20" spans="1:4" x14ac:dyDescent="0.3">
      <c r="A20" s="77" t="s">
        <v>98</v>
      </c>
      <c r="B20" s="130">
        <v>3</v>
      </c>
      <c r="C20" s="130">
        <v>1500</v>
      </c>
      <c r="D20" s="86">
        <f>B20*C20</f>
        <v>4500</v>
      </c>
    </row>
    <row r="21" spans="1:4" x14ac:dyDescent="0.3">
      <c r="A21" s="77" t="s">
        <v>130</v>
      </c>
      <c r="B21" s="84"/>
      <c r="C21" s="85"/>
      <c r="D21" s="86"/>
    </row>
    <row r="22" spans="1:4" x14ac:dyDescent="0.3">
      <c r="A22" s="139" t="s">
        <v>100</v>
      </c>
      <c r="B22" s="130"/>
      <c r="C22" s="130"/>
      <c r="D22" s="86">
        <f>B22*C22</f>
        <v>0</v>
      </c>
    </row>
    <row r="23" spans="1:4" x14ac:dyDescent="0.3">
      <c r="A23" s="139" t="s">
        <v>101</v>
      </c>
      <c r="B23" s="130"/>
      <c r="C23" s="130"/>
      <c r="D23" s="86">
        <f>B23*C23</f>
        <v>0</v>
      </c>
    </row>
    <row r="24" spans="1:4" x14ac:dyDescent="0.3">
      <c r="A24" s="139" t="s">
        <v>102</v>
      </c>
      <c r="B24" s="130"/>
      <c r="C24" s="130"/>
      <c r="D24" s="86">
        <f>B24*C24</f>
        <v>0</v>
      </c>
    </row>
    <row r="25" spans="1:4" x14ac:dyDescent="0.3">
      <c r="A25" s="77" t="s">
        <v>103</v>
      </c>
      <c r="B25" s="84"/>
      <c r="C25" s="85"/>
      <c r="D25" s="86"/>
    </row>
    <row r="26" spans="1:4" x14ac:dyDescent="0.3">
      <c r="A26" s="139" t="s">
        <v>104</v>
      </c>
      <c r="B26" s="130">
        <v>1</v>
      </c>
      <c r="C26" s="130">
        <v>2000</v>
      </c>
      <c r="D26" s="86">
        <f>B26*C26</f>
        <v>2000</v>
      </c>
    </row>
    <row r="27" spans="1:4" x14ac:dyDescent="0.3">
      <c r="A27" s="139" t="s">
        <v>105</v>
      </c>
      <c r="B27" s="130"/>
      <c r="C27" s="130"/>
      <c r="D27" s="86">
        <f>B27*C27</f>
        <v>0</v>
      </c>
    </row>
    <row r="28" spans="1:4" x14ac:dyDescent="0.3">
      <c r="A28" s="139" t="s">
        <v>106</v>
      </c>
      <c r="B28" s="130"/>
      <c r="C28" s="130"/>
      <c r="D28" s="86">
        <f>B28*C28</f>
        <v>0</v>
      </c>
    </row>
    <row r="29" spans="1:4" x14ac:dyDescent="0.3">
      <c r="A29" s="139" t="s">
        <v>107</v>
      </c>
      <c r="B29" s="130"/>
      <c r="C29" s="130"/>
      <c r="D29" s="86">
        <f>B29*C29</f>
        <v>0</v>
      </c>
    </row>
    <row r="30" spans="1:4" x14ac:dyDescent="0.3">
      <c r="A30" s="139" t="s">
        <v>131</v>
      </c>
      <c r="B30" s="130"/>
      <c r="C30" s="130"/>
      <c r="D30" s="86">
        <f>B30*C30</f>
        <v>0</v>
      </c>
    </row>
    <row r="31" spans="1:4" x14ac:dyDescent="0.3">
      <c r="A31" s="79" t="s">
        <v>109</v>
      </c>
      <c r="B31" s="80"/>
      <c r="C31" s="81"/>
      <c r="D31" s="82"/>
    </row>
    <row r="32" spans="1:4" x14ac:dyDescent="0.3">
      <c r="A32" s="140" t="s">
        <v>110</v>
      </c>
      <c r="B32" s="130"/>
      <c r="C32" s="130"/>
      <c r="D32" s="86">
        <f>B32*C32</f>
        <v>0</v>
      </c>
    </row>
    <row r="33" spans="1:4" x14ac:dyDescent="0.3">
      <c r="A33" s="140" t="s">
        <v>111</v>
      </c>
      <c r="B33" s="130"/>
      <c r="C33" s="130"/>
      <c r="D33" s="86">
        <f>B33*C33</f>
        <v>0</v>
      </c>
    </row>
    <row r="34" spans="1:4" x14ac:dyDescent="0.3">
      <c r="A34" s="140" t="s">
        <v>332</v>
      </c>
      <c r="B34" s="130"/>
      <c r="C34" s="130"/>
      <c r="D34" s="86">
        <f>B34*C34</f>
        <v>0</v>
      </c>
    </row>
    <row r="35" spans="1:4" x14ac:dyDescent="0.3">
      <c r="A35" s="140" t="s">
        <v>333</v>
      </c>
      <c r="B35" s="130"/>
      <c r="C35" s="130"/>
      <c r="D35" s="86">
        <f>B35*C35</f>
        <v>0</v>
      </c>
    </row>
    <row r="36" spans="1:4" x14ac:dyDescent="0.3">
      <c r="A36" s="140" t="s">
        <v>114</v>
      </c>
      <c r="B36" s="130"/>
      <c r="C36" s="130"/>
      <c r="D36" s="86">
        <f>B36*C36</f>
        <v>0</v>
      </c>
    </row>
    <row r="37" spans="1:4" x14ac:dyDescent="0.3">
      <c r="A37" s="140"/>
      <c r="B37" s="84"/>
      <c r="C37" s="85"/>
      <c r="D37" s="86"/>
    </row>
    <row r="38" spans="1:4" x14ac:dyDescent="0.3">
      <c r="A38" s="142" t="s">
        <v>115</v>
      </c>
      <c r="B38" s="79"/>
      <c r="C38" s="79"/>
      <c r="D38" s="82">
        <f>SUM(D9:D16)+SUM(D20:D30)</f>
        <v>29000</v>
      </c>
    </row>
    <row r="39" spans="1:4" x14ac:dyDescent="0.3">
      <c r="A39" s="142" t="s">
        <v>116</v>
      </c>
      <c r="B39" s="79"/>
      <c r="C39" s="79"/>
      <c r="D39" s="82">
        <f>SUM(D8:D36)</f>
        <v>29000</v>
      </c>
    </row>
    <row r="40" spans="1:4" x14ac:dyDescent="0.3">
      <c r="A40" s="140"/>
      <c r="B40" s="84"/>
      <c r="C40" s="85"/>
      <c r="D40" s="86"/>
    </row>
    <row r="41" spans="1:4" x14ac:dyDescent="0.3">
      <c r="A41" s="79" t="s">
        <v>117</v>
      </c>
      <c r="B41" s="80"/>
      <c r="C41" s="81"/>
      <c r="D41" s="82">
        <f>D38*0.25</f>
        <v>7250</v>
      </c>
    </row>
    <row r="42" spans="1:4" x14ac:dyDescent="0.3">
      <c r="A42" s="141"/>
      <c r="B42" s="84"/>
      <c r="C42" s="85"/>
      <c r="D42" s="86"/>
    </row>
    <row r="43" spans="1:4" x14ac:dyDescent="0.3">
      <c r="A43" s="79" t="s">
        <v>118</v>
      </c>
      <c r="B43" s="79"/>
      <c r="C43" s="79"/>
      <c r="D43" s="82">
        <f>D39+D41</f>
        <v>36250</v>
      </c>
    </row>
    <row r="45" spans="1:4" x14ac:dyDescent="0.3">
      <c r="A45" s="71"/>
      <c r="B45" s="72"/>
      <c r="C45" s="73"/>
      <c r="D45" s="74"/>
    </row>
    <row r="46" spans="1:4" ht="21" x14ac:dyDescent="0.3">
      <c r="A46" s="274" t="str">
        <f t="shared" ref="A46" si="2">CONCATENATE("COSTS WORK PACKAGE 2: ","      ","Project Menagement and Coordination (RP2)")</f>
        <v>COSTS WORK PACKAGE 2:       Project Menagement and Coordination (RP2)</v>
      </c>
      <c r="B46" s="275"/>
      <c r="C46" s="275"/>
      <c r="D46" s="275"/>
    </row>
    <row r="47" spans="1:4" x14ac:dyDescent="0.3">
      <c r="A47" s="77"/>
      <c r="B47" s="78"/>
      <c r="C47" s="78"/>
      <c r="D47" s="78"/>
    </row>
    <row r="48" spans="1:4" x14ac:dyDescent="0.3">
      <c r="A48" s="79" t="s">
        <v>86</v>
      </c>
      <c r="B48" s="80"/>
      <c r="C48" s="81"/>
      <c r="D48" s="82"/>
    </row>
    <row r="49" spans="1:4" x14ac:dyDescent="0.3">
      <c r="A49" s="77" t="s">
        <v>87</v>
      </c>
      <c r="B49" s="84"/>
      <c r="C49" s="85"/>
      <c r="D49" s="86"/>
    </row>
    <row r="50" spans="1:4" x14ac:dyDescent="0.3">
      <c r="A50" s="138" t="s">
        <v>88</v>
      </c>
      <c r="B50" s="130">
        <v>2.5</v>
      </c>
      <c r="C50" s="130">
        <v>6000</v>
      </c>
      <c r="D50" s="86">
        <f t="shared" ref="D50:D57" si="3">B50*C50</f>
        <v>15000</v>
      </c>
    </row>
    <row r="51" spans="1:4" x14ac:dyDescent="0.3">
      <c r="A51" s="138" t="s">
        <v>89</v>
      </c>
      <c r="B51" s="130"/>
      <c r="C51" s="130"/>
      <c r="D51" s="86">
        <f t="shared" si="3"/>
        <v>0</v>
      </c>
    </row>
    <row r="52" spans="1:4" x14ac:dyDescent="0.3">
      <c r="A52" s="138" t="s">
        <v>90</v>
      </c>
      <c r="B52" s="130"/>
      <c r="C52" s="130"/>
      <c r="D52" s="86">
        <f t="shared" si="3"/>
        <v>0</v>
      </c>
    </row>
    <row r="53" spans="1:4" x14ac:dyDescent="0.3">
      <c r="A53" s="138" t="s">
        <v>91</v>
      </c>
      <c r="B53" s="130">
        <v>3</v>
      </c>
      <c r="C53" s="130">
        <v>2500</v>
      </c>
      <c r="D53" s="86">
        <f t="shared" si="3"/>
        <v>7500</v>
      </c>
    </row>
    <row r="54" spans="1:4" x14ac:dyDescent="0.3">
      <c r="A54" s="138" t="s">
        <v>92</v>
      </c>
      <c r="B54" s="130"/>
      <c r="C54" s="130"/>
      <c r="D54" s="86">
        <f t="shared" si="3"/>
        <v>0</v>
      </c>
    </row>
    <row r="55" spans="1:4" x14ac:dyDescent="0.3">
      <c r="A55" s="77" t="s">
        <v>93</v>
      </c>
      <c r="B55" s="130"/>
      <c r="C55" s="130"/>
      <c r="D55" s="86">
        <f t="shared" si="3"/>
        <v>0</v>
      </c>
    </row>
    <row r="56" spans="1:4" x14ac:dyDescent="0.3">
      <c r="A56" s="77" t="s">
        <v>94</v>
      </c>
      <c r="B56" s="130"/>
      <c r="C56" s="130"/>
      <c r="D56" s="86">
        <f t="shared" si="3"/>
        <v>0</v>
      </c>
    </row>
    <row r="57" spans="1:4" x14ac:dyDescent="0.3">
      <c r="A57" s="77" t="s">
        <v>95</v>
      </c>
      <c r="B57" s="130"/>
      <c r="C57" s="85">
        <f>5080*VLOOKUP('BE list'!D4,CountryList!A2:B164,2,FALSE)</f>
        <v>4145.28</v>
      </c>
      <c r="D57" s="86">
        <f t="shared" si="3"/>
        <v>0</v>
      </c>
    </row>
    <row r="58" spans="1:4" x14ac:dyDescent="0.3">
      <c r="A58" s="79" t="s">
        <v>96</v>
      </c>
      <c r="B58" s="80"/>
      <c r="C58" s="81"/>
      <c r="D58" s="82"/>
    </row>
    <row r="59" spans="1:4" x14ac:dyDescent="0.3">
      <c r="A59" s="143"/>
      <c r="B59" s="130">
        <v>1</v>
      </c>
      <c r="C59" s="130">
        <v>5000</v>
      </c>
      <c r="D59" s="86">
        <f>B59*C59</f>
        <v>5000</v>
      </c>
    </row>
    <row r="60" spans="1:4" x14ac:dyDescent="0.3">
      <c r="A60" s="79" t="s">
        <v>97</v>
      </c>
      <c r="B60" s="80"/>
      <c r="C60" s="81"/>
      <c r="D60" s="82"/>
    </row>
    <row r="61" spans="1:4" x14ac:dyDescent="0.3">
      <c r="A61" s="77" t="s">
        <v>98</v>
      </c>
      <c r="B61" s="130">
        <v>4</v>
      </c>
      <c r="C61" s="130">
        <v>1500</v>
      </c>
      <c r="D61" s="86">
        <f>B61*C61</f>
        <v>6000</v>
      </c>
    </row>
    <row r="62" spans="1:4" x14ac:dyDescent="0.3">
      <c r="A62" s="77" t="s">
        <v>130</v>
      </c>
      <c r="B62" s="84"/>
      <c r="C62" s="85"/>
      <c r="D62" s="86"/>
    </row>
    <row r="63" spans="1:4" x14ac:dyDescent="0.3">
      <c r="A63" s="139" t="s">
        <v>100</v>
      </c>
      <c r="B63" s="130"/>
      <c r="C63" s="130"/>
      <c r="D63" s="86">
        <f>B63*C63</f>
        <v>0</v>
      </c>
    </row>
    <row r="64" spans="1:4" x14ac:dyDescent="0.3">
      <c r="A64" s="139" t="s">
        <v>101</v>
      </c>
      <c r="B64" s="130"/>
      <c r="C64" s="130"/>
      <c r="D64" s="86">
        <f>B64*C64</f>
        <v>0</v>
      </c>
    </row>
    <row r="65" spans="1:4" x14ac:dyDescent="0.3">
      <c r="A65" s="139" t="s">
        <v>102</v>
      </c>
      <c r="B65" s="130"/>
      <c r="C65" s="130"/>
      <c r="D65" s="86">
        <f>B65*C65</f>
        <v>0</v>
      </c>
    </row>
    <row r="66" spans="1:4" x14ac:dyDescent="0.3">
      <c r="A66" s="77" t="s">
        <v>103</v>
      </c>
      <c r="B66" s="84"/>
      <c r="C66" s="85"/>
      <c r="D66" s="86"/>
    </row>
    <row r="67" spans="1:4" x14ac:dyDescent="0.3">
      <c r="A67" s="139" t="s">
        <v>104</v>
      </c>
      <c r="B67" s="130"/>
      <c r="C67" s="130"/>
      <c r="D67" s="86">
        <f>B67*C67</f>
        <v>0</v>
      </c>
    </row>
    <row r="68" spans="1:4" x14ac:dyDescent="0.3">
      <c r="A68" s="139" t="s">
        <v>105</v>
      </c>
      <c r="B68" s="130"/>
      <c r="C68" s="130"/>
      <c r="D68" s="86">
        <f>B68*C68</f>
        <v>0</v>
      </c>
    </row>
    <row r="69" spans="1:4" x14ac:dyDescent="0.3">
      <c r="A69" s="139" t="s">
        <v>106</v>
      </c>
      <c r="B69" s="130"/>
      <c r="C69" s="130"/>
      <c r="D69" s="86">
        <f>B69*C69</f>
        <v>0</v>
      </c>
    </row>
    <row r="70" spans="1:4" x14ac:dyDescent="0.3">
      <c r="A70" s="139" t="s">
        <v>107</v>
      </c>
      <c r="B70" s="130"/>
      <c r="C70" s="130"/>
      <c r="D70" s="86">
        <f>B70*C70</f>
        <v>0</v>
      </c>
    </row>
    <row r="71" spans="1:4" x14ac:dyDescent="0.3">
      <c r="A71" s="139" t="s">
        <v>131</v>
      </c>
      <c r="B71" s="130"/>
      <c r="C71" s="130"/>
      <c r="D71" s="86">
        <f>B71*C71</f>
        <v>0</v>
      </c>
    </row>
    <row r="72" spans="1:4" x14ac:dyDescent="0.3">
      <c r="A72" s="79" t="s">
        <v>109</v>
      </c>
      <c r="B72" s="80"/>
      <c r="C72" s="81"/>
      <c r="D72" s="82"/>
    </row>
    <row r="73" spans="1:4" x14ac:dyDescent="0.3">
      <c r="A73" s="140" t="s">
        <v>110</v>
      </c>
      <c r="B73" s="130"/>
      <c r="C73" s="130"/>
      <c r="D73" s="86">
        <f>B73*C73</f>
        <v>0</v>
      </c>
    </row>
    <row r="74" spans="1:4" x14ac:dyDescent="0.3">
      <c r="A74" s="140" t="s">
        <v>111</v>
      </c>
      <c r="B74" s="130"/>
      <c r="C74" s="130"/>
      <c r="D74" s="86">
        <f>B74*C74</f>
        <v>0</v>
      </c>
    </row>
    <row r="75" spans="1:4" x14ac:dyDescent="0.3">
      <c r="A75" s="140" t="s">
        <v>332</v>
      </c>
      <c r="B75" s="130"/>
      <c r="C75" s="130"/>
      <c r="D75" s="86">
        <f>B75*C75</f>
        <v>0</v>
      </c>
    </row>
    <row r="76" spans="1:4" x14ac:dyDescent="0.3">
      <c r="A76" s="140" t="s">
        <v>333</v>
      </c>
      <c r="B76" s="130"/>
      <c r="C76" s="130"/>
      <c r="D76" s="86">
        <f>B76*C76</f>
        <v>0</v>
      </c>
    </row>
    <row r="77" spans="1:4" x14ac:dyDescent="0.3">
      <c r="A77" s="140" t="s">
        <v>114</v>
      </c>
      <c r="B77" s="130"/>
      <c r="C77" s="130"/>
      <c r="D77" s="86">
        <f>B77*C77</f>
        <v>0</v>
      </c>
    </row>
    <row r="78" spans="1:4" x14ac:dyDescent="0.3">
      <c r="A78" s="140"/>
      <c r="B78" s="84"/>
      <c r="C78" s="85"/>
      <c r="D78" s="86"/>
    </row>
    <row r="79" spans="1:4" x14ac:dyDescent="0.3">
      <c r="A79" s="142" t="s">
        <v>115</v>
      </c>
      <c r="B79" s="79"/>
      <c r="C79" s="79"/>
      <c r="D79" s="82">
        <f>SUM(D50:D57)+SUM(D61:D71)</f>
        <v>28500</v>
      </c>
    </row>
    <row r="80" spans="1:4" x14ac:dyDescent="0.3">
      <c r="A80" s="142" t="s">
        <v>116</v>
      </c>
      <c r="B80" s="79"/>
      <c r="C80" s="79"/>
      <c r="D80" s="82">
        <f>SUM(D49:D77)</f>
        <v>33500</v>
      </c>
    </row>
    <row r="81" spans="1:4" x14ac:dyDescent="0.3">
      <c r="A81" s="140"/>
      <c r="B81" s="84"/>
      <c r="C81" s="85"/>
      <c r="D81" s="86"/>
    </row>
    <row r="82" spans="1:4" x14ac:dyDescent="0.3">
      <c r="A82" s="79" t="s">
        <v>117</v>
      </c>
      <c r="B82" s="80"/>
      <c r="C82" s="81"/>
      <c r="D82" s="82">
        <f>D79*0.25</f>
        <v>7125</v>
      </c>
    </row>
    <row r="83" spans="1:4" x14ac:dyDescent="0.3">
      <c r="A83" s="141"/>
      <c r="B83" s="84"/>
      <c r="C83" s="85"/>
      <c r="D83" s="86"/>
    </row>
    <row r="84" spans="1:4" x14ac:dyDescent="0.3">
      <c r="A84" s="79" t="s">
        <v>118</v>
      </c>
      <c r="B84" s="79"/>
      <c r="C84" s="79"/>
      <c r="D84" s="82">
        <f>D80+D82</f>
        <v>40625</v>
      </c>
    </row>
    <row r="85" spans="1:4" ht="23.4" x14ac:dyDescent="0.3">
      <c r="A85" s="144"/>
      <c r="B85" s="91"/>
      <c r="C85" s="92"/>
      <c r="D85" s="93"/>
    </row>
    <row r="86" spans="1:4" x14ac:dyDescent="0.3">
      <c r="A86" s="71"/>
      <c r="B86" s="72"/>
      <c r="C86" s="73"/>
      <c r="D86" s="74"/>
    </row>
    <row r="87" spans="1:4" ht="21" x14ac:dyDescent="0.3">
      <c r="A87" s="274" t="str">
        <f t="shared" ref="A87" si="4">CONCATENATE("COSTS WORK PACKAGE 3: ","      ","Transfer of Knowledge")</f>
        <v>COSTS WORK PACKAGE 3:       Transfer of Knowledge</v>
      </c>
      <c r="B87" s="275"/>
      <c r="C87" s="275"/>
      <c r="D87" s="275"/>
    </row>
    <row r="88" spans="1:4" x14ac:dyDescent="0.3">
      <c r="A88" s="77"/>
      <c r="B88" s="78"/>
      <c r="C88" s="78"/>
      <c r="D88" s="78"/>
    </row>
    <row r="89" spans="1:4" x14ac:dyDescent="0.3">
      <c r="A89" s="79" t="s">
        <v>86</v>
      </c>
      <c r="B89" s="80"/>
      <c r="C89" s="81"/>
      <c r="D89" s="82"/>
    </row>
    <row r="90" spans="1:4" x14ac:dyDescent="0.3">
      <c r="A90" s="77" t="s">
        <v>87</v>
      </c>
      <c r="B90" s="84"/>
      <c r="C90" s="85"/>
      <c r="D90" s="86"/>
    </row>
    <row r="91" spans="1:4" x14ac:dyDescent="0.3">
      <c r="A91" s="138" t="s">
        <v>88</v>
      </c>
      <c r="B91" s="130">
        <v>10</v>
      </c>
      <c r="C91" s="130">
        <v>6000</v>
      </c>
      <c r="D91" s="86">
        <f t="shared" ref="D91:D98" si="5">B91*C91</f>
        <v>60000</v>
      </c>
    </row>
    <row r="92" spans="1:4" x14ac:dyDescent="0.3">
      <c r="A92" s="138" t="s">
        <v>89</v>
      </c>
      <c r="B92" s="130">
        <v>10</v>
      </c>
      <c r="C92" s="130">
        <v>3500</v>
      </c>
      <c r="D92" s="86">
        <f t="shared" si="5"/>
        <v>35000</v>
      </c>
    </row>
    <row r="93" spans="1:4" x14ac:dyDescent="0.3">
      <c r="A93" s="138" t="s">
        <v>90</v>
      </c>
      <c r="B93" s="130">
        <v>2</v>
      </c>
      <c r="C93" s="130">
        <v>3000</v>
      </c>
      <c r="D93" s="86">
        <f t="shared" si="5"/>
        <v>6000</v>
      </c>
    </row>
    <row r="94" spans="1:4" x14ac:dyDescent="0.3">
      <c r="A94" s="138" t="s">
        <v>91</v>
      </c>
      <c r="B94" s="130"/>
      <c r="C94" s="130"/>
      <c r="D94" s="86">
        <f t="shared" si="5"/>
        <v>0</v>
      </c>
    </row>
    <row r="95" spans="1:4" x14ac:dyDescent="0.3">
      <c r="A95" s="138" t="s">
        <v>92</v>
      </c>
      <c r="B95" s="130"/>
      <c r="C95" s="130"/>
      <c r="D95" s="86">
        <f t="shared" si="5"/>
        <v>0</v>
      </c>
    </row>
    <row r="96" spans="1:4" x14ac:dyDescent="0.3">
      <c r="A96" s="77" t="s">
        <v>93</v>
      </c>
      <c r="B96" s="130"/>
      <c r="C96" s="130"/>
      <c r="D96" s="86">
        <f t="shared" si="5"/>
        <v>0</v>
      </c>
    </row>
    <row r="97" spans="1:4" x14ac:dyDescent="0.3">
      <c r="A97" s="77" t="s">
        <v>94</v>
      </c>
      <c r="B97" s="130"/>
      <c r="C97" s="130"/>
      <c r="D97" s="86">
        <f t="shared" si="5"/>
        <v>0</v>
      </c>
    </row>
    <row r="98" spans="1:4" x14ac:dyDescent="0.3">
      <c r="A98" s="77" t="s">
        <v>95</v>
      </c>
      <c r="B98" s="130"/>
      <c r="C98" s="85">
        <f>5080*VLOOKUP('BE list'!D4,CountryList!A2:B164,2,FALSE)</f>
        <v>4145.28</v>
      </c>
      <c r="D98" s="86">
        <f t="shared" si="5"/>
        <v>0</v>
      </c>
    </row>
    <row r="99" spans="1:4" x14ac:dyDescent="0.3">
      <c r="A99" s="79" t="s">
        <v>96</v>
      </c>
      <c r="B99" s="80"/>
      <c r="C99" s="81"/>
      <c r="D99" s="82"/>
    </row>
    <row r="100" spans="1:4" x14ac:dyDescent="0.3">
      <c r="A100" s="143"/>
      <c r="B100" s="130"/>
      <c r="C100" s="130"/>
      <c r="D100" s="86">
        <f>B100*C100</f>
        <v>0</v>
      </c>
    </row>
    <row r="101" spans="1:4" x14ac:dyDescent="0.3">
      <c r="A101" s="79" t="s">
        <v>97</v>
      </c>
      <c r="B101" s="80"/>
      <c r="C101" s="81"/>
      <c r="D101" s="82"/>
    </row>
    <row r="102" spans="1:4" x14ac:dyDescent="0.3">
      <c r="A102" s="77" t="s">
        <v>98</v>
      </c>
      <c r="B102" s="130">
        <v>15</v>
      </c>
      <c r="C102" s="130">
        <v>2160</v>
      </c>
      <c r="D102" s="86">
        <f>B102*C102</f>
        <v>32400</v>
      </c>
    </row>
    <row r="103" spans="1:4" x14ac:dyDescent="0.3">
      <c r="A103" s="77" t="s">
        <v>130</v>
      </c>
      <c r="B103" s="84"/>
      <c r="C103" s="85"/>
      <c r="D103" s="86"/>
    </row>
    <row r="104" spans="1:4" x14ac:dyDescent="0.3">
      <c r="A104" s="139" t="s">
        <v>100</v>
      </c>
      <c r="B104" s="130"/>
      <c r="C104" s="130"/>
      <c r="D104" s="86">
        <f>B104*C104</f>
        <v>0</v>
      </c>
    </row>
    <row r="105" spans="1:4" x14ac:dyDescent="0.3">
      <c r="A105" s="139" t="s">
        <v>101</v>
      </c>
      <c r="B105" s="130"/>
      <c r="C105" s="130"/>
      <c r="D105" s="86">
        <f>B105*C105</f>
        <v>0</v>
      </c>
    </row>
    <row r="106" spans="1:4" x14ac:dyDescent="0.3">
      <c r="A106" s="139" t="s">
        <v>102</v>
      </c>
      <c r="B106" s="130"/>
      <c r="C106" s="130"/>
      <c r="D106" s="86">
        <f>B106*C106</f>
        <v>0</v>
      </c>
    </row>
    <row r="107" spans="1:4" x14ac:dyDescent="0.3">
      <c r="A107" s="77" t="s">
        <v>103</v>
      </c>
      <c r="B107" s="84"/>
      <c r="C107" s="85"/>
      <c r="D107" s="86"/>
    </row>
    <row r="108" spans="1:4" x14ac:dyDescent="0.3">
      <c r="A108" s="139" t="s">
        <v>104</v>
      </c>
      <c r="B108" s="130"/>
      <c r="C108" s="130"/>
      <c r="D108" s="86">
        <f>B108*C108</f>
        <v>0</v>
      </c>
    </row>
    <row r="109" spans="1:4" x14ac:dyDescent="0.3">
      <c r="A109" s="139" t="s">
        <v>105</v>
      </c>
      <c r="B109" s="130"/>
      <c r="C109" s="130"/>
      <c r="D109" s="86">
        <f>B109*C109</f>
        <v>0</v>
      </c>
    </row>
    <row r="110" spans="1:4" x14ac:dyDescent="0.3">
      <c r="A110" s="139" t="s">
        <v>106</v>
      </c>
      <c r="B110" s="130"/>
      <c r="C110" s="130"/>
      <c r="D110" s="86">
        <f>B110*C110</f>
        <v>0</v>
      </c>
    </row>
    <row r="111" spans="1:4" x14ac:dyDescent="0.3">
      <c r="A111" s="139" t="s">
        <v>107</v>
      </c>
      <c r="B111" s="130"/>
      <c r="C111" s="130"/>
      <c r="D111" s="86">
        <f>B111*C111</f>
        <v>0</v>
      </c>
    </row>
    <row r="112" spans="1:4" x14ac:dyDescent="0.3">
      <c r="A112" s="139" t="s">
        <v>131</v>
      </c>
      <c r="B112" s="130"/>
      <c r="C112" s="130"/>
      <c r="D112" s="86">
        <f>B112*C112</f>
        <v>0</v>
      </c>
    </row>
    <row r="113" spans="1:4" x14ac:dyDescent="0.3">
      <c r="A113" s="79" t="s">
        <v>109</v>
      </c>
      <c r="B113" s="80"/>
      <c r="C113" s="81"/>
      <c r="D113" s="82"/>
    </row>
    <row r="114" spans="1:4" x14ac:dyDescent="0.3">
      <c r="A114" s="140" t="s">
        <v>110</v>
      </c>
      <c r="B114" s="130"/>
      <c r="C114" s="130"/>
      <c r="D114" s="86">
        <f>B114*C114</f>
        <v>0</v>
      </c>
    </row>
    <row r="115" spans="1:4" x14ac:dyDescent="0.3">
      <c r="A115" s="140" t="s">
        <v>111</v>
      </c>
      <c r="B115" s="130"/>
      <c r="C115" s="130"/>
      <c r="D115" s="86">
        <f>B115*C115</f>
        <v>0</v>
      </c>
    </row>
    <row r="116" spans="1:4" x14ac:dyDescent="0.3">
      <c r="A116" s="140" t="s">
        <v>332</v>
      </c>
      <c r="B116" s="130"/>
      <c r="C116" s="130"/>
      <c r="D116" s="86">
        <f>B116*C116</f>
        <v>0</v>
      </c>
    </row>
    <row r="117" spans="1:4" x14ac:dyDescent="0.3">
      <c r="A117" s="140" t="s">
        <v>333</v>
      </c>
      <c r="B117" s="130"/>
      <c r="C117" s="130"/>
      <c r="D117" s="86">
        <f>B117*C117</f>
        <v>0</v>
      </c>
    </row>
    <row r="118" spans="1:4" x14ac:dyDescent="0.3">
      <c r="A118" s="140" t="s">
        <v>114</v>
      </c>
      <c r="B118" s="130"/>
      <c r="C118" s="130"/>
      <c r="D118" s="86">
        <f>B118*C118</f>
        <v>0</v>
      </c>
    </row>
    <row r="119" spans="1:4" x14ac:dyDescent="0.3">
      <c r="A119" s="140"/>
      <c r="B119" s="84"/>
      <c r="C119" s="85"/>
      <c r="D119" s="86"/>
    </row>
    <row r="120" spans="1:4" x14ac:dyDescent="0.3">
      <c r="A120" s="142" t="s">
        <v>115</v>
      </c>
      <c r="B120" s="79"/>
      <c r="C120" s="79"/>
      <c r="D120" s="82">
        <f>SUM(D91:D98)+SUM(D102:D112)</f>
        <v>133400</v>
      </c>
    </row>
    <row r="121" spans="1:4" x14ac:dyDescent="0.3">
      <c r="A121" s="142" t="s">
        <v>116</v>
      </c>
      <c r="B121" s="79"/>
      <c r="C121" s="79"/>
      <c r="D121" s="82">
        <f>SUM(D90:D118)</f>
        <v>133400</v>
      </c>
    </row>
    <row r="122" spans="1:4" x14ac:dyDescent="0.3">
      <c r="A122" s="140"/>
      <c r="B122" s="84"/>
      <c r="C122" s="85"/>
      <c r="D122" s="86"/>
    </row>
    <row r="123" spans="1:4" x14ac:dyDescent="0.3">
      <c r="A123" s="79" t="s">
        <v>117</v>
      </c>
      <c r="B123" s="80"/>
      <c r="C123" s="81"/>
      <c r="D123" s="82">
        <f>D120*0.25</f>
        <v>33350</v>
      </c>
    </row>
    <row r="124" spans="1:4" x14ac:dyDescent="0.3">
      <c r="A124" s="141"/>
      <c r="B124" s="84"/>
      <c r="C124" s="85"/>
      <c r="D124" s="86"/>
    </row>
    <row r="125" spans="1:4" x14ac:dyDescent="0.3">
      <c r="A125" s="79" t="s">
        <v>118</v>
      </c>
      <c r="B125" s="79"/>
      <c r="C125" s="79"/>
      <c r="D125" s="82">
        <f>D121+D123</f>
        <v>166750</v>
      </c>
    </row>
    <row r="126" spans="1:4" ht="23.4" x14ac:dyDescent="0.3">
      <c r="A126" s="144"/>
      <c r="B126" s="91"/>
      <c r="C126" s="92"/>
      <c r="D126" s="93"/>
    </row>
    <row r="127" spans="1:4" x14ac:dyDescent="0.3">
      <c r="A127" s="71"/>
      <c r="B127" s="72"/>
      <c r="C127" s="73"/>
      <c r="D127" s="74"/>
    </row>
    <row r="128" spans="1:4" ht="21" x14ac:dyDescent="0.3">
      <c r="A128" s="274" t="str">
        <f t="shared" ref="A128" si="6">CONCATENATE("COSTS WORK PACKAGE 4: ","      ","Building Excellence Capacity (RP1)")</f>
        <v>COSTS WORK PACKAGE 4:       Building Excellence Capacity (RP1)</v>
      </c>
      <c r="B128" s="275"/>
      <c r="C128" s="275"/>
      <c r="D128" s="275"/>
    </row>
    <row r="129" spans="1:4" x14ac:dyDescent="0.3">
      <c r="A129" s="77"/>
      <c r="B129" s="78"/>
      <c r="C129" s="78"/>
      <c r="D129" s="78"/>
    </row>
    <row r="130" spans="1:4" x14ac:dyDescent="0.3">
      <c r="A130" s="79" t="s">
        <v>86</v>
      </c>
      <c r="B130" s="80"/>
      <c r="C130" s="81"/>
      <c r="D130" s="82"/>
    </row>
    <row r="131" spans="1:4" x14ac:dyDescent="0.3">
      <c r="A131" s="77" t="s">
        <v>87</v>
      </c>
      <c r="B131" s="84"/>
      <c r="C131" s="85"/>
      <c r="D131" s="86"/>
    </row>
    <row r="132" spans="1:4" x14ac:dyDescent="0.3">
      <c r="A132" s="138" t="s">
        <v>88</v>
      </c>
      <c r="B132" s="130">
        <v>4.5</v>
      </c>
      <c r="C132" s="130">
        <v>6000</v>
      </c>
      <c r="D132" s="86">
        <f t="shared" ref="D132:D139" si="7">B132*C132</f>
        <v>27000</v>
      </c>
    </row>
    <row r="133" spans="1:4" x14ac:dyDescent="0.3">
      <c r="A133" s="138" t="s">
        <v>89</v>
      </c>
      <c r="B133" s="130">
        <v>6.5</v>
      </c>
      <c r="C133" s="130">
        <v>3500</v>
      </c>
      <c r="D133" s="86">
        <f t="shared" si="7"/>
        <v>22750</v>
      </c>
    </row>
    <row r="134" spans="1:4" x14ac:dyDescent="0.3">
      <c r="A134" s="138" t="s">
        <v>90</v>
      </c>
      <c r="B134" s="130">
        <v>1</v>
      </c>
      <c r="C134" s="130">
        <v>3000</v>
      </c>
      <c r="D134" s="86">
        <f t="shared" si="7"/>
        <v>3000</v>
      </c>
    </row>
    <row r="135" spans="1:4" x14ac:dyDescent="0.3">
      <c r="A135" s="138" t="s">
        <v>91</v>
      </c>
      <c r="B135" s="130"/>
      <c r="C135" s="130"/>
      <c r="D135" s="86">
        <f t="shared" si="7"/>
        <v>0</v>
      </c>
    </row>
    <row r="136" spans="1:4" x14ac:dyDescent="0.3">
      <c r="A136" s="138" t="s">
        <v>92</v>
      </c>
      <c r="B136" s="130"/>
      <c r="C136" s="130"/>
      <c r="D136" s="86">
        <f t="shared" si="7"/>
        <v>0</v>
      </c>
    </row>
    <row r="137" spans="1:4" x14ac:dyDescent="0.3">
      <c r="A137" s="77" t="s">
        <v>93</v>
      </c>
      <c r="B137" s="130"/>
      <c r="C137" s="130"/>
      <c r="D137" s="86">
        <f t="shared" si="7"/>
        <v>0</v>
      </c>
    </row>
    <row r="138" spans="1:4" x14ac:dyDescent="0.3">
      <c r="A138" s="77" t="s">
        <v>94</v>
      </c>
      <c r="B138" s="130"/>
      <c r="C138" s="130"/>
      <c r="D138" s="86">
        <f t="shared" si="7"/>
        <v>0</v>
      </c>
    </row>
    <row r="139" spans="1:4" x14ac:dyDescent="0.3">
      <c r="A139" s="77" t="s">
        <v>95</v>
      </c>
      <c r="B139" s="130"/>
      <c r="C139" s="85">
        <f>5080*VLOOKUP('BE list'!D4,CountryList!A2:B164,2,FALSE)</f>
        <v>4145.28</v>
      </c>
      <c r="D139" s="86">
        <f t="shared" si="7"/>
        <v>0</v>
      </c>
    </row>
    <row r="140" spans="1:4" x14ac:dyDescent="0.3">
      <c r="A140" s="79" t="s">
        <v>96</v>
      </c>
      <c r="B140" s="80"/>
      <c r="C140" s="81"/>
      <c r="D140" s="82"/>
    </row>
    <row r="141" spans="1:4" x14ac:dyDescent="0.3">
      <c r="A141" s="143"/>
      <c r="B141" s="130"/>
      <c r="C141" s="130"/>
      <c r="D141" s="86">
        <f>B141*C141</f>
        <v>0</v>
      </c>
    </row>
    <row r="142" spans="1:4" x14ac:dyDescent="0.3">
      <c r="A142" s="79" t="s">
        <v>97</v>
      </c>
      <c r="B142" s="80"/>
      <c r="C142" s="81"/>
      <c r="D142" s="82"/>
    </row>
    <row r="143" spans="1:4" x14ac:dyDescent="0.3">
      <c r="A143" s="77" t="s">
        <v>98</v>
      </c>
      <c r="B143" s="130"/>
      <c r="C143" s="130"/>
      <c r="D143" s="86">
        <f>B143*C143</f>
        <v>0</v>
      </c>
    </row>
    <row r="144" spans="1:4" x14ac:dyDescent="0.3">
      <c r="A144" s="77" t="s">
        <v>130</v>
      </c>
      <c r="B144" s="84"/>
      <c r="C144" s="85"/>
      <c r="D144" s="86"/>
    </row>
    <row r="145" spans="1:4" x14ac:dyDescent="0.3">
      <c r="A145" s="139" t="s">
        <v>100</v>
      </c>
      <c r="B145" s="130"/>
      <c r="C145" s="130"/>
      <c r="D145" s="86">
        <f>B145*C145</f>
        <v>0</v>
      </c>
    </row>
    <row r="146" spans="1:4" x14ac:dyDescent="0.3">
      <c r="A146" s="139" t="s">
        <v>101</v>
      </c>
      <c r="B146" s="130"/>
      <c r="C146" s="130"/>
      <c r="D146" s="86">
        <f>B146*C146</f>
        <v>0</v>
      </c>
    </row>
    <row r="147" spans="1:4" x14ac:dyDescent="0.3">
      <c r="A147" s="139" t="s">
        <v>102</v>
      </c>
      <c r="B147" s="130"/>
      <c r="C147" s="130"/>
      <c r="D147" s="86">
        <f>B147*C147</f>
        <v>0</v>
      </c>
    </row>
    <row r="148" spans="1:4" x14ac:dyDescent="0.3">
      <c r="A148" s="77" t="s">
        <v>103</v>
      </c>
      <c r="B148" s="84"/>
      <c r="C148" s="85"/>
      <c r="D148" s="86"/>
    </row>
    <row r="149" spans="1:4" x14ac:dyDescent="0.3">
      <c r="A149" s="139" t="s">
        <v>104</v>
      </c>
      <c r="B149" s="130"/>
      <c r="C149" s="130"/>
      <c r="D149" s="86">
        <f>B149*C149</f>
        <v>0</v>
      </c>
    </row>
    <row r="150" spans="1:4" x14ac:dyDescent="0.3">
      <c r="A150" s="139" t="s">
        <v>105</v>
      </c>
      <c r="B150" s="130"/>
      <c r="C150" s="130"/>
      <c r="D150" s="86">
        <f>B150*C150</f>
        <v>0</v>
      </c>
    </row>
    <row r="151" spans="1:4" x14ac:dyDescent="0.3">
      <c r="A151" s="139" t="s">
        <v>106</v>
      </c>
      <c r="B151" s="130"/>
      <c r="C151" s="130"/>
      <c r="D151" s="86">
        <f>B151*C151</f>
        <v>0</v>
      </c>
    </row>
    <row r="152" spans="1:4" x14ac:dyDescent="0.3">
      <c r="A152" s="139" t="s">
        <v>107</v>
      </c>
      <c r="B152" s="130"/>
      <c r="C152" s="130"/>
      <c r="D152" s="86">
        <f>B152*C152</f>
        <v>0</v>
      </c>
    </row>
    <row r="153" spans="1:4" x14ac:dyDescent="0.3">
      <c r="A153" s="139" t="s">
        <v>131</v>
      </c>
      <c r="B153" s="130"/>
      <c r="C153" s="130"/>
      <c r="D153" s="86">
        <f>B153*C153</f>
        <v>0</v>
      </c>
    </row>
    <row r="154" spans="1:4" x14ac:dyDescent="0.3">
      <c r="A154" s="79" t="s">
        <v>109</v>
      </c>
      <c r="B154" s="80"/>
      <c r="C154" s="81"/>
      <c r="D154" s="82"/>
    </row>
    <row r="155" spans="1:4" x14ac:dyDescent="0.3">
      <c r="A155" s="140" t="s">
        <v>110</v>
      </c>
      <c r="B155" s="130"/>
      <c r="C155" s="130"/>
      <c r="D155" s="86">
        <f>B155*C155</f>
        <v>0</v>
      </c>
    </row>
    <row r="156" spans="1:4" x14ac:dyDescent="0.3">
      <c r="A156" s="140" t="s">
        <v>111</v>
      </c>
      <c r="B156" s="130"/>
      <c r="C156" s="130"/>
      <c r="D156" s="86">
        <f>B156*C156</f>
        <v>0</v>
      </c>
    </row>
    <row r="157" spans="1:4" x14ac:dyDescent="0.3">
      <c r="A157" s="140" t="s">
        <v>332</v>
      </c>
      <c r="B157" s="130"/>
      <c r="C157" s="130"/>
      <c r="D157" s="86">
        <f>B157*C157</f>
        <v>0</v>
      </c>
    </row>
    <row r="158" spans="1:4" x14ac:dyDescent="0.3">
      <c r="A158" s="140" t="s">
        <v>333</v>
      </c>
      <c r="B158" s="130"/>
      <c r="C158" s="130"/>
      <c r="D158" s="86">
        <f>B158*C158</f>
        <v>0</v>
      </c>
    </row>
    <row r="159" spans="1:4" x14ac:dyDescent="0.3">
      <c r="A159" s="140" t="s">
        <v>114</v>
      </c>
      <c r="B159" s="130"/>
      <c r="C159" s="130"/>
      <c r="D159" s="86">
        <f>B159*C159</f>
        <v>0</v>
      </c>
    </row>
    <row r="160" spans="1:4" x14ac:dyDescent="0.3">
      <c r="A160" s="140"/>
      <c r="B160" s="84"/>
      <c r="C160" s="85"/>
      <c r="D160" s="86"/>
    </row>
    <row r="161" spans="1:4" x14ac:dyDescent="0.3">
      <c r="A161" s="142" t="s">
        <v>115</v>
      </c>
      <c r="B161" s="79"/>
      <c r="C161" s="79"/>
      <c r="D161" s="82">
        <f>SUM(D132:D139)+SUM(D143:D153)</f>
        <v>52750</v>
      </c>
    </row>
    <row r="162" spans="1:4" x14ac:dyDescent="0.3">
      <c r="A162" s="142" t="s">
        <v>116</v>
      </c>
      <c r="B162" s="79"/>
      <c r="C162" s="79"/>
      <c r="D162" s="82">
        <f>SUM(D131:D159)</f>
        <v>52750</v>
      </c>
    </row>
    <row r="163" spans="1:4" x14ac:dyDescent="0.3">
      <c r="A163" s="140"/>
      <c r="B163" s="84"/>
      <c r="C163" s="85"/>
      <c r="D163" s="86"/>
    </row>
    <row r="164" spans="1:4" x14ac:dyDescent="0.3">
      <c r="A164" s="79" t="s">
        <v>117</v>
      </c>
      <c r="B164" s="80"/>
      <c r="C164" s="81"/>
      <c r="D164" s="82">
        <f>D161*0.25</f>
        <v>13187.5</v>
      </c>
    </row>
    <row r="165" spans="1:4" x14ac:dyDescent="0.3">
      <c r="A165" s="141"/>
      <c r="B165" s="84"/>
      <c r="C165" s="85"/>
      <c r="D165" s="86"/>
    </row>
    <row r="166" spans="1:4" x14ac:dyDescent="0.3">
      <c r="A166" s="79" t="s">
        <v>118</v>
      </c>
      <c r="B166" s="79"/>
      <c r="C166" s="79"/>
      <c r="D166" s="82">
        <f>D162+D164</f>
        <v>65937.5</v>
      </c>
    </row>
    <row r="167" spans="1:4" ht="23.4" x14ac:dyDescent="0.3">
      <c r="A167" s="144"/>
      <c r="B167" s="91"/>
      <c r="C167" s="92"/>
      <c r="D167" s="93"/>
    </row>
    <row r="168" spans="1:4" x14ac:dyDescent="0.3">
      <c r="A168" s="71"/>
      <c r="B168" s="72"/>
      <c r="C168" s="73"/>
      <c r="D168" s="74"/>
    </row>
    <row r="169" spans="1:4" ht="21" x14ac:dyDescent="0.3">
      <c r="A169" s="274" t="str">
        <f t="shared" ref="A169" si="8">CONCATENATE("COSTS WORK PACKAGE 5: ","      ","Building Excellence Capacity (RP2)")</f>
        <v>COSTS WORK PACKAGE 5:       Building Excellence Capacity (RP2)</v>
      </c>
      <c r="B169" s="275"/>
      <c r="C169" s="275"/>
      <c r="D169" s="275"/>
    </row>
    <row r="170" spans="1:4" x14ac:dyDescent="0.3">
      <c r="A170" s="77"/>
      <c r="B170" s="78"/>
      <c r="C170" s="78"/>
      <c r="D170" s="78"/>
    </row>
    <row r="171" spans="1:4" x14ac:dyDescent="0.3">
      <c r="A171" s="79" t="s">
        <v>86</v>
      </c>
      <c r="B171" s="80"/>
      <c r="C171" s="81"/>
      <c r="D171" s="82"/>
    </row>
    <row r="172" spans="1:4" x14ac:dyDescent="0.3">
      <c r="A172" s="77" t="s">
        <v>87</v>
      </c>
      <c r="B172" s="84"/>
      <c r="C172" s="85"/>
      <c r="D172" s="86"/>
    </row>
    <row r="173" spans="1:4" x14ac:dyDescent="0.3">
      <c r="A173" s="138" t="s">
        <v>88</v>
      </c>
      <c r="B173" s="130">
        <v>8.5</v>
      </c>
      <c r="C173" s="130">
        <v>6000</v>
      </c>
      <c r="D173" s="86">
        <f t="shared" ref="D173:D180" si="9">B173*C173</f>
        <v>51000</v>
      </c>
    </row>
    <row r="174" spans="1:4" x14ac:dyDescent="0.3">
      <c r="A174" s="138" t="s">
        <v>89</v>
      </c>
      <c r="B174" s="130">
        <v>20</v>
      </c>
      <c r="C174" s="130">
        <v>3500</v>
      </c>
      <c r="D174" s="86">
        <f t="shared" si="9"/>
        <v>70000</v>
      </c>
    </row>
    <row r="175" spans="1:4" x14ac:dyDescent="0.3">
      <c r="A175" s="138" t="s">
        <v>90</v>
      </c>
      <c r="B175" s="130">
        <v>3</v>
      </c>
      <c r="C175" s="130">
        <v>3000</v>
      </c>
      <c r="D175" s="86">
        <f t="shared" si="9"/>
        <v>9000</v>
      </c>
    </row>
    <row r="176" spans="1:4" x14ac:dyDescent="0.3">
      <c r="A176" s="138" t="s">
        <v>91</v>
      </c>
      <c r="B176" s="130"/>
      <c r="C176" s="130"/>
      <c r="D176" s="86">
        <f t="shared" si="9"/>
        <v>0</v>
      </c>
    </row>
    <row r="177" spans="1:4" x14ac:dyDescent="0.3">
      <c r="A177" s="138" t="s">
        <v>92</v>
      </c>
      <c r="B177" s="130"/>
      <c r="C177" s="130"/>
      <c r="D177" s="86">
        <f t="shared" si="9"/>
        <v>0</v>
      </c>
    </row>
    <row r="178" spans="1:4" x14ac:dyDescent="0.3">
      <c r="A178" s="77" t="s">
        <v>93</v>
      </c>
      <c r="B178" s="130"/>
      <c r="C178" s="130"/>
      <c r="D178" s="86">
        <f t="shared" si="9"/>
        <v>0</v>
      </c>
    </row>
    <row r="179" spans="1:4" x14ac:dyDescent="0.3">
      <c r="A179" s="77" t="s">
        <v>94</v>
      </c>
      <c r="B179" s="130"/>
      <c r="C179" s="130"/>
      <c r="D179" s="86">
        <f t="shared" si="9"/>
        <v>0</v>
      </c>
    </row>
    <row r="180" spans="1:4" x14ac:dyDescent="0.3">
      <c r="A180" s="77" t="s">
        <v>95</v>
      </c>
      <c r="B180" s="130"/>
      <c r="C180" s="85">
        <f>5080*VLOOKUP('BE list'!D4,CountryList!A2:B164,2,FALSE)</f>
        <v>4145.28</v>
      </c>
      <c r="D180" s="86">
        <f t="shared" si="9"/>
        <v>0</v>
      </c>
    </row>
    <row r="181" spans="1:4" x14ac:dyDescent="0.3">
      <c r="A181" s="79" t="s">
        <v>96</v>
      </c>
      <c r="B181" s="80"/>
      <c r="C181" s="81"/>
      <c r="D181" s="82"/>
    </row>
    <row r="182" spans="1:4" x14ac:dyDescent="0.3">
      <c r="A182" s="143"/>
      <c r="B182" s="130"/>
      <c r="C182" s="130"/>
      <c r="D182" s="86">
        <f>B182*C182</f>
        <v>0</v>
      </c>
    </row>
    <row r="183" spans="1:4" x14ac:dyDescent="0.3">
      <c r="A183" s="79" t="s">
        <v>97</v>
      </c>
      <c r="B183" s="80"/>
      <c r="C183" s="81"/>
      <c r="D183" s="82"/>
    </row>
    <row r="184" spans="1:4" x14ac:dyDescent="0.3">
      <c r="A184" s="77" t="s">
        <v>98</v>
      </c>
      <c r="B184" s="130">
        <v>15</v>
      </c>
      <c r="C184" s="130">
        <v>2160</v>
      </c>
      <c r="D184" s="86">
        <f>B184*C184</f>
        <v>32400</v>
      </c>
    </row>
    <row r="185" spans="1:4" x14ac:dyDescent="0.3">
      <c r="A185" s="77" t="s">
        <v>130</v>
      </c>
      <c r="B185" s="84"/>
      <c r="C185" s="85"/>
      <c r="D185" s="86"/>
    </row>
    <row r="186" spans="1:4" x14ac:dyDescent="0.3">
      <c r="A186" s="139" t="s">
        <v>100</v>
      </c>
      <c r="B186" s="130"/>
      <c r="C186" s="130"/>
      <c r="D186" s="86">
        <f>B186*C186</f>
        <v>0</v>
      </c>
    </row>
    <row r="187" spans="1:4" x14ac:dyDescent="0.3">
      <c r="A187" s="139" t="s">
        <v>101</v>
      </c>
      <c r="B187" s="130"/>
      <c r="C187" s="130"/>
      <c r="D187" s="86">
        <f>B187*C187</f>
        <v>0</v>
      </c>
    </row>
    <row r="188" spans="1:4" x14ac:dyDescent="0.3">
      <c r="A188" s="139" t="s">
        <v>102</v>
      </c>
      <c r="B188" s="130"/>
      <c r="C188" s="130"/>
      <c r="D188" s="86">
        <f>B188*C188</f>
        <v>0</v>
      </c>
    </row>
    <row r="189" spans="1:4" x14ac:dyDescent="0.3">
      <c r="A189" s="77" t="s">
        <v>103</v>
      </c>
      <c r="B189" s="84"/>
      <c r="C189" s="85"/>
      <c r="D189" s="86"/>
    </row>
    <row r="190" spans="1:4" x14ac:dyDescent="0.3">
      <c r="A190" s="139" t="s">
        <v>104</v>
      </c>
      <c r="B190" s="130"/>
      <c r="C190" s="130"/>
      <c r="D190" s="86">
        <f>B190*C190</f>
        <v>0</v>
      </c>
    </row>
    <row r="191" spans="1:4" x14ac:dyDescent="0.3">
      <c r="A191" s="139" t="s">
        <v>105</v>
      </c>
      <c r="B191" s="130"/>
      <c r="C191" s="130"/>
      <c r="D191" s="86">
        <f>B191*C191</f>
        <v>0</v>
      </c>
    </row>
    <row r="192" spans="1:4" x14ac:dyDescent="0.3">
      <c r="A192" s="139" t="s">
        <v>106</v>
      </c>
      <c r="B192" s="130"/>
      <c r="C192" s="130"/>
      <c r="D192" s="86">
        <f>B192*C192</f>
        <v>0</v>
      </c>
    </row>
    <row r="193" spans="1:4" x14ac:dyDescent="0.3">
      <c r="A193" s="139" t="s">
        <v>107</v>
      </c>
      <c r="B193" s="130"/>
      <c r="C193" s="130"/>
      <c r="D193" s="86">
        <f>B193*C193</f>
        <v>0</v>
      </c>
    </row>
    <row r="194" spans="1:4" x14ac:dyDescent="0.3">
      <c r="A194" s="139" t="s">
        <v>131</v>
      </c>
      <c r="B194" s="130"/>
      <c r="C194" s="130"/>
      <c r="D194" s="86">
        <f>B194*C194</f>
        <v>0</v>
      </c>
    </row>
    <row r="195" spans="1:4" x14ac:dyDescent="0.3">
      <c r="A195" s="79" t="s">
        <v>109</v>
      </c>
      <c r="B195" s="80"/>
      <c r="C195" s="81"/>
      <c r="D195" s="82"/>
    </row>
    <row r="196" spans="1:4" x14ac:dyDescent="0.3">
      <c r="A196" s="140" t="s">
        <v>110</v>
      </c>
      <c r="B196" s="130"/>
      <c r="C196" s="130"/>
      <c r="D196" s="86">
        <f>B196*C196</f>
        <v>0</v>
      </c>
    </row>
    <row r="197" spans="1:4" x14ac:dyDescent="0.3">
      <c r="A197" s="140" t="s">
        <v>111</v>
      </c>
      <c r="B197" s="130"/>
      <c r="C197" s="130"/>
      <c r="D197" s="86">
        <f>B197*C197</f>
        <v>0</v>
      </c>
    </row>
    <row r="198" spans="1:4" x14ac:dyDescent="0.3">
      <c r="A198" s="140" t="s">
        <v>332</v>
      </c>
      <c r="B198" s="130"/>
      <c r="C198" s="130"/>
      <c r="D198" s="86">
        <f>B198*C198</f>
        <v>0</v>
      </c>
    </row>
    <row r="199" spans="1:4" x14ac:dyDescent="0.3">
      <c r="A199" s="140" t="s">
        <v>333</v>
      </c>
      <c r="B199" s="130"/>
      <c r="C199" s="130"/>
      <c r="D199" s="86">
        <f>B199*C199</f>
        <v>0</v>
      </c>
    </row>
    <row r="200" spans="1:4" x14ac:dyDescent="0.3">
      <c r="A200" s="140" t="s">
        <v>114</v>
      </c>
      <c r="B200" s="130"/>
      <c r="C200" s="130"/>
      <c r="D200" s="86">
        <f>B200*C200</f>
        <v>0</v>
      </c>
    </row>
    <row r="201" spans="1:4" x14ac:dyDescent="0.3">
      <c r="A201" s="140"/>
      <c r="B201" s="84"/>
      <c r="C201" s="85"/>
      <c r="D201" s="86"/>
    </row>
    <row r="202" spans="1:4" x14ac:dyDescent="0.3">
      <c r="A202" s="142" t="s">
        <v>115</v>
      </c>
      <c r="B202" s="79"/>
      <c r="C202" s="79"/>
      <c r="D202" s="82">
        <f>SUM(D173:D180)+SUM(D184:D194)</f>
        <v>162400</v>
      </c>
    </row>
    <row r="203" spans="1:4" x14ac:dyDescent="0.3">
      <c r="A203" s="142" t="s">
        <v>116</v>
      </c>
      <c r="B203" s="79"/>
      <c r="C203" s="79"/>
      <c r="D203" s="82">
        <f>SUM(D172:D200)</f>
        <v>162400</v>
      </c>
    </row>
    <row r="204" spans="1:4" x14ac:dyDescent="0.3">
      <c r="A204" s="140"/>
      <c r="B204" s="84"/>
      <c r="C204" s="85"/>
      <c r="D204" s="86"/>
    </row>
    <row r="205" spans="1:4" x14ac:dyDescent="0.3">
      <c r="A205" s="79" t="s">
        <v>117</v>
      </c>
      <c r="B205" s="80"/>
      <c r="C205" s="81"/>
      <c r="D205" s="82">
        <f>D202*0.25</f>
        <v>40600</v>
      </c>
    </row>
    <row r="206" spans="1:4" x14ac:dyDescent="0.3">
      <c r="A206" s="141"/>
      <c r="B206" s="84"/>
      <c r="C206" s="85"/>
      <c r="D206" s="86"/>
    </row>
    <row r="207" spans="1:4" x14ac:dyDescent="0.3">
      <c r="A207" s="79" t="s">
        <v>118</v>
      </c>
      <c r="B207" s="79"/>
      <c r="C207" s="79"/>
      <c r="D207" s="82">
        <f>D203+D205</f>
        <v>203000</v>
      </c>
    </row>
    <row r="208" spans="1:4" ht="23.4" x14ac:dyDescent="0.3">
      <c r="A208" s="144"/>
      <c r="B208" s="91"/>
      <c r="C208" s="92"/>
      <c r="D208" s="93"/>
    </row>
    <row r="209" spans="1:4" x14ac:dyDescent="0.3">
      <c r="A209" s="71"/>
      <c r="B209" s="72"/>
      <c r="C209" s="73"/>
      <c r="D209" s="74"/>
    </row>
    <row r="210" spans="1:4" ht="21" x14ac:dyDescent="0.3">
      <c r="A210" s="274" t="str">
        <f t="shared" ref="A210" si="10">CONCATENATE("COSTS WORK PACKAGE 6: ","      ","Strengthening research management, administration and funding capacity")</f>
        <v>COSTS WORK PACKAGE 6:       Strengthening research management, administration and funding capacity</v>
      </c>
      <c r="B210" s="275"/>
      <c r="C210" s="275"/>
      <c r="D210" s="275"/>
    </row>
    <row r="211" spans="1:4" x14ac:dyDescent="0.3">
      <c r="A211" s="77"/>
      <c r="B211" s="78"/>
      <c r="C211" s="78"/>
      <c r="D211" s="78"/>
    </row>
    <row r="212" spans="1:4" x14ac:dyDescent="0.3">
      <c r="A212" s="79" t="s">
        <v>86</v>
      </c>
      <c r="B212" s="80"/>
      <c r="C212" s="81"/>
      <c r="D212" s="82"/>
    </row>
    <row r="213" spans="1:4" x14ac:dyDescent="0.3">
      <c r="A213" s="77" t="s">
        <v>87</v>
      </c>
      <c r="B213" s="84"/>
      <c r="C213" s="85"/>
      <c r="D213" s="86"/>
    </row>
    <row r="214" spans="1:4" x14ac:dyDescent="0.3">
      <c r="A214" s="138" t="s">
        <v>88</v>
      </c>
      <c r="B214" s="130">
        <v>2</v>
      </c>
      <c r="C214" s="130">
        <v>6000</v>
      </c>
      <c r="D214" s="86">
        <f t="shared" ref="D214:D221" si="11">B214*C214</f>
        <v>12000</v>
      </c>
    </row>
    <row r="215" spans="1:4" x14ac:dyDescent="0.3">
      <c r="A215" s="138" t="s">
        <v>89</v>
      </c>
      <c r="B215" s="130">
        <v>1</v>
      </c>
      <c r="C215" s="130">
        <v>3500</v>
      </c>
      <c r="D215" s="86">
        <f t="shared" si="11"/>
        <v>3500</v>
      </c>
    </row>
    <row r="216" spans="1:4" x14ac:dyDescent="0.3">
      <c r="A216" s="138" t="s">
        <v>90</v>
      </c>
      <c r="B216" s="130">
        <v>1</v>
      </c>
      <c r="C216" s="130">
        <v>3000</v>
      </c>
      <c r="D216" s="86">
        <f t="shared" si="11"/>
        <v>3000</v>
      </c>
    </row>
    <row r="217" spans="1:4" x14ac:dyDescent="0.3">
      <c r="A217" s="138" t="s">
        <v>91</v>
      </c>
      <c r="B217" s="130">
        <v>3</v>
      </c>
      <c r="C217" s="130">
        <v>2500</v>
      </c>
      <c r="D217" s="86">
        <f t="shared" si="11"/>
        <v>7500</v>
      </c>
    </row>
    <row r="218" spans="1:4" x14ac:dyDescent="0.3">
      <c r="A218" s="138" t="s">
        <v>92</v>
      </c>
      <c r="B218" s="130"/>
      <c r="C218" s="130"/>
      <c r="D218" s="86">
        <f t="shared" si="11"/>
        <v>0</v>
      </c>
    </row>
    <row r="219" spans="1:4" x14ac:dyDescent="0.3">
      <c r="A219" s="77" t="s">
        <v>93</v>
      </c>
      <c r="B219" s="130"/>
      <c r="C219" s="130"/>
      <c r="D219" s="86">
        <f t="shared" si="11"/>
        <v>0</v>
      </c>
    </row>
    <row r="220" spans="1:4" x14ac:dyDescent="0.3">
      <c r="A220" s="77" t="s">
        <v>94</v>
      </c>
      <c r="B220" s="130"/>
      <c r="C220" s="130"/>
      <c r="D220" s="86">
        <f t="shared" si="11"/>
        <v>0</v>
      </c>
    </row>
    <row r="221" spans="1:4" x14ac:dyDescent="0.3">
      <c r="A221" s="77" t="s">
        <v>95</v>
      </c>
      <c r="B221" s="130"/>
      <c r="C221" s="85">
        <f>5080*VLOOKUP('BE list'!D4,CountryList!A2:B164,2,FALSE)</f>
        <v>4145.28</v>
      </c>
      <c r="D221" s="86">
        <f t="shared" si="11"/>
        <v>0</v>
      </c>
    </row>
    <row r="222" spans="1:4" x14ac:dyDescent="0.3">
      <c r="A222" s="79" t="s">
        <v>96</v>
      </c>
      <c r="B222" s="80"/>
      <c r="C222" s="81"/>
      <c r="D222" s="82"/>
    </row>
    <row r="223" spans="1:4" x14ac:dyDescent="0.3">
      <c r="A223" s="143"/>
      <c r="B223" s="130"/>
      <c r="C223" s="130"/>
      <c r="D223" s="86">
        <f>B223*C223</f>
        <v>0</v>
      </c>
    </row>
    <row r="224" spans="1:4" x14ac:dyDescent="0.3">
      <c r="A224" s="79" t="s">
        <v>97</v>
      </c>
      <c r="B224" s="80"/>
      <c r="C224" s="81"/>
      <c r="D224" s="82"/>
    </row>
    <row r="225" spans="1:4" x14ac:dyDescent="0.3">
      <c r="A225" s="77" t="s">
        <v>98</v>
      </c>
      <c r="B225" s="130"/>
      <c r="C225" s="130"/>
      <c r="D225" s="86">
        <f>B225*C225</f>
        <v>0</v>
      </c>
    </row>
    <row r="226" spans="1:4" x14ac:dyDescent="0.3">
      <c r="A226" s="77" t="s">
        <v>130</v>
      </c>
      <c r="B226" s="84"/>
      <c r="C226" s="85"/>
      <c r="D226" s="86"/>
    </row>
    <row r="227" spans="1:4" x14ac:dyDescent="0.3">
      <c r="A227" s="139" t="s">
        <v>100</v>
      </c>
      <c r="B227" s="130"/>
      <c r="C227" s="130"/>
      <c r="D227" s="86">
        <f>B227*C227</f>
        <v>0</v>
      </c>
    </row>
    <row r="228" spans="1:4" x14ac:dyDescent="0.3">
      <c r="A228" s="139" t="s">
        <v>101</v>
      </c>
      <c r="B228" s="130"/>
      <c r="C228" s="130"/>
      <c r="D228" s="86">
        <f>B228*C228</f>
        <v>0</v>
      </c>
    </row>
    <row r="229" spans="1:4" x14ac:dyDescent="0.3">
      <c r="A229" s="139" t="s">
        <v>102</v>
      </c>
      <c r="B229" s="130"/>
      <c r="C229" s="130"/>
      <c r="D229" s="86">
        <f>B229*C229</f>
        <v>0</v>
      </c>
    </row>
    <row r="230" spans="1:4" x14ac:dyDescent="0.3">
      <c r="A230" s="77" t="s">
        <v>103</v>
      </c>
      <c r="B230" s="84"/>
      <c r="C230" s="85"/>
      <c r="D230" s="86"/>
    </row>
    <row r="231" spans="1:4" x14ac:dyDescent="0.3">
      <c r="A231" s="139" t="s">
        <v>104</v>
      </c>
      <c r="B231" s="130"/>
      <c r="C231" s="130"/>
      <c r="D231" s="86">
        <f>B231*C231</f>
        <v>0</v>
      </c>
    </row>
    <row r="232" spans="1:4" x14ac:dyDescent="0.3">
      <c r="A232" s="139" t="s">
        <v>105</v>
      </c>
      <c r="B232" s="130"/>
      <c r="C232" s="130"/>
      <c r="D232" s="86">
        <f>B232*C232</f>
        <v>0</v>
      </c>
    </row>
    <row r="233" spans="1:4" x14ac:dyDescent="0.3">
      <c r="A233" s="139" t="s">
        <v>106</v>
      </c>
      <c r="B233" s="130"/>
      <c r="C233" s="130"/>
      <c r="D233" s="86">
        <f>B233*C233</f>
        <v>0</v>
      </c>
    </row>
    <row r="234" spans="1:4" x14ac:dyDescent="0.3">
      <c r="A234" s="139" t="s">
        <v>107</v>
      </c>
      <c r="B234" s="130"/>
      <c r="C234" s="130"/>
      <c r="D234" s="86">
        <f>B234*C234</f>
        <v>0</v>
      </c>
    </row>
    <row r="235" spans="1:4" x14ac:dyDescent="0.3">
      <c r="A235" s="139" t="s">
        <v>131</v>
      </c>
      <c r="B235" s="130"/>
      <c r="C235" s="130"/>
      <c r="D235" s="86">
        <f>B235*C235</f>
        <v>0</v>
      </c>
    </row>
    <row r="236" spans="1:4" x14ac:dyDescent="0.3">
      <c r="A236" s="79" t="s">
        <v>109</v>
      </c>
      <c r="B236" s="80"/>
      <c r="C236" s="81"/>
      <c r="D236" s="82"/>
    </row>
    <row r="237" spans="1:4" x14ac:dyDescent="0.3">
      <c r="A237" s="140" t="s">
        <v>110</v>
      </c>
      <c r="B237" s="130"/>
      <c r="C237" s="130"/>
      <c r="D237" s="86">
        <f>B237*C237</f>
        <v>0</v>
      </c>
    </row>
    <row r="238" spans="1:4" x14ac:dyDescent="0.3">
      <c r="A238" s="140" t="s">
        <v>111</v>
      </c>
      <c r="B238" s="130"/>
      <c r="C238" s="130"/>
      <c r="D238" s="86">
        <f>B238*C238</f>
        <v>0</v>
      </c>
    </row>
    <row r="239" spans="1:4" x14ac:dyDescent="0.3">
      <c r="A239" s="140" t="s">
        <v>332</v>
      </c>
      <c r="B239" s="130"/>
      <c r="C239" s="130"/>
      <c r="D239" s="86">
        <f>B239*C239</f>
        <v>0</v>
      </c>
    </row>
    <row r="240" spans="1:4" x14ac:dyDescent="0.3">
      <c r="A240" s="140" t="s">
        <v>333</v>
      </c>
      <c r="B240" s="130"/>
      <c r="C240" s="130"/>
      <c r="D240" s="86">
        <f>B240*C240</f>
        <v>0</v>
      </c>
    </row>
    <row r="241" spans="1:4" x14ac:dyDescent="0.3">
      <c r="A241" s="140" t="s">
        <v>114</v>
      </c>
      <c r="B241" s="130"/>
      <c r="C241" s="130"/>
      <c r="D241" s="86">
        <f>B241*C241</f>
        <v>0</v>
      </c>
    </row>
    <row r="242" spans="1:4" x14ac:dyDescent="0.3">
      <c r="A242" s="140"/>
      <c r="B242" s="84"/>
      <c r="C242" s="85"/>
      <c r="D242" s="86"/>
    </row>
    <row r="243" spans="1:4" x14ac:dyDescent="0.3">
      <c r="A243" s="142" t="s">
        <v>115</v>
      </c>
      <c r="B243" s="79"/>
      <c r="C243" s="79"/>
      <c r="D243" s="82">
        <f>SUM(D214:D221)+SUM(D225:D235)</f>
        <v>26000</v>
      </c>
    </row>
    <row r="244" spans="1:4" x14ac:dyDescent="0.3">
      <c r="A244" s="142" t="s">
        <v>116</v>
      </c>
      <c r="B244" s="79"/>
      <c r="C244" s="79"/>
      <c r="D244" s="82">
        <f>SUM(D213:D241)</f>
        <v>26000</v>
      </c>
    </row>
    <row r="245" spans="1:4" x14ac:dyDescent="0.3">
      <c r="A245" s="140"/>
      <c r="B245" s="84"/>
      <c r="C245" s="85"/>
      <c r="D245" s="86"/>
    </row>
    <row r="246" spans="1:4" x14ac:dyDescent="0.3">
      <c r="A246" s="79" t="s">
        <v>117</v>
      </c>
      <c r="B246" s="80"/>
      <c r="C246" s="81"/>
      <c r="D246" s="82">
        <f>D243*0.25</f>
        <v>6500</v>
      </c>
    </row>
    <row r="247" spans="1:4" x14ac:dyDescent="0.3">
      <c r="A247" s="141"/>
      <c r="B247" s="84"/>
      <c r="C247" s="85"/>
      <c r="D247" s="86"/>
    </row>
    <row r="248" spans="1:4" x14ac:dyDescent="0.3">
      <c r="A248" s="79" t="s">
        <v>118</v>
      </c>
      <c r="B248" s="79"/>
      <c r="C248" s="79"/>
      <c r="D248" s="82">
        <f>D244+D246</f>
        <v>32500</v>
      </c>
    </row>
    <row r="250" spans="1:4" x14ac:dyDescent="0.3">
      <c r="A250" s="71"/>
      <c r="B250" s="72"/>
      <c r="C250" s="73"/>
      <c r="D250" s="74"/>
    </row>
    <row r="251" spans="1:4" ht="21" x14ac:dyDescent="0.3">
      <c r="A251" s="274" t="str">
        <f t="shared" ref="A251" si="12">CONCATENATE("COSTS WORK PACKAGE 7: ","      ","Networking and Ecosystem Activities")</f>
        <v>COSTS WORK PACKAGE 7:       Networking and Ecosystem Activities</v>
      </c>
      <c r="B251" s="275"/>
      <c r="C251" s="275"/>
      <c r="D251" s="275"/>
    </row>
    <row r="252" spans="1:4" x14ac:dyDescent="0.3">
      <c r="A252" s="77"/>
      <c r="B252" s="78"/>
      <c r="C252" s="78"/>
      <c r="D252" s="78"/>
    </row>
    <row r="253" spans="1:4" x14ac:dyDescent="0.3">
      <c r="A253" s="79" t="s">
        <v>86</v>
      </c>
      <c r="B253" s="80"/>
      <c r="C253" s="81"/>
      <c r="D253" s="82"/>
    </row>
    <row r="254" spans="1:4" x14ac:dyDescent="0.3">
      <c r="A254" s="77" t="s">
        <v>87</v>
      </c>
      <c r="B254" s="84"/>
      <c r="C254" s="85"/>
      <c r="D254" s="86"/>
    </row>
    <row r="255" spans="1:4" x14ac:dyDescent="0.3">
      <c r="A255" s="138" t="s">
        <v>88</v>
      </c>
      <c r="B255" s="130">
        <v>2</v>
      </c>
      <c r="C255" s="130">
        <v>6000</v>
      </c>
      <c r="D255" s="86">
        <f t="shared" ref="D255:D262" si="13">B255*C255</f>
        <v>12000</v>
      </c>
    </row>
    <row r="256" spans="1:4" x14ac:dyDescent="0.3">
      <c r="A256" s="138" t="s">
        <v>89</v>
      </c>
      <c r="B256" s="130">
        <v>6</v>
      </c>
      <c r="C256" s="130">
        <v>3500</v>
      </c>
      <c r="D256" s="86">
        <f t="shared" si="13"/>
        <v>21000</v>
      </c>
    </row>
    <row r="257" spans="1:4" x14ac:dyDescent="0.3">
      <c r="A257" s="138" t="s">
        <v>90</v>
      </c>
      <c r="B257" s="130"/>
      <c r="C257" s="130"/>
      <c r="D257" s="86">
        <f t="shared" si="13"/>
        <v>0</v>
      </c>
    </row>
    <row r="258" spans="1:4" x14ac:dyDescent="0.3">
      <c r="A258" s="138" t="s">
        <v>91</v>
      </c>
      <c r="B258" s="130"/>
      <c r="C258" s="130"/>
      <c r="D258" s="86">
        <f t="shared" si="13"/>
        <v>0</v>
      </c>
    </row>
    <row r="259" spans="1:4" x14ac:dyDescent="0.3">
      <c r="A259" s="138" t="s">
        <v>92</v>
      </c>
      <c r="B259" s="130"/>
      <c r="C259" s="130"/>
      <c r="D259" s="86">
        <f t="shared" si="13"/>
        <v>0</v>
      </c>
    </row>
    <row r="260" spans="1:4" x14ac:dyDescent="0.3">
      <c r="A260" s="77" t="s">
        <v>93</v>
      </c>
      <c r="B260" s="130"/>
      <c r="C260" s="130"/>
      <c r="D260" s="86">
        <f t="shared" si="13"/>
        <v>0</v>
      </c>
    </row>
    <row r="261" spans="1:4" x14ac:dyDescent="0.3">
      <c r="A261" s="77" t="s">
        <v>94</v>
      </c>
      <c r="B261" s="130"/>
      <c r="C261" s="130"/>
      <c r="D261" s="86">
        <f t="shared" si="13"/>
        <v>0</v>
      </c>
    </row>
    <row r="262" spans="1:4" x14ac:dyDescent="0.3">
      <c r="A262" s="77" t="s">
        <v>95</v>
      </c>
      <c r="B262" s="130"/>
      <c r="C262" s="85">
        <f>5080*VLOOKUP('BE list'!D4,CountryList!A2:B164,2,FALSE)</f>
        <v>4145.28</v>
      </c>
      <c r="D262" s="86">
        <f t="shared" si="13"/>
        <v>0</v>
      </c>
    </row>
    <row r="263" spans="1:4" x14ac:dyDescent="0.3">
      <c r="A263" s="79" t="s">
        <v>96</v>
      </c>
      <c r="B263" s="80"/>
      <c r="C263" s="81"/>
      <c r="D263" s="82"/>
    </row>
    <row r="264" spans="1:4" x14ac:dyDescent="0.3">
      <c r="A264" s="143"/>
      <c r="B264" s="130"/>
      <c r="C264" s="130"/>
      <c r="D264" s="86">
        <f>B264*C264</f>
        <v>0</v>
      </c>
    </row>
    <row r="265" spans="1:4" x14ac:dyDescent="0.3">
      <c r="A265" s="79" t="s">
        <v>97</v>
      </c>
      <c r="B265" s="80"/>
      <c r="C265" s="81"/>
      <c r="D265" s="82"/>
    </row>
    <row r="266" spans="1:4" x14ac:dyDescent="0.3">
      <c r="A266" s="77" t="s">
        <v>98</v>
      </c>
      <c r="B266" s="130"/>
      <c r="C266" s="130"/>
      <c r="D266" s="86">
        <f>B266*C266</f>
        <v>0</v>
      </c>
    </row>
    <row r="267" spans="1:4" x14ac:dyDescent="0.3">
      <c r="A267" s="77" t="s">
        <v>130</v>
      </c>
      <c r="B267" s="84"/>
      <c r="C267" s="85"/>
      <c r="D267" s="86"/>
    </row>
    <row r="268" spans="1:4" x14ac:dyDescent="0.3">
      <c r="A268" s="139" t="s">
        <v>100</v>
      </c>
      <c r="B268" s="130"/>
      <c r="C268" s="130"/>
      <c r="D268" s="86">
        <f>B268*C268</f>
        <v>0</v>
      </c>
    </row>
    <row r="269" spans="1:4" x14ac:dyDescent="0.3">
      <c r="A269" s="139" t="s">
        <v>101</v>
      </c>
      <c r="B269" s="130"/>
      <c r="C269" s="130"/>
      <c r="D269" s="86">
        <f>B269*C269</f>
        <v>0</v>
      </c>
    </row>
    <row r="270" spans="1:4" x14ac:dyDescent="0.3">
      <c r="A270" s="139" t="s">
        <v>102</v>
      </c>
      <c r="B270" s="130"/>
      <c r="C270" s="130"/>
      <c r="D270" s="86">
        <f>B270*C270</f>
        <v>0</v>
      </c>
    </row>
    <row r="271" spans="1:4" x14ac:dyDescent="0.3">
      <c r="A271" s="77" t="s">
        <v>103</v>
      </c>
      <c r="B271" s="84"/>
      <c r="C271" s="85"/>
      <c r="D271" s="86"/>
    </row>
    <row r="272" spans="1:4" x14ac:dyDescent="0.3">
      <c r="A272" s="139" t="s">
        <v>104</v>
      </c>
      <c r="B272" s="130"/>
      <c r="C272" s="130"/>
      <c r="D272" s="86">
        <f>B272*C272</f>
        <v>0</v>
      </c>
    </row>
    <row r="273" spans="1:4" x14ac:dyDescent="0.3">
      <c r="A273" s="139" t="s">
        <v>105</v>
      </c>
      <c r="B273" s="130"/>
      <c r="C273" s="130"/>
      <c r="D273" s="86">
        <f>B273*C273</f>
        <v>0</v>
      </c>
    </row>
    <row r="274" spans="1:4" x14ac:dyDescent="0.3">
      <c r="A274" s="139" t="s">
        <v>106</v>
      </c>
      <c r="B274" s="130"/>
      <c r="C274" s="130"/>
      <c r="D274" s="86">
        <f>B274*C274</f>
        <v>0</v>
      </c>
    </row>
    <row r="275" spans="1:4" x14ac:dyDescent="0.3">
      <c r="A275" s="139" t="s">
        <v>107</v>
      </c>
      <c r="B275" s="130"/>
      <c r="C275" s="130"/>
      <c r="D275" s="86">
        <f>B275*C275</f>
        <v>0</v>
      </c>
    </row>
    <row r="276" spans="1:4" x14ac:dyDescent="0.3">
      <c r="A276" s="139" t="s">
        <v>131</v>
      </c>
      <c r="B276" s="130"/>
      <c r="C276" s="130"/>
      <c r="D276" s="86">
        <f>B276*C276</f>
        <v>0</v>
      </c>
    </row>
    <row r="277" spans="1:4" x14ac:dyDescent="0.3">
      <c r="A277" s="79" t="s">
        <v>109</v>
      </c>
      <c r="B277" s="80"/>
      <c r="C277" s="81"/>
      <c r="D277" s="82"/>
    </row>
    <row r="278" spans="1:4" x14ac:dyDescent="0.3">
      <c r="A278" s="140" t="s">
        <v>110</v>
      </c>
      <c r="B278" s="130"/>
      <c r="C278" s="130"/>
      <c r="D278" s="86">
        <f>B278*C278</f>
        <v>0</v>
      </c>
    </row>
    <row r="279" spans="1:4" x14ac:dyDescent="0.3">
      <c r="A279" s="140" t="s">
        <v>111</v>
      </c>
      <c r="B279" s="130"/>
      <c r="C279" s="130"/>
      <c r="D279" s="86">
        <f>B279*C279</f>
        <v>0</v>
      </c>
    </row>
    <row r="280" spans="1:4" x14ac:dyDescent="0.3">
      <c r="A280" s="140" t="s">
        <v>332</v>
      </c>
      <c r="B280" s="130"/>
      <c r="C280" s="130"/>
      <c r="D280" s="86">
        <f>B280*C280</f>
        <v>0</v>
      </c>
    </row>
    <row r="281" spans="1:4" x14ac:dyDescent="0.3">
      <c r="A281" s="140" t="s">
        <v>333</v>
      </c>
      <c r="B281" s="130"/>
      <c r="C281" s="130"/>
      <c r="D281" s="86">
        <f>B281*C281</f>
        <v>0</v>
      </c>
    </row>
    <row r="282" spans="1:4" x14ac:dyDescent="0.3">
      <c r="A282" s="140" t="s">
        <v>114</v>
      </c>
      <c r="B282" s="130"/>
      <c r="C282" s="130"/>
      <c r="D282" s="86">
        <f>B282*C282</f>
        <v>0</v>
      </c>
    </row>
    <row r="283" spans="1:4" x14ac:dyDescent="0.3">
      <c r="A283" s="140"/>
      <c r="B283" s="84"/>
      <c r="C283" s="85"/>
      <c r="D283" s="86"/>
    </row>
    <row r="284" spans="1:4" x14ac:dyDescent="0.3">
      <c r="A284" s="142" t="s">
        <v>115</v>
      </c>
      <c r="B284" s="79"/>
      <c r="C284" s="79"/>
      <c r="D284" s="82">
        <f>SUM(D255:D262)+SUM(D266:D276)</f>
        <v>33000</v>
      </c>
    </row>
    <row r="285" spans="1:4" x14ac:dyDescent="0.3">
      <c r="A285" s="142" t="s">
        <v>116</v>
      </c>
      <c r="B285" s="79"/>
      <c r="C285" s="79"/>
      <c r="D285" s="82">
        <f>SUM(D254:D282)</f>
        <v>33000</v>
      </c>
    </row>
    <row r="286" spans="1:4" x14ac:dyDescent="0.3">
      <c r="A286" s="140"/>
      <c r="B286" s="84"/>
      <c r="C286" s="85"/>
      <c r="D286" s="86"/>
    </row>
    <row r="287" spans="1:4" x14ac:dyDescent="0.3">
      <c r="A287" s="79" t="s">
        <v>117</v>
      </c>
      <c r="B287" s="80"/>
      <c r="C287" s="81"/>
      <c r="D287" s="82">
        <f>D284*0.25</f>
        <v>8250</v>
      </c>
    </row>
    <row r="288" spans="1:4" x14ac:dyDescent="0.3">
      <c r="A288" s="141"/>
      <c r="B288" s="84"/>
      <c r="C288" s="85"/>
      <c r="D288" s="86"/>
    </row>
    <row r="289" spans="1:4" x14ac:dyDescent="0.3">
      <c r="A289" s="79" t="s">
        <v>118</v>
      </c>
      <c r="B289" s="79"/>
      <c r="C289" s="79"/>
      <c r="D289" s="82">
        <f>D285+D287</f>
        <v>41250</v>
      </c>
    </row>
    <row r="290" spans="1:4" ht="23.4" x14ac:dyDescent="0.3">
      <c r="A290" s="144"/>
      <c r="B290" s="91"/>
      <c r="C290" s="92"/>
      <c r="D290" s="93"/>
    </row>
    <row r="291" spans="1:4" x14ac:dyDescent="0.3">
      <c r="A291" s="71"/>
      <c r="B291" s="72"/>
      <c r="C291" s="73"/>
      <c r="D291" s="74"/>
    </row>
    <row r="292" spans="1:4" ht="21" x14ac:dyDescent="0.3">
      <c r="A292" s="274" t="str">
        <f t="shared" ref="A292" si="14">CONCATENATE("COSTS WORK PACKAGE 8: ","      ","Dissemination, Exploitation and Communication Activities (RP1)")</f>
        <v>COSTS WORK PACKAGE 8:       Dissemination, Exploitation and Communication Activities (RP1)</v>
      </c>
      <c r="B292" s="275"/>
      <c r="C292" s="275"/>
      <c r="D292" s="275"/>
    </row>
    <row r="293" spans="1:4" x14ac:dyDescent="0.3">
      <c r="A293" s="77"/>
      <c r="B293" s="78"/>
      <c r="C293" s="78"/>
      <c r="D293" s="78"/>
    </row>
    <row r="294" spans="1:4" x14ac:dyDescent="0.3">
      <c r="A294" s="79" t="s">
        <v>86</v>
      </c>
      <c r="B294" s="80"/>
      <c r="C294" s="81"/>
      <c r="D294" s="82"/>
    </row>
    <row r="295" spans="1:4" x14ac:dyDescent="0.3">
      <c r="A295" s="77" t="s">
        <v>87</v>
      </c>
      <c r="B295" s="84"/>
      <c r="C295" s="85"/>
      <c r="D295" s="86"/>
    </row>
    <row r="296" spans="1:4" x14ac:dyDescent="0.3">
      <c r="A296" s="138" t="s">
        <v>88</v>
      </c>
      <c r="B296" s="130">
        <v>3</v>
      </c>
      <c r="C296" s="130">
        <v>6000</v>
      </c>
      <c r="D296" s="86">
        <f t="shared" ref="D296:D303" si="15">B296*C296</f>
        <v>18000</v>
      </c>
    </row>
    <row r="297" spans="1:4" x14ac:dyDescent="0.3">
      <c r="A297" s="138" t="s">
        <v>89</v>
      </c>
      <c r="B297" s="130">
        <v>3.5</v>
      </c>
      <c r="C297" s="130">
        <v>3500</v>
      </c>
      <c r="D297" s="86">
        <f t="shared" si="15"/>
        <v>12250</v>
      </c>
    </row>
    <row r="298" spans="1:4" x14ac:dyDescent="0.3">
      <c r="A298" s="138" t="s">
        <v>90</v>
      </c>
      <c r="B298" s="130">
        <v>0.5</v>
      </c>
      <c r="C298" s="130">
        <v>3000</v>
      </c>
      <c r="D298" s="86">
        <f t="shared" si="15"/>
        <v>1500</v>
      </c>
    </row>
    <row r="299" spans="1:4" x14ac:dyDescent="0.3">
      <c r="A299" s="138" t="s">
        <v>91</v>
      </c>
      <c r="B299" s="130">
        <v>1</v>
      </c>
      <c r="C299" s="130">
        <v>2500</v>
      </c>
      <c r="D299" s="86">
        <f t="shared" si="15"/>
        <v>2500</v>
      </c>
    </row>
    <row r="300" spans="1:4" x14ac:dyDescent="0.3">
      <c r="A300" s="138" t="s">
        <v>92</v>
      </c>
      <c r="B300" s="130"/>
      <c r="C300" s="130"/>
      <c r="D300" s="86">
        <f t="shared" si="15"/>
        <v>0</v>
      </c>
    </row>
    <row r="301" spans="1:4" x14ac:dyDescent="0.3">
      <c r="A301" s="77" t="s">
        <v>93</v>
      </c>
      <c r="B301" s="130"/>
      <c r="C301" s="130"/>
      <c r="D301" s="86">
        <f t="shared" si="15"/>
        <v>0</v>
      </c>
    </row>
    <row r="302" spans="1:4" x14ac:dyDescent="0.3">
      <c r="A302" s="77" t="s">
        <v>94</v>
      </c>
      <c r="B302" s="130"/>
      <c r="C302" s="130"/>
      <c r="D302" s="86">
        <f t="shared" si="15"/>
        <v>0</v>
      </c>
    </row>
    <row r="303" spans="1:4" x14ac:dyDescent="0.3">
      <c r="A303" s="77" t="s">
        <v>95</v>
      </c>
      <c r="B303" s="130"/>
      <c r="C303" s="85">
        <f>5080*VLOOKUP('BE list'!D4,CountryList!A2:B164,2,FALSE)</f>
        <v>4145.28</v>
      </c>
      <c r="D303" s="86">
        <f t="shared" si="15"/>
        <v>0</v>
      </c>
    </row>
    <row r="304" spans="1:4" x14ac:dyDescent="0.3">
      <c r="A304" s="79" t="s">
        <v>96</v>
      </c>
      <c r="B304" s="80"/>
      <c r="C304" s="81"/>
      <c r="D304" s="82"/>
    </row>
    <row r="305" spans="1:4" x14ac:dyDescent="0.3">
      <c r="A305" s="143"/>
      <c r="B305" s="130"/>
      <c r="C305" s="130"/>
      <c r="D305" s="86">
        <f>B305*C305</f>
        <v>0</v>
      </c>
    </row>
    <row r="306" spans="1:4" x14ac:dyDescent="0.3">
      <c r="A306" s="79" t="s">
        <v>97</v>
      </c>
      <c r="B306" s="80"/>
      <c r="C306" s="81"/>
      <c r="D306" s="82"/>
    </row>
    <row r="307" spans="1:4" x14ac:dyDescent="0.3">
      <c r="A307" s="77" t="s">
        <v>98</v>
      </c>
      <c r="B307" s="130">
        <v>6</v>
      </c>
      <c r="C307" s="130">
        <v>3000</v>
      </c>
      <c r="D307" s="86">
        <f>B307*C307</f>
        <v>18000</v>
      </c>
    </row>
    <row r="308" spans="1:4" x14ac:dyDescent="0.3">
      <c r="A308" s="77" t="s">
        <v>130</v>
      </c>
      <c r="B308" s="84"/>
      <c r="C308" s="85"/>
      <c r="D308" s="86"/>
    </row>
    <row r="309" spans="1:4" x14ac:dyDescent="0.3">
      <c r="A309" s="139" t="s">
        <v>100</v>
      </c>
      <c r="B309" s="130"/>
      <c r="C309" s="130"/>
      <c r="D309" s="86">
        <f>B309*C309</f>
        <v>0</v>
      </c>
    </row>
    <row r="310" spans="1:4" x14ac:dyDescent="0.3">
      <c r="A310" s="139" t="s">
        <v>101</v>
      </c>
      <c r="B310" s="130"/>
      <c r="C310" s="130"/>
      <c r="D310" s="86">
        <f>B310*C310</f>
        <v>0</v>
      </c>
    </row>
    <row r="311" spans="1:4" x14ac:dyDescent="0.3">
      <c r="A311" s="139" t="s">
        <v>102</v>
      </c>
      <c r="B311" s="130"/>
      <c r="C311" s="130"/>
      <c r="D311" s="86">
        <f>B311*C311</f>
        <v>0</v>
      </c>
    </row>
    <row r="312" spans="1:4" x14ac:dyDescent="0.3">
      <c r="A312" s="77" t="s">
        <v>103</v>
      </c>
      <c r="B312" s="84"/>
      <c r="C312" s="85"/>
      <c r="D312" s="86"/>
    </row>
    <row r="313" spans="1:4" x14ac:dyDescent="0.3">
      <c r="A313" s="139" t="s">
        <v>104</v>
      </c>
      <c r="B313" s="130">
        <v>1</v>
      </c>
      <c r="C313" s="130">
        <v>2000</v>
      </c>
      <c r="D313" s="86">
        <f>B313*C313</f>
        <v>2000</v>
      </c>
    </row>
    <row r="314" spans="1:4" x14ac:dyDescent="0.3">
      <c r="A314" s="139" t="s">
        <v>105</v>
      </c>
      <c r="B314" s="130">
        <v>1</v>
      </c>
      <c r="C314" s="130">
        <v>5000</v>
      </c>
      <c r="D314" s="86">
        <f>B314*C314</f>
        <v>5000</v>
      </c>
    </row>
    <row r="315" spans="1:4" x14ac:dyDescent="0.3">
      <c r="A315" s="139" t="s">
        <v>106</v>
      </c>
      <c r="B315" s="130"/>
      <c r="C315" s="130"/>
      <c r="D315" s="86">
        <f>B315*C315</f>
        <v>0</v>
      </c>
    </row>
    <row r="316" spans="1:4" x14ac:dyDescent="0.3">
      <c r="A316" s="139" t="s">
        <v>107</v>
      </c>
      <c r="B316" s="130">
        <v>1</v>
      </c>
      <c r="C316" s="130">
        <v>6500</v>
      </c>
      <c r="D316" s="86">
        <f>B316*C316</f>
        <v>6500</v>
      </c>
    </row>
    <row r="317" spans="1:4" x14ac:dyDescent="0.3">
      <c r="A317" s="139" t="s">
        <v>131</v>
      </c>
      <c r="B317" s="130"/>
      <c r="C317" s="130"/>
      <c r="D317" s="86">
        <f>B317*C317</f>
        <v>0</v>
      </c>
    </row>
    <row r="318" spans="1:4" x14ac:dyDescent="0.3">
      <c r="A318" s="79" t="s">
        <v>109</v>
      </c>
      <c r="B318" s="80"/>
      <c r="C318" s="81"/>
      <c r="D318" s="82"/>
    </row>
    <row r="319" spans="1:4" x14ac:dyDescent="0.3">
      <c r="A319" s="140" t="s">
        <v>110</v>
      </c>
      <c r="B319" s="130"/>
      <c r="C319" s="130"/>
      <c r="D319" s="86">
        <f>B319*C319</f>
        <v>0</v>
      </c>
    </row>
    <row r="320" spans="1:4" x14ac:dyDescent="0.3">
      <c r="A320" s="140" t="s">
        <v>111</v>
      </c>
      <c r="B320" s="130"/>
      <c r="C320" s="130"/>
      <c r="D320" s="86">
        <f>B320*C320</f>
        <v>0</v>
      </c>
    </row>
    <row r="321" spans="1:4" x14ac:dyDescent="0.3">
      <c r="A321" s="140" t="s">
        <v>332</v>
      </c>
      <c r="B321" s="130"/>
      <c r="C321" s="130"/>
      <c r="D321" s="86">
        <f>B321*C321</f>
        <v>0</v>
      </c>
    </row>
    <row r="322" spans="1:4" x14ac:dyDescent="0.3">
      <c r="A322" s="140" t="s">
        <v>333</v>
      </c>
      <c r="B322" s="130"/>
      <c r="C322" s="130"/>
      <c r="D322" s="86">
        <f>B322*C322</f>
        <v>0</v>
      </c>
    </row>
    <row r="323" spans="1:4" x14ac:dyDescent="0.3">
      <c r="A323" s="140" t="s">
        <v>114</v>
      </c>
      <c r="B323" s="130"/>
      <c r="C323" s="130"/>
      <c r="D323" s="86">
        <f>B323*C323</f>
        <v>0</v>
      </c>
    </row>
    <row r="324" spans="1:4" x14ac:dyDescent="0.3">
      <c r="A324" s="140"/>
      <c r="B324" s="84"/>
      <c r="C324" s="85"/>
      <c r="D324" s="86"/>
    </row>
    <row r="325" spans="1:4" x14ac:dyDescent="0.3">
      <c r="A325" s="142" t="s">
        <v>115</v>
      </c>
      <c r="B325" s="79"/>
      <c r="C325" s="79"/>
      <c r="D325" s="82">
        <f>SUM(D296:D303)+SUM(D307:D317)</f>
        <v>65750</v>
      </c>
    </row>
    <row r="326" spans="1:4" x14ac:dyDescent="0.3">
      <c r="A326" s="142" t="s">
        <v>116</v>
      </c>
      <c r="B326" s="79"/>
      <c r="C326" s="79"/>
      <c r="D326" s="82">
        <f>SUM(D295:D323)</f>
        <v>65750</v>
      </c>
    </row>
    <row r="327" spans="1:4" x14ac:dyDescent="0.3">
      <c r="A327" s="140"/>
      <c r="B327" s="84"/>
      <c r="C327" s="85"/>
      <c r="D327" s="86"/>
    </row>
    <row r="328" spans="1:4" x14ac:dyDescent="0.3">
      <c r="A328" s="79" t="s">
        <v>117</v>
      </c>
      <c r="B328" s="80"/>
      <c r="C328" s="81"/>
      <c r="D328" s="82">
        <f>D325*0.25</f>
        <v>16437.5</v>
      </c>
    </row>
    <row r="329" spans="1:4" x14ac:dyDescent="0.3">
      <c r="A329" s="141"/>
      <c r="B329" s="84"/>
      <c r="C329" s="85"/>
      <c r="D329" s="86"/>
    </row>
    <row r="330" spans="1:4" x14ac:dyDescent="0.3">
      <c r="A330" s="79" t="s">
        <v>118</v>
      </c>
      <c r="B330" s="79"/>
      <c r="C330" s="79"/>
      <c r="D330" s="82">
        <f>D326+D328</f>
        <v>82187.5</v>
      </c>
    </row>
    <row r="331" spans="1:4" ht="23.4" x14ac:dyDescent="0.3">
      <c r="A331" s="144"/>
      <c r="B331" s="91"/>
      <c r="C331" s="92"/>
      <c r="D331" s="93"/>
    </row>
    <row r="332" spans="1:4" x14ac:dyDescent="0.3">
      <c r="A332" s="71"/>
      <c r="B332" s="72"/>
      <c r="C332" s="73"/>
      <c r="D332" s="74"/>
    </row>
    <row r="333" spans="1:4" ht="21" x14ac:dyDescent="0.3">
      <c r="A333" s="274" t="str">
        <f t="shared" ref="A333" si="16">CONCATENATE("COSTS WORK PACKAGE 9: ","      ","Dissemination, Exploitation and Communication Activities (RP2)")</f>
        <v>COSTS WORK PACKAGE 9:       Dissemination, Exploitation and Communication Activities (RP2)</v>
      </c>
      <c r="B333" s="275"/>
      <c r="C333" s="275"/>
      <c r="D333" s="275"/>
    </row>
    <row r="334" spans="1:4" x14ac:dyDescent="0.3">
      <c r="A334" s="77"/>
      <c r="B334" s="78"/>
      <c r="C334" s="78"/>
      <c r="D334" s="78"/>
    </row>
    <row r="335" spans="1:4" x14ac:dyDescent="0.3">
      <c r="A335" s="79" t="s">
        <v>86</v>
      </c>
      <c r="B335" s="80"/>
      <c r="C335" s="81"/>
      <c r="D335" s="82"/>
    </row>
    <row r="336" spans="1:4" x14ac:dyDescent="0.3">
      <c r="A336" s="77" t="s">
        <v>87</v>
      </c>
      <c r="B336" s="84"/>
      <c r="C336" s="85"/>
      <c r="D336" s="86"/>
    </row>
    <row r="337" spans="1:4" x14ac:dyDescent="0.3">
      <c r="A337" s="138" t="s">
        <v>88</v>
      </c>
      <c r="B337" s="130">
        <v>3</v>
      </c>
      <c r="C337" s="130">
        <v>6000</v>
      </c>
      <c r="D337" s="86">
        <f t="shared" ref="D337:D344" si="17">B337*C337</f>
        <v>18000</v>
      </c>
    </row>
    <row r="338" spans="1:4" x14ac:dyDescent="0.3">
      <c r="A338" s="138" t="s">
        <v>89</v>
      </c>
      <c r="B338" s="130">
        <v>3.5</v>
      </c>
      <c r="C338" s="130">
        <v>3500</v>
      </c>
      <c r="D338" s="86">
        <f t="shared" si="17"/>
        <v>12250</v>
      </c>
    </row>
    <row r="339" spans="1:4" x14ac:dyDescent="0.3">
      <c r="A339" s="138" t="s">
        <v>90</v>
      </c>
      <c r="B339" s="130">
        <v>0.5</v>
      </c>
      <c r="C339" s="130">
        <v>3000</v>
      </c>
      <c r="D339" s="86">
        <f t="shared" si="17"/>
        <v>1500</v>
      </c>
    </row>
    <row r="340" spans="1:4" x14ac:dyDescent="0.3">
      <c r="A340" s="138" t="s">
        <v>91</v>
      </c>
      <c r="B340" s="130">
        <v>1</v>
      </c>
      <c r="C340" s="130">
        <v>2500</v>
      </c>
      <c r="D340" s="86">
        <f t="shared" si="17"/>
        <v>2500</v>
      </c>
    </row>
    <row r="341" spans="1:4" x14ac:dyDescent="0.3">
      <c r="A341" s="138" t="s">
        <v>92</v>
      </c>
      <c r="B341" s="130"/>
      <c r="C341" s="130"/>
      <c r="D341" s="86">
        <f t="shared" si="17"/>
        <v>0</v>
      </c>
    </row>
    <row r="342" spans="1:4" x14ac:dyDescent="0.3">
      <c r="A342" s="77" t="s">
        <v>93</v>
      </c>
      <c r="B342" s="130"/>
      <c r="C342" s="130"/>
      <c r="D342" s="86">
        <f t="shared" si="17"/>
        <v>0</v>
      </c>
    </row>
    <row r="343" spans="1:4" x14ac:dyDescent="0.3">
      <c r="A343" s="77" t="s">
        <v>94</v>
      </c>
      <c r="B343" s="130"/>
      <c r="C343" s="130"/>
      <c r="D343" s="86">
        <f t="shared" si="17"/>
        <v>0</v>
      </c>
    </row>
    <row r="344" spans="1:4" x14ac:dyDescent="0.3">
      <c r="A344" s="77" t="s">
        <v>95</v>
      </c>
      <c r="B344" s="130"/>
      <c r="C344" s="85">
        <f>5080*VLOOKUP('BE list'!D4,CountryList!A2:B164,2,FALSE)</f>
        <v>4145.28</v>
      </c>
      <c r="D344" s="86">
        <f t="shared" si="17"/>
        <v>0</v>
      </c>
    </row>
    <row r="345" spans="1:4" x14ac:dyDescent="0.3">
      <c r="A345" s="79" t="s">
        <v>96</v>
      </c>
      <c r="B345" s="80"/>
      <c r="C345" s="81"/>
      <c r="D345" s="82"/>
    </row>
    <row r="346" spans="1:4" x14ac:dyDescent="0.3">
      <c r="A346" s="143"/>
      <c r="B346" s="130"/>
      <c r="C346" s="130"/>
      <c r="D346" s="86">
        <f>B346*C346</f>
        <v>0</v>
      </c>
    </row>
    <row r="347" spans="1:4" x14ac:dyDescent="0.3">
      <c r="A347" s="79" t="s">
        <v>97</v>
      </c>
      <c r="B347" s="80"/>
      <c r="C347" s="81"/>
      <c r="D347" s="82"/>
    </row>
    <row r="348" spans="1:4" x14ac:dyDescent="0.3">
      <c r="A348" s="77" t="s">
        <v>98</v>
      </c>
      <c r="B348" s="130">
        <v>6</v>
      </c>
      <c r="C348" s="130">
        <v>3000</v>
      </c>
      <c r="D348" s="86">
        <f>B348*C348</f>
        <v>18000</v>
      </c>
    </row>
    <row r="349" spans="1:4" x14ac:dyDescent="0.3">
      <c r="A349" s="77" t="s">
        <v>130</v>
      </c>
      <c r="B349" s="84"/>
      <c r="C349" s="85"/>
      <c r="D349" s="86"/>
    </row>
    <row r="350" spans="1:4" x14ac:dyDescent="0.3">
      <c r="A350" s="139" t="s">
        <v>100</v>
      </c>
      <c r="B350" s="130"/>
      <c r="C350" s="130"/>
      <c r="D350" s="86">
        <f>B350*C350</f>
        <v>0</v>
      </c>
    </row>
    <row r="351" spans="1:4" x14ac:dyDescent="0.3">
      <c r="A351" s="139" t="s">
        <v>101</v>
      </c>
      <c r="B351" s="130"/>
      <c r="C351" s="130"/>
      <c r="D351" s="86">
        <f>B351*C351</f>
        <v>0</v>
      </c>
    </row>
    <row r="352" spans="1:4" x14ac:dyDescent="0.3">
      <c r="A352" s="139" t="s">
        <v>102</v>
      </c>
      <c r="B352" s="130"/>
      <c r="C352" s="130"/>
      <c r="D352" s="86">
        <f>B352*C352</f>
        <v>0</v>
      </c>
    </row>
    <row r="353" spans="1:4" x14ac:dyDescent="0.3">
      <c r="A353" s="77" t="s">
        <v>103</v>
      </c>
      <c r="B353" s="84"/>
      <c r="C353" s="85"/>
      <c r="D353" s="86"/>
    </row>
    <row r="354" spans="1:4" x14ac:dyDescent="0.3">
      <c r="A354" s="139" t="s">
        <v>104</v>
      </c>
      <c r="B354" s="130"/>
      <c r="C354" s="130"/>
      <c r="D354" s="86">
        <f>B354*C354</f>
        <v>0</v>
      </c>
    </row>
    <row r="355" spans="1:4" x14ac:dyDescent="0.3">
      <c r="A355" s="139" t="s">
        <v>105</v>
      </c>
      <c r="B355" s="130">
        <v>1</v>
      </c>
      <c r="C355" s="130">
        <v>22500</v>
      </c>
      <c r="D355" s="86">
        <f>B355*C355</f>
        <v>22500</v>
      </c>
    </row>
    <row r="356" spans="1:4" x14ac:dyDescent="0.3">
      <c r="A356" s="139" t="s">
        <v>106</v>
      </c>
      <c r="B356" s="130"/>
      <c r="C356" s="130"/>
      <c r="D356" s="86">
        <f>B356*C356</f>
        <v>0</v>
      </c>
    </row>
    <row r="357" spans="1:4" x14ac:dyDescent="0.3">
      <c r="A357" s="139" t="s">
        <v>107</v>
      </c>
      <c r="B357" s="130">
        <v>1</v>
      </c>
      <c r="C357" s="130">
        <v>13500</v>
      </c>
      <c r="D357" s="86">
        <f>B357*C357</f>
        <v>13500</v>
      </c>
    </row>
    <row r="358" spans="1:4" x14ac:dyDescent="0.3">
      <c r="A358" s="139" t="s">
        <v>131</v>
      </c>
      <c r="B358" s="130"/>
      <c r="C358" s="130"/>
      <c r="D358" s="86">
        <f>B358*C358</f>
        <v>0</v>
      </c>
    </row>
    <row r="359" spans="1:4" x14ac:dyDescent="0.3">
      <c r="A359" s="79" t="s">
        <v>109</v>
      </c>
      <c r="B359" s="80"/>
      <c r="C359" s="81"/>
      <c r="D359" s="82"/>
    </row>
    <row r="360" spans="1:4" x14ac:dyDescent="0.3">
      <c r="A360" s="140" t="s">
        <v>110</v>
      </c>
      <c r="B360" s="130"/>
      <c r="C360" s="130"/>
      <c r="D360" s="86">
        <f>B360*C360</f>
        <v>0</v>
      </c>
    </row>
    <row r="361" spans="1:4" x14ac:dyDescent="0.3">
      <c r="A361" s="140" t="s">
        <v>111</v>
      </c>
      <c r="B361" s="130"/>
      <c r="C361" s="130"/>
      <c r="D361" s="86">
        <f>B361*C361</f>
        <v>0</v>
      </c>
    </row>
    <row r="362" spans="1:4" x14ac:dyDescent="0.3">
      <c r="A362" s="140" t="s">
        <v>332</v>
      </c>
      <c r="B362" s="130"/>
      <c r="C362" s="130"/>
      <c r="D362" s="86">
        <f>B362*C362</f>
        <v>0</v>
      </c>
    </row>
    <row r="363" spans="1:4" x14ac:dyDescent="0.3">
      <c r="A363" s="140" t="s">
        <v>333</v>
      </c>
      <c r="B363" s="130"/>
      <c r="C363" s="130"/>
      <c r="D363" s="86">
        <f>B363*C363</f>
        <v>0</v>
      </c>
    </row>
    <row r="364" spans="1:4" x14ac:dyDescent="0.3">
      <c r="A364" s="140" t="s">
        <v>114</v>
      </c>
      <c r="B364" s="130"/>
      <c r="C364" s="130"/>
      <c r="D364" s="86">
        <f>B364*C364</f>
        <v>0</v>
      </c>
    </row>
    <row r="365" spans="1:4" x14ac:dyDescent="0.3">
      <c r="A365" s="140"/>
      <c r="B365" s="84"/>
      <c r="C365" s="85"/>
      <c r="D365" s="86"/>
    </row>
    <row r="366" spans="1:4" x14ac:dyDescent="0.3">
      <c r="A366" s="142" t="s">
        <v>115</v>
      </c>
      <c r="B366" s="79"/>
      <c r="C366" s="79"/>
      <c r="D366" s="82">
        <f>SUM(D337:D344)+SUM(D348:D358)</f>
        <v>88250</v>
      </c>
    </row>
    <row r="367" spans="1:4" x14ac:dyDescent="0.3">
      <c r="A367" s="142" t="s">
        <v>116</v>
      </c>
      <c r="B367" s="79"/>
      <c r="C367" s="79"/>
      <c r="D367" s="82">
        <f>SUM(D336:D364)</f>
        <v>88250</v>
      </c>
    </row>
    <row r="368" spans="1:4" x14ac:dyDescent="0.3">
      <c r="A368" s="140"/>
      <c r="B368" s="84"/>
      <c r="C368" s="85"/>
      <c r="D368" s="86"/>
    </row>
    <row r="369" spans="1:4" x14ac:dyDescent="0.3">
      <c r="A369" s="79" t="s">
        <v>117</v>
      </c>
      <c r="B369" s="80"/>
      <c r="C369" s="81"/>
      <c r="D369" s="82">
        <f>D366*0.25</f>
        <v>22062.5</v>
      </c>
    </row>
    <row r="370" spans="1:4" x14ac:dyDescent="0.3">
      <c r="A370" s="141"/>
      <c r="B370" s="84"/>
      <c r="C370" s="85"/>
      <c r="D370" s="86"/>
    </row>
    <row r="371" spans="1:4" x14ac:dyDescent="0.3">
      <c r="A371" s="79" t="s">
        <v>118</v>
      </c>
      <c r="B371" s="79"/>
      <c r="C371" s="79"/>
      <c r="D371" s="82">
        <f>D367+D369</f>
        <v>110312.5</v>
      </c>
    </row>
    <row r="373" spans="1:4" x14ac:dyDescent="0.3">
      <c r="A373" s="71"/>
      <c r="B373" s="72"/>
      <c r="C373" s="73"/>
      <c r="D373" s="74"/>
    </row>
    <row r="374" spans="1:4" ht="21" x14ac:dyDescent="0.3">
      <c r="A374" s="274" t="s">
        <v>136</v>
      </c>
      <c r="B374" s="275"/>
      <c r="C374" s="275"/>
      <c r="D374" s="275"/>
    </row>
    <row r="375" spans="1:4" x14ac:dyDescent="0.3">
      <c r="A375" s="77"/>
      <c r="B375" s="78"/>
      <c r="C375" s="78"/>
      <c r="D375" s="78"/>
    </row>
    <row r="376" spans="1:4" x14ac:dyDescent="0.3">
      <c r="A376" s="79" t="s">
        <v>86</v>
      </c>
      <c r="B376" s="80"/>
      <c r="C376" s="81"/>
      <c r="D376" s="82"/>
    </row>
    <row r="377" spans="1:4" x14ac:dyDescent="0.3">
      <c r="A377" s="77" t="s">
        <v>87</v>
      </c>
      <c r="B377" s="84"/>
      <c r="C377" s="85"/>
      <c r="D377" s="86"/>
    </row>
    <row r="378" spans="1:4" x14ac:dyDescent="0.3">
      <c r="A378" s="138" t="s">
        <v>88</v>
      </c>
      <c r="B378" s="203">
        <f t="shared" ref="B378:B385" si="18">B9+B50+B91+B132+B173+B214+B255+B296+B337</f>
        <v>38</v>
      </c>
      <c r="C378" s="85">
        <f t="shared" ref="C378:C385" si="19">IF(B378&gt;0,D378/B378," ")</f>
        <v>6000</v>
      </c>
      <c r="D378" s="86">
        <f t="shared" ref="D378:D385" si="20">D9+D50+D91+D132+D173+D214+D255+D296+D337</f>
        <v>228000</v>
      </c>
    </row>
    <row r="379" spans="1:4" x14ac:dyDescent="0.3">
      <c r="A379" s="138" t="s">
        <v>89</v>
      </c>
      <c r="B379" s="203">
        <f t="shared" si="18"/>
        <v>50.5</v>
      </c>
      <c r="C379" s="85">
        <f t="shared" si="19"/>
        <v>3500</v>
      </c>
      <c r="D379" s="86">
        <f t="shared" si="20"/>
        <v>176750</v>
      </c>
    </row>
    <row r="380" spans="1:4" x14ac:dyDescent="0.3">
      <c r="A380" s="138" t="s">
        <v>90</v>
      </c>
      <c r="B380" s="203">
        <f t="shared" si="18"/>
        <v>8</v>
      </c>
      <c r="C380" s="85">
        <f t="shared" si="19"/>
        <v>3000</v>
      </c>
      <c r="D380" s="86">
        <f t="shared" si="20"/>
        <v>24000</v>
      </c>
    </row>
    <row r="381" spans="1:4" x14ac:dyDescent="0.3">
      <c r="A381" s="138" t="s">
        <v>91</v>
      </c>
      <c r="B381" s="203">
        <f t="shared" si="18"/>
        <v>11</v>
      </c>
      <c r="C381" s="85">
        <f t="shared" si="19"/>
        <v>2500</v>
      </c>
      <c r="D381" s="86">
        <f t="shared" si="20"/>
        <v>27500</v>
      </c>
    </row>
    <row r="382" spans="1:4" x14ac:dyDescent="0.3">
      <c r="A382" s="138" t="s">
        <v>92</v>
      </c>
      <c r="B382" s="203">
        <f t="shared" si="18"/>
        <v>0</v>
      </c>
      <c r="C382" s="85" t="str">
        <f t="shared" si="19"/>
        <v xml:space="preserve"> </v>
      </c>
      <c r="D382" s="86">
        <f t="shared" si="20"/>
        <v>0</v>
      </c>
    </row>
    <row r="383" spans="1:4" x14ac:dyDescent="0.3">
      <c r="A383" s="77" t="s">
        <v>93</v>
      </c>
      <c r="B383" s="203">
        <f t="shared" si="18"/>
        <v>0</v>
      </c>
      <c r="C383" s="85" t="str">
        <f t="shared" si="19"/>
        <v xml:space="preserve"> </v>
      </c>
      <c r="D383" s="86">
        <f t="shared" si="20"/>
        <v>0</v>
      </c>
    </row>
    <row r="384" spans="1:4" x14ac:dyDescent="0.3">
      <c r="A384" s="77" t="s">
        <v>94</v>
      </c>
      <c r="B384" s="203">
        <f t="shared" si="18"/>
        <v>0</v>
      </c>
      <c r="C384" s="85" t="str">
        <f t="shared" si="19"/>
        <v xml:space="preserve"> </v>
      </c>
      <c r="D384" s="86">
        <f t="shared" si="20"/>
        <v>0</v>
      </c>
    </row>
    <row r="385" spans="1:4" x14ac:dyDescent="0.3">
      <c r="A385" s="77" t="s">
        <v>95</v>
      </c>
      <c r="B385" s="203">
        <f t="shared" si="18"/>
        <v>0</v>
      </c>
      <c r="C385" s="85" t="str">
        <f t="shared" si="19"/>
        <v xml:space="preserve"> </v>
      </c>
      <c r="D385" s="86">
        <f t="shared" si="20"/>
        <v>0</v>
      </c>
    </row>
    <row r="386" spans="1:4" x14ac:dyDescent="0.3">
      <c r="A386" s="79" t="s">
        <v>96</v>
      </c>
      <c r="B386" s="80"/>
      <c r="C386" s="81"/>
      <c r="D386" s="82"/>
    </row>
    <row r="387" spans="1:4" x14ac:dyDescent="0.3">
      <c r="A387" s="77"/>
      <c r="B387" s="203">
        <f>B18+B59+B100+B141+B182+B223+B264+B305+B346</f>
        <v>1</v>
      </c>
      <c r="C387" s="85">
        <f>IF(B387&gt;0,D387/B387," ")</f>
        <v>5000</v>
      </c>
      <c r="D387" s="86">
        <f>D18+D59+D100+D141+D182+D223+D264+D305+D346</f>
        <v>5000</v>
      </c>
    </row>
    <row r="388" spans="1:4" x14ac:dyDescent="0.3">
      <c r="A388" s="79" t="s">
        <v>97</v>
      </c>
      <c r="B388" s="80"/>
      <c r="C388" s="81"/>
      <c r="D388" s="82"/>
    </row>
    <row r="389" spans="1:4" x14ac:dyDescent="0.3">
      <c r="A389" s="77" t="s">
        <v>98</v>
      </c>
      <c r="B389" s="203">
        <f>B20+B61+B102+B143+B184+B225+B266+B307+B348</f>
        <v>49</v>
      </c>
      <c r="C389" s="85">
        <f>IF(B389&gt;0,D389/B389," ")</f>
        <v>2271.4285714285716</v>
      </c>
      <c r="D389" s="86">
        <f>D20+D61+D102+D143+D184+D225+D266+D307+D348</f>
        <v>111300</v>
      </c>
    </row>
    <row r="390" spans="1:4" x14ac:dyDescent="0.3">
      <c r="A390" s="77" t="s">
        <v>130</v>
      </c>
      <c r="B390" s="84"/>
      <c r="C390" s="85"/>
      <c r="D390" s="86"/>
    </row>
    <row r="391" spans="1:4" x14ac:dyDescent="0.3">
      <c r="A391" s="139" t="s">
        <v>100</v>
      </c>
      <c r="B391" s="203">
        <f>B22+B63+B104+B145+B186+B227+B268+B309+B350</f>
        <v>0</v>
      </c>
      <c r="C391" s="85" t="str">
        <f>IF(B391&gt;0,D391/B391," ")</f>
        <v xml:space="preserve"> </v>
      </c>
      <c r="D391" s="86">
        <f>D22+D63+D104+D145+D186+D227+D268+D309+D350</f>
        <v>0</v>
      </c>
    </row>
    <row r="392" spans="1:4" x14ac:dyDescent="0.3">
      <c r="A392" s="139" t="s">
        <v>101</v>
      </c>
      <c r="B392" s="203">
        <f>B23+B64+B105+B146+B187+B228+B269+B310+B351</f>
        <v>0</v>
      </c>
      <c r="C392" s="85" t="str">
        <f>IF(B392&gt;0,D392/B392," ")</f>
        <v xml:space="preserve"> </v>
      </c>
      <c r="D392" s="86">
        <f>D23+D64+D105+D146+D187+D228+D269+D310+D351</f>
        <v>0</v>
      </c>
    </row>
    <row r="393" spans="1:4" x14ac:dyDescent="0.3">
      <c r="A393" s="139" t="s">
        <v>102</v>
      </c>
      <c r="B393" s="203">
        <f>B24+B65+B106+B147+B188+B229+B270+B311+B352</f>
        <v>0</v>
      </c>
      <c r="C393" s="85" t="str">
        <f>IF(B393&gt;0,D393/B393," ")</f>
        <v xml:space="preserve"> </v>
      </c>
      <c r="D393" s="86">
        <f>D24+D65+D106+D147+D188+D229+D270+D311+D352</f>
        <v>0</v>
      </c>
    </row>
    <row r="394" spans="1:4" x14ac:dyDescent="0.3">
      <c r="A394" s="77" t="s">
        <v>103</v>
      </c>
      <c r="B394" s="84"/>
      <c r="C394" s="85"/>
      <c r="D394" s="86"/>
    </row>
    <row r="395" spans="1:4" x14ac:dyDescent="0.3">
      <c r="A395" s="139" t="s">
        <v>104</v>
      </c>
      <c r="B395" s="203">
        <f>B26+B67+B108+B149+B190+B231+B272+B313+B354</f>
        <v>2</v>
      </c>
      <c r="C395" s="85">
        <f t="shared" ref="C395:C405" si="21">IF(B395&gt;0,D395/B395," ")</f>
        <v>2000</v>
      </c>
      <c r="D395" s="86">
        <f>D26+D67+D108+D149+D190+D231+D272+D313+D354</f>
        <v>4000</v>
      </c>
    </row>
    <row r="396" spans="1:4" x14ac:dyDescent="0.3">
      <c r="A396" s="139" t="s">
        <v>105</v>
      </c>
      <c r="B396" s="203">
        <f>B27+B68+B109+B150+B191+B232+B273+B314+B355</f>
        <v>2</v>
      </c>
      <c r="C396" s="85">
        <f t="shared" si="21"/>
        <v>13750</v>
      </c>
      <c r="D396" s="86">
        <f>D27+D68+D109+D150+D191+D232+D273+D314+D355</f>
        <v>27500</v>
      </c>
    </row>
    <row r="397" spans="1:4" x14ac:dyDescent="0.3">
      <c r="A397" s="139" t="s">
        <v>106</v>
      </c>
      <c r="B397" s="203">
        <f>B28+B69+B110+B151+B192+B233+B274+B315+B356</f>
        <v>0</v>
      </c>
      <c r="C397" s="85" t="str">
        <f t="shared" si="21"/>
        <v xml:space="preserve"> </v>
      </c>
      <c r="D397" s="86">
        <f>D28+D69+D110+D151+D192+D233+D274+D315+D356</f>
        <v>0</v>
      </c>
    </row>
    <row r="398" spans="1:4" x14ac:dyDescent="0.3">
      <c r="A398" s="139" t="s">
        <v>107</v>
      </c>
      <c r="B398" s="203">
        <f>B29+B70+B111+B152+B193+B234+B275+B316+B357</f>
        <v>2</v>
      </c>
      <c r="C398" s="85">
        <f t="shared" si="21"/>
        <v>10000</v>
      </c>
      <c r="D398" s="86">
        <f>D29+D70+D111+D152+D193+D234+D275+D316+D357</f>
        <v>20000</v>
      </c>
    </row>
    <row r="399" spans="1:4" x14ac:dyDescent="0.3">
      <c r="A399" s="139" t="s">
        <v>131</v>
      </c>
      <c r="B399" s="203">
        <f>B30+B71+B112+B153+B194+B235+B276+B317+B358</f>
        <v>0</v>
      </c>
      <c r="C399" s="85" t="str">
        <f t="shared" si="21"/>
        <v xml:space="preserve"> </v>
      </c>
      <c r="D399" s="86">
        <f>D30+D71+D112+D153+D194+D235+D276+D317+D358</f>
        <v>0</v>
      </c>
    </row>
    <row r="400" spans="1:4" x14ac:dyDescent="0.3">
      <c r="A400" s="79" t="s">
        <v>109</v>
      </c>
      <c r="B400" s="80"/>
      <c r="C400" s="81"/>
      <c r="D400" s="82"/>
    </row>
    <row r="401" spans="1:4" x14ac:dyDescent="0.3">
      <c r="A401" s="140" t="s">
        <v>110</v>
      </c>
      <c r="B401" s="203">
        <f>B32+B73+B114+B155+B196+B237+B278+B319+B360</f>
        <v>0</v>
      </c>
      <c r="C401" s="85" t="str">
        <f t="shared" si="21"/>
        <v xml:space="preserve"> </v>
      </c>
      <c r="D401" s="86">
        <f>D32+D73+D114+D155+D196+D237+D278+D319+D360</f>
        <v>0</v>
      </c>
    </row>
    <row r="402" spans="1:4" x14ac:dyDescent="0.3">
      <c r="A402" s="140" t="s">
        <v>111</v>
      </c>
      <c r="B402" s="203">
        <f>B33+B74+B115+B156+B197+B238+B279+B320+B361</f>
        <v>0</v>
      </c>
      <c r="C402" s="85" t="str">
        <f t="shared" si="21"/>
        <v xml:space="preserve"> </v>
      </c>
      <c r="D402" s="86">
        <f>D33+D74+D115+D156+D197+D238+D279+D320+D361</f>
        <v>0</v>
      </c>
    </row>
    <row r="403" spans="1:4" x14ac:dyDescent="0.3">
      <c r="A403" s="140" t="s">
        <v>332</v>
      </c>
      <c r="B403" s="203">
        <f>B34+B75+B116+B157+B198+B239+B280+B321+B362</f>
        <v>0</v>
      </c>
      <c r="C403" s="85" t="str">
        <f t="shared" si="21"/>
        <v xml:space="preserve"> </v>
      </c>
      <c r="D403" s="86">
        <f>D34+D75+D116+D157+D198+D239+D280+D321+D362</f>
        <v>0</v>
      </c>
    </row>
    <row r="404" spans="1:4" x14ac:dyDescent="0.3">
      <c r="A404" s="140" t="s">
        <v>333</v>
      </c>
      <c r="B404" s="203">
        <f>B35+B76+B117+B158+B199+B240+B281+B322+B363</f>
        <v>0</v>
      </c>
      <c r="C404" s="85" t="str">
        <f t="shared" si="21"/>
        <v xml:space="preserve"> </v>
      </c>
      <c r="D404" s="86">
        <f>D35+D76+D117+D158+D199+D240+D281+D322+D363</f>
        <v>0</v>
      </c>
    </row>
    <row r="405" spans="1:4" x14ac:dyDescent="0.3">
      <c r="A405" s="140" t="s">
        <v>114</v>
      </c>
      <c r="B405" s="203">
        <f>B36+B77+B118+B159+B200+B241+B282+B323+B364</f>
        <v>0</v>
      </c>
      <c r="C405" s="85" t="str">
        <f t="shared" si="21"/>
        <v xml:space="preserve"> </v>
      </c>
      <c r="D405" s="86">
        <f>D36+D77+D118+D159+D200+D241+D282+D323+D364</f>
        <v>0</v>
      </c>
    </row>
    <row r="406" spans="1:4" x14ac:dyDescent="0.3">
      <c r="A406" s="141"/>
      <c r="B406" s="84"/>
      <c r="C406" s="85"/>
      <c r="D406" s="86"/>
    </row>
    <row r="407" spans="1:4" x14ac:dyDescent="0.3">
      <c r="A407" s="142" t="s">
        <v>115</v>
      </c>
      <c r="B407" s="79"/>
      <c r="C407" s="79"/>
      <c r="D407" s="154">
        <f>D38+D79+D120+D161+D202+D243+D284+D325+D366</f>
        <v>619050</v>
      </c>
    </row>
    <row r="408" spans="1:4" x14ac:dyDescent="0.3">
      <c r="A408" s="142" t="s">
        <v>116</v>
      </c>
      <c r="B408" s="79"/>
      <c r="C408" s="79"/>
      <c r="D408" s="154">
        <f>D39+D80+D121+D162+D203+D244+D285+D326+D367</f>
        <v>624050</v>
      </c>
    </row>
    <row r="409" spans="1:4" x14ac:dyDescent="0.3">
      <c r="A409" s="140"/>
      <c r="B409" s="84"/>
      <c r="C409" s="85"/>
      <c r="D409" s="86"/>
    </row>
    <row r="410" spans="1:4" x14ac:dyDescent="0.3">
      <c r="A410" s="79" t="s">
        <v>117</v>
      </c>
      <c r="B410" s="79"/>
      <c r="C410" s="79"/>
      <c r="D410" s="154">
        <f>D41+D82+D123+D164+D205+D246+D287+D328+D369</f>
        <v>154762.5</v>
      </c>
    </row>
    <row r="411" spans="1:4" x14ac:dyDescent="0.3">
      <c r="A411" s="141"/>
      <c r="B411" s="84"/>
      <c r="C411" s="85"/>
      <c r="D411" s="86"/>
    </row>
    <row r="412" spans="1:4" x14ac:dyDescent="0.3">
      <c r="A412" s="79" t="s">
        <v>118</v>
      </c>
      <c r="B412" s="79"/>
      <c r="C412" s="79"/>
      <c r="D412" s="154">
        <f>D43+D84+D125+D166+D207+D248+D289+D330+D371</f>
        <v>778812.5</v>
      </c>
    </row>
  </sheetData>
  <sheetProtection algorithmName="SHA-512" hashValue="Ptj9f7byyKsTgkKxK+WlYfUPhLJ4FOjSWI5RkBlRSmXhXegLO6WKOutGrQsREvAWzetUzfOxcjXwHOy+JT889w==" saltValue="zJn7Y3JidCb7RbKNCWn+2w==" spinCount="100000" sheet="1" objects="1" scenarios="1"/>
  <mergeCells count="11">
    <mergeCell ref="A292:D292"/>
    <mergeCell ref="A333:D333"/>
    <mergeCell ref="A374:D374"/>
    <mergeCell ref="A169:D169"/>
    <mergeCell ref="A210:D210"/>
    <mergeCell ref="A251:D251"/>
    <mergeCell ref="A46:D46"/>
    <mergeCell ref="B2:D2"/>
    <mergeCell ref="A5:D5"/>
    <mergeCell ref="A87:D87"/>
    <mergeCell ref="A128:D128"/>
  </mergeCells>
  <hyperlinks>
    <hyperlink ref="C1" location="BE1!A412" tooltip="Go to Summary section" display="BE1!A412" xr:uid="{00000000-0004-0000-0F00-000000000000}"/>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BB9BD-45F0-47CB-A3CB-C1CB644065C3}">
  <sheetPr>
    <tabColor rgb="FFCCFF66"/>
  </sheetPr>
  <dimension ref="A1:D412"/>
  <sheetViews>
    <sheetView zoomScale="80" zoomScaleNormal="80" workbookViewId="0">
      <pane ySplit="3" topLeftCell="A334" activePane="bottomLeft" state="frozenSplit"/>
      <selection pane="bottomLeft" activeCell="C396" sqref="C396"/>
    </sheetView>
  </sheetViews>
  <sheetFormatPr defaultRowHeight="14.4" x14ac:dyDescent="0.3"/>
  <cols>
    <col min="1" max="1" width="111.77734375" customWidth="1"/>
    <col min="2" max="2" width="8.77734375" customWidth="1"/>
    <col min="3" max="3" width="15.21875" customWidth="1"/>
    <col min="4" max="4" width="16.21875" bestFit="1" customWidth="1"/>
  </cols>
  <sheetData>
    <row r="1" spans="1:4" ht="24" thickBot="1" x14ac:dyDescent="0.35">
      <c r="A1" s="144" t="s">
        <v>371</v>
      </c>
      <c r="B1" s="91"/>
      <c r="C1" s="228" t="s">
        <v>126</v>
      </c>
      <c r="D1" s="93"/>
    </row>
    <row r="2" spans="1:4" ht="18" x14ac:dyDescent="0.3">
      <c r="A2" s="146"/>
      <c r="B2" s="268" t="s">
        <v>354</v>
      </c>
      <c r="C2" s="269"/>
      <c r="D2" s="270"/>
    </row>
    <row r="3" spans="1:4" ht="18" x14ac:dyDescent="0.3">
      <c r="A3" s="148" t="s">
        <v>127</v>
      </c>
      <c r="B3" s="149" t="s">
        <v>78</v>
      </c>
      <c r="C3" s="150" t="s">
        <v>79</v>
      </c>
      <c r="D3" s="149" t="s">
        <v>80</v>
      </c>
    </row>
    <row r="4" spans="1:4" x14ac:dyDescent="0.3">
      <c r="A4" s="71"/>
      <c r="B4" s="72"/>
      <c r="C4" s="73"/>
      <c r="D4" s="74"/>
    </row>
    <row r="5" spans="1:4" ht="21" x14ac:dyDescent="0.3">
      <c r="A5" s="274" t="str">
        <f t="shared" ref="A5" si="0">CONCATENATE("COSTS WORK PACKAGE 1: ","      ","Project Menagement and Coordination (RP1)")</f>
        <v>COSTS WORK PACKAGE 1:       Project Menagement and Coordination (RP1)</v>
      </c>
      <c r="B5" s="275"/>
      <c r="C5" s="275"/>
      <c r="D5" s="275"/>
    </row>
    <row r="6" spans="1:4" x14ac:dyDescent="0.3">
      <c r="A6" s="77"/>
      <c r="B6" s="78"/>
      <c r="C6" s="78"/>
      <c r="D6" s="78"/>
    </row>
    <row r="7" spans="1:4" x14ac:dyDescent="0.3">
      <c r="A7" s="79" t="s">
        <v>86</v>
      </c>
      <c r="B7" s="80"/>
      <c r="C7" s="81"/>
      <c r="D7" s="82"/>
    </row>
    <row r="8" spans="1:4" x14ac:dyDescent="0.3">
      <c r="A8" s="77" t="s">
        <v>87</v>
      </c>
      <c r="B8" s="84"/>
      <c r="C8" s="85"/>
      <c r="D8" s="86"/>
    </row>
    <row r="9" spans="1:4" x14ac:dyDescent="0.3">
      <c r="A9" s="138" t="s">
        <v>88</v>
      </c>
      <c r="B9" s="130">
        <v>0.5</v>
      </c>
      <c r="C9" s="130">
        <v>9200</v>
      </c>
      <c r="D9" s="86">
        <f t="shared" ref="D9:D16" si="1">B9*C9</f>
        <v>4600</v>
      </c>
    </row>
    <row r="10" spans="1:4" x14ac:dyDescent="0.3">
      <c r="A10" s="138" t="s">
        <v>89</v>
      </c>
      <c r="B10" s="130"/>
      <c r="C10" s="130"/>
      <c r="D10" s="86">
        <f t="shared" si="1"/>
        <v>0</v>
      </c>
    </row>
    <row r="11" spans="1:4" x14ac:dyDescent="0.3">
      <c r="A11" s="138" t="s">
        <v>90</v>
      </c>
      <c r="B11" s="130"/>
      <c r="C11" s="130"/>
      <c r="D11" s="86">
        <f t="shared" si="1"/>
        <v>0</v>
      </c>
    </row>
    <row r="12" spans="1:4" x14ac:dyDescent="0.3">
      <c r="A12" s="138" t="s">
        <v>91</v>
      </c>
      <c r="B12" s="130"/>
      <c r="C12" s="130"/>
      <c r="D12" s="86">
        <f t="shared" si="1"/>
        <v>0</v>
      </c>
    </row>
    <row r="13" spans="1:4" x14ac:dyDescent="0.3">
      <c r="A13" s="138" t="s">
        <v>92</v>
      </c>
      <c r="B13" s="130"/>
      <c r="C13" s="130"/>
      <c r="D13" s="86">
        <f t="shared" si="1"/>
        <v>0</v>
      </c>
    </row>
    <row r="14" spans="1:4" x14ac:dyDescent="0.3">
      <c r="A14" s="77" t="s">
        <v>93</v>
      </c>
      <c r="B14" s="130"/>
      <c r="C14" s="130"/>
      <c r="D14" s="86">
        <f t="shared" si="1"/>
        <v>0</v>
      </c>
    </row>
    <row r="15" spans="1:4" x14ac:dyDescent="0.3">
      <c r="A15" s="77" t="s">
        <v>94</v>
      </c>
      <c r="B15" s="130"/>
      <c r="C15" s="130"/>
      <c r="D15" s="86">
        <f t="shared" si="1"/>
        <v>0</v>
      </c>
    </row>
    <row r="16" spans="1:4" x14ac:dyDescent="0.3">
      <c r="A16" s="77" t="s">
        <v>95</v>
      </c>
      <c r="B16" s="130"/>
      <c r="C16" s="85">
        <f>5080*VLOOKUP('BE list'!D5,CountryList!A2:B164,2,FALSE)</f>
        <v>6370.32</v>
      </c>
      <c r="D16" s="86">
        <f t="shared" si="1"/>
        <v>0</v>
      </c>
    </row>
    <row r="17" spans="1:4" x14ac:dyDescent="0.3">
      <c r="A17" s="79" t="s">
        <v>96</v>
      </c>
      <c r="B17" s="80"/>
      <c r="C17" s="81"/>
      <c r="D17" s="82"/>
    </row>
    <row r="18" spans="1:4" x14ac:dyDescent="0.3">
      <c r="A18" s="143"/>
      <c r="B18" s="130"/>
      <c r="C18" s="130"/>
      <c r="D18" s="86">
        <f>B18*C18</f>
        <v>0</v>
      </c>
    </row>
    <row r="19" spans="1:4" x14ac:dyDescent="0.3">
      <c r="A19" s="79" t="s">
        <v>97</v>
      </c>
      <c r="B19" s="80"/>
      <c r="C19" s="81"/>
      <c r="D19" s="82"/>
    </row>
    <row r="20" spans="1:4" x14ac:dyDescent="0.3">
      <c r="A20" s="77" t="s">
        <v>98</v>
      </c>
      <c r="B20" s="130">
        <v>2</v>
      </c>
      <c r="C20" s="130">
        <v>1250</v>
      </c>
      <c r="D20" s="86">
        <f>B20*C20</f>
        <v>2500</v>
      </c>
    </row>
    <row r="21" spans="1:4" x14ac:dyDescent="0.3">
      <c r="A21" s="77" t="s">
        <v>130</v>
      </c>
      <c r="B21" s="84"/>
      <c r="C21" s="85"/>
      <c r="D21" s="86"/>
    </row>
    <row r="22" spans="1:4" x14ac:dyDescent="0.3">
      <c r="A22" s="139" t="s">
        <v>100</v>
      </c>
      <c r="B22" s="130"/>
      <c r="C22" s="130"/>
      <c r="D22" s="86">
        <f>B22*C22</f>
        <v>0</v>
      </c>
    </row>
    <row r="23" spans="1:4" x14ac:dyDescent="0.3">
      <c r="A23" s="139" t="s">
        <v>101</v>
      </c>
      <c r="B23" s="130"/>
      <c r="C23" s="130"/>
      <c r="D23" s="86">
        <f>B23*C23</f>
        <v>0</v>
      </c>
    </row>
    <row r="24" spans="1:4" x14ac:dyDescent="0.3">
      <c r="A24" s="139" t="s">
        <v>102</v>
      </c>
      <c r="B24" s="130"/>
      <c r="C24" s="130"/>
      <c r="D24" s="86">
        <f>B24*C24</f>
        <v>0</v>
      </c>
    </row>
    <row r="25" spans="1:4" x14ac:dyDescent="0.3">
      <c r="A25" s="77" t="s">
        <v>103</v>
      </c>
      <c r="B25" s="84"/>
      <c r="C25" s="85"/>
      <c r="D25" s="86"/>
    </row>
    <row r="26" spans="1:4" x14ac:dyDescent="0.3">
      <c r="A26" s="139" t="s">
        <v>104</v>
      </c>
      <c r="B26" s="130"/>
      <c r="C26" s="130"/>
      <c r="D26" s="86">
        <f>B26*C26</f>
        <v>0</v>
      </c>
    </row>
    <row r="27" spans="1:4" x14ac:dyDescent="0.3">
      <c r="A27" s="139" t="s">
        <v>105</v>
      </c>
      <c r="B27" s="130"/>
      <c r="C27" s="130"/>
      <c r="D27" s="86">
        <f>B27*C27</f>
        <v>0</v>
      </c>
    </row>
    <row r="28" spans="1:4" x14ac:dyDescent="0.3">
      <c r="A28" s="139" t="s">
        <v>106</v>
      </c>
      <c r="B28" s="130"/>
      <c r="C28" s="130"/>
      <c r="D28" s="86">
        <f>B28*C28</f>
        <v>0</v>
      </c>
    </row>
    <row r="29" spans="1:4" x14ac:dyDescent="0.3">
      <c r="A29" s="139" t="s">
        <v>107</v>
      </c>
      <c r="B29" s="130"/>
      <c r="C29" s="130"/>
      <c r="D29" s="86">
        <f>B29*C29</f>
        <v>0</v>
      </c>
    </row>
    <row r="30" spans="1:4" x14ac:dyDescent="0.3">
      <c r="A30" s="139" t="s">
        <v>131</v>
      </c>
      <c r="B30" s="130"/>
      <c r="C30" s="130"/>
      <c r="D30" s="86">
        <f>B30*C30</f>
        <v>0</v>
      </c>
    </row>
    <row r="31" spans="1:4" x14ac:dyDescent="0.3">
      <c r="A31" s="79" t="s">
        <v>109</v>
      </c>
      <c r="B31" s="80"/>
      <c r="C31" s="81"/>
      <c r="D31" s="82"/>
    </row>
    <row r="32" spans="1:4" x14ac:dyDescent="0.3">
      <c r="A32" s="140" t="s">
        <v>110</v>
      </c>
      <c r="B32" s="130"/>
      <c r="C32" s="130"/>
      <c r="D32" s="86">
        <f>B32*C32</f>
        <v>0</v>
      </c>
    </row>
    <row r="33" spans="1:4" x14ac:dyDescent="0.3">
      <c r="A33" s="140" t="s">
        <v>111</v>
      </c>
      <c r="B33" s="130"/>
      <c r="C33" s="130"/>
      <c r="D33" s="86">
        <f>B33*C33</f>
        <v>0</v>
      </c>
    </row>
    <row r="34" spans="1:4" x14ac:dyDescent="0.3">
      <c r="A34" s="140" t="s">
        <v>332</v>
      </c>
      <c r="B34" s="130"/>
      <c r="C34" s="130"/>
      <c r="D34" s="86">
        <f>B34*C34</f>
        <v>0</v>
      </c>
    </row>
    <row r="35" spans="1:4" x14ac:dyDescent="0.3">
      <c r="A35" s="140" t="s">
        <v>333</v>
      </c>
      <c r="B35" s="130"/>
      <c r="C35" s="130"/>
      <c r="D35" s="86">
        <f>B35*C35</f>
        <v>0</v>
      </c>
    </row>
    <row r="36" spans="1:4" x14ac:dyDescent="0.3">
      <c r="A36" s="140" t="s">
        <v>114</v>
      </c>
      <c r="B36" s="130"/>
      <c r="C36" s="130"/>
      <c r="D36" s="86">
        <f>B36*C36</f>
        <v>0</v>
      </c>
    </row>
    <row r="37" spans="1:4" x14ac:dyDescent="0.3">
      <c r="A37" s="140"/>
      <c r="B37" s="84"/>
      <c r="C37" s="85"/>
      <c r="D37" s="86"/>
    </row>
    <row r="38" spans="1:4" x14ac:dyDescent="0.3">
      <c r="A38" s="142" t="s">
        <v>115</v>
      </c>
      <c r="B38" s="79"/>
      <c r="C38" s="79"/>
      <c r="D38" s="82">
        <f>SUM(D9:D16)+SUM(D20:D30)</f>
        <v>7100</v>
      </c>
    </row>
    <row r="39" spans="1:4" x14ac:dyDescent="0.3">
      <c r="A39" s="142" t="s">
        <v>116</v>
      </c>
      <c r="B39" s="79"/>
      <c r="C39" s="79"/>
      <c r="D39" s="82">
        <f>SUM(D8:D36)</f>
        <v>7100</v>
      </c>
    </row>
    <row r="40" spans="1:4" x14ac:dyDescent="0.3">
      <c r="A40" s="140"/>
      <c r="B40" s="84"/>
      <c r="C40" s="85"/>
      <c r="D40" s="86"/>
    </row>
    <row r="41" spans="1:4" x14ac:dyDescent="0.3">
      <c r="A41" s="79" t="s">
        <v>117</v>
      </c>
      <c r="B41" s="80"/>
      <c r="C41" s="81"/>
      <c r="D41" s="82">
        <f>D38*0.25</f>
        <v>1775</v>
      </c>
    </row>
    <row r="42" spans="1:4" x14ac:dyDescent="0.3">
      <c r="A42" s="141"/>
      <c r="B42" s="84"/>
      <c r="C42" s="85"/>
      <c r="D42" s="86"/>
    </row>
    <row r="43" spans="1:4" x14ac:dyDescent="0.3">
      <c r="A43" s="79" t="s">
        <v>118</v>
      </c>
      <c r="B43" s="79"/>
      <c r="C43" s="79"/>
      <c r="D43" s="82">
        <f>D39+D41</f>
        <v>8875</v>
      </c>
    </row>
    <row r="45" spans="1:4" x14ac:dyDescent="0.3">
      <c r="A45" s="71"/>
      <c r="B45" s="72"/>
      <c r="C45" s="73"/>
      <c r="D45" s="74"/>
    </row>
    <row r="46" spans="1:4" ht="21" x14ac:dyDescent="0.3">
      <c r="A46" s="274" t="str">
        <f t="shared" ref="A46" si="2">CONCATENATE("COSTS WORK PACKAGE 2: ","      ","Project Menagement and Coordination (RP2)")</f>
        <v>COSTS WORK PACKAGE 2:       Project Menagement and Coordination (RP2)</v>
      </c>
      <c r="B46" s="275"/>
      <c r="C46" s="275"/>
      <c r="D46" s="275"/>
    </row>
    <row r="47" spans="1:4" x14ac:dyDescent="0.3">
      <c r="A47" s="77"/>
      <c r="B47" s="78"/>
      <c r="C47" s="78"/>
      <c r="D47" s="78"/>
    </row>
    <row r="48" spans="1:4" x14ac:dyDescent="0.3">
      <c r="A48" s="79" t="s">
        <v>86</v>
      </c>
      <c r="B48" s="80"/>
      <c r="C48" s="81"/>
      <c r="D48" s="82"/>
    </row>
    <row r="49" spans="1:4" x14ac:dyDescent="0.3">
      <c r="A49" s="77" t="s">
        <v>87</v>
      </c>
      <c r="B49" s="84"/>
      <c r="C49" s="85"/>
      <c r="D49" s="86"/>
    </row>
    <row r="50" spans="1:4" x14ac:dyDescent="0.3">
      <c r="A50" s="138" t="s">
        <v>88</v>
      </c>
      <c r="B50" s="130">
        <v>0.5</v>
      </c>
      <c r="C50" s="130">
        <v>9200</v>
      </c>
      <c r="D50" s="86">
        <f t="shared" ref="D50:D57" si="3">B50*C50</f>
        <v>4600</v>
      </c>
    </row>
    <row r="51" spans="1:4" x14ac:dyDescent="0.3">
      <c r="A51" s="138" t="s">
        <v>89</v>
      </c>
      <c r="B51" s="130"/>
      <c r="C51" s="130"/>
      <c r="D51" s="86">
        <f t="shared" si="3"/>
        <v>0</v>
      </c>
    </row>
    <row r="52" spans="1:4" x14ac:dyDescent="0.3">
      <c r="A52" s="138" t="s">
        <v>90</v>
      </c>
      <c r="B52" s="130"/>
      <c r="C52" s="130"/>
      <c r="D52" s="86">
        <f t="shared" si="3"/>
        <v>0</v>
      </c>
    </row>
    <row r="53" spans="1:4" x14ac:dyDescent="0.3">
      <c r="A53" s="138" t="s">
        <v>91</v>
      </c>
      <c r="B53" s="130"/>
      <c r="C53" s="130"/>
      <c r="D53" s="86">
        <f t="shared" si="3"/>
        <v>0</v>
      </c>
    </row>
    <row r="54" spans="1:4" x14ac:dyDescent="0.3">
      <c r="A54" s="138" t="s">
        <v>92</v>
      </c>
      <c r="B54" s="130"/>
      <c r="C54" s="130"/>
      <c r="D54" s="86">
        <f t="shared" si="3"/>
        <v>0</v>
      </c>
    </row>
    <row r="55" spans="1:4" x14ac:dyDescent="0.3">
      <c r="A55" s="77" t="s">
        <v>93</v>
      </c>
      <c r="B55" s="130"/>
      <c r="C55" s="130"/>
      <c r="D55" s="86">
        <f t="shared" si="3"/>
        <v>0</v>
      </c>
    </row>
    <row r="56" spans="1:4" x14ac:dyDescent="0.3">
      <c r="A56" s="77" t="s">
        <v>94</v>
      </c>
      <c r="B56" s="130"/>
      <c r="C56" s="130"/>
      <c r="D56" s="86">
        <f t="shared" si="3"/>
        <v>0</v>
      </c>
    </row>
    <row r="57" spans="1:4" x14ac:dyDescent="0.3">
      <c r="A57" s="77" t="s">
        <v>95</v>
      </c>
      <c r="B57" s="130"/>
      <c r="C57" s="85">
        <f>5080*VLOOKUP('BE list'!D5,CountryList!A2:B164,2,FALSE)</f>
        <v>6370.32</v>
      </c>
      <c r="D57" s="86">
        <f t="shared" si="3"/>
        <v>0</v>
      </c>
    </row>
    <row r="58" spans="1:4" x14ac:dyDescent="0.3">
      <c r="A58" s="79" t="s">
        <v>96</v>
      </c>
      <c r="B58" s="80"/>
      <c r="C58" s="81"/>
      <c r="D58" s="82"/>
    </row>
    <row r="59" spans="1:4" x14ac:dyDescent="0.3">
      <c r="A59" s="143"/>
      <c r="B59" s="130"/>
      <c r="C59" s="130"/>
      <c r="D59" s="86">
        <f>B59*C59</f>
        <v>0</v>
      </c>
    </row>
    <row r="60" spans="1:4" x14ac:dyDescent="0.3">
      <c r="A60" s="79" t="s">
        <v>97</v>
      </c>
      <c r="B60" s="80"/>
      <c r="C60" s="81"/>
      <c r="D60" s="82"/>
    </row>
    <row r="61" spans="1:4" x14ac:dyDescent="0.3">
      <c r="A61" s="77" t="s">
        <v>98</v>
      </c>
      <c r="B61" s="130"/>
      <c r="C61" s="130"/>
      <c r="D61" s="86">
        <f>B61*C61</f>
        <v>0</v>
      </c>
    </row>
    <row r="62" spans="1:4" x14ac:dyDescent="0.3">
      <c r="A62" s="77" t="s">
        <v>130</v>
      </c>
      <c r="B62" s="84"/>
      <c r="C62" s="85"/>
      <c r="D62" s="86"/>
    </row>
    <row r="63" spans="1:4" x14ac:dyDescent="0.3">
      <c r="A63" s="139" t="s">
        <v>100</v>
      </c>
      <c r="B63" s="130"/>
      <c r="C63" s="130"/>
      <c r="D63" s="86">
        <f>B63*C63</f>
        <v>0</v>
      </c>
    </row>
    <row r="64" spans="1:4" x14ac:dyDescent="0.3">
      <c r="A64" s="139" t="s">
        <v>101</v>
      </c>
      <c r="B64" s="130"/>
      <c r="C64" s="130"/>
      <c r="D64" s="86">
        <f>B64*C64</f>
        <v>0</v>
      </c>
    </row>
    <row r="65" spans="1:4" x14ac:dyDescent="0.3">
      <c r="A65" s="139" t="s">
        <v>102</v>
      </c>
      <c r="B65" s="130"/>
      <c r="C65" s="130"/>
      <c r="D65" s="86">
        <f>B65*C65</f>
        <v>0</v>
      </c>
    </row>
    <row r="66" spans="1:4" x14ac:dyDescent="0.3">
      <c r="A66" s="77" t="s">
        <v>103</v>
      </c>
      <c r="B66" s="84"/>
      <c r="C66" s="85"/>
      <c r="D66" s="86"/>
    </row>
    <row r="67" spans="1:4" x14ac:dyDescent="0.3">
      <c r="A67" s="139" t="s">
        <v>104</v>
      </c>
      <c r="B67" s="130"/>
      <c r="C67" s="130"/>
      <c r="D67" s="86">
        <f>B67*C67</f>
        <v>0</v>
      </c>
    </row>
    <row r="68" spans="1:4" x14ac:dyDescent="0.3">
      <c r="A68" s="139" t="s">
        <v>105</v>
      </c>
      <c r="B68" s="130">
        <v>1</v>
      </c>
      <c r="C68" s="130">
        <v>10000</v>
      </c>
      <c r="D68" s="86">
        <f>B68*C68</f>
        <v>10000</v>
      </c>
    </row>
    <row r="69" spans="1:4" x14ac:dyDescent="0.3">
      <c r="A69" s="139" t="s">
        <v>106</v>
      </c>
      <c r="B69" s="130"/>
      <c r="C69" s="130"/>
      <c r="D69" s="86">
        <f>B69*C69</f>
        <v>0</v>
      </c>
    </row>
    <row r="70" spans="1:4" x14ac:dyDescent="0.3">
      <c r="A70" s="139" t="s">
        <v>107</v>
      </c>
      <c r="B70" s="130"/>
      <c r="C70" s="130"/>
      <c r="D70" s="86">
        <f>B70*C70</f>
        <v>0</v>
      </c>
    </row>
    <row r="71" spans="1:4" x14ac:dyDescent="0.3">
      <c r="A71" s="139" t="s">
        <v>131</v>
      </c>
      <c r="B71" s="130"/>
      <c r="C71" s="130"/>
      <c r="D71" s="86">
        <f>B71*C71</f>
        <v>0</v>
      </c>
    </row>
    <row r="72" spans="1:4" x14ac:dyDescent="0.3">
      <c r="A72" s="79" t="s">
        <v>109</v>
      </c>
      <c r="B72" s="80"/>
      <c r="C72" s="81"/>
      <c r="D72" s="82"/>
    </row>
    <row r="73" spans="1:4" x14ac:dyDescent="0.3">
      <c r="A73" s="140" t="s">
        <v>110</v>
      </c>
      <c r="B73" s="130"/>
      <c r="C73" s="130"/>
      <c r="D73" s="86">
        <f>B73*C73</f>
        <v>0</v>
      </c>
    </row>
    <row r="74" spans="1:4" x14ac:dyDescent="0.3">
      <c r="A74" s="140" t="s">
        <v>111</v>
      </c>
      <c r="B74" s="130"/>
      <c r="C74" s="130"/>
      <c r="D74" s="86">
        <f>B74*C74</f>
        <v>0</v>
      </c>
    </row>
    <row r="75" spans="1:4" x14ac:dyDescent="0.3">
      <c r="A75" s="140" t="s">
        <v>332</v>
      </c>
      <c r="B75" s="130"/>
      <c r="C75" s="130"/>
      <c r="D75" s="86">
        <f>B75*C75</f>
        <v>0</v>
      </c>
    </row>
    <row r="76" spans="1:4" x14ac:dyDescent="0.3">
      <c r="A76" s="140" t="s">
        <v>333</v>
      </c>
      <c r="B76" s="130"/>
      <c r="C76" s="130"/>
      <c r="D76" s="86">
        <f>B76*C76</f>
        <v>0</v>
      </c>
    </row>
    <row r="77" spans="1:4" x14ac:dyDescent="0.3">
      <c r="A77" s="140" t="s">
        <v>114</v>
      </c>
      <c r="B77" s="130"/>
      <c r="C77" s="130"/>
      <c r="D77" s="86">
        <f>B77*C77</f>
        <v>0</v>
      </c>
    </row>
    <row r="78" spans="1:4" x14ac:dyDescent="0.3">
      <c r="A78" s="140"/>
      <c r="B78" s="84"/>
      <c r="C78" s="85"/>
      <c r="D78" s="86"/>
    </row>
    <row r="79" spans="1:4" x14ac:dyDescent="0.3">
      <c r="A79" s="142" t="s">
        <v>115</v>
      </c>
      <c r="B79" s="79"/>
      <c r="C79" s="79"/>
      <c r="D79" s="82">
        <f>SUM(D50:D57)+SUM(D61:D71)</f>
        <v>14600</v>
      </c>
    </row>
    <row r="80" spans="1:4" x14ac:dyDescent="0.3">
      <c r="A80" s="142" t="s">
        <v>116</v>
      </c>
      <c r="B80" s="79"/>
      <c r="C80" s="79"/>
      <c r="D80" s="82">
        <f>SUM(D49:D77)</f>
        <v>14600</v>
      </c>
    </row>
    <row r="81" spans="1:4" x14ac:dyDescent="0.3">
      <c r="A81" s="140"/>
      <c r="B81" s="84"/>
      <c r="C81" s="85"/>
      <c r="D81" s="86"/>
    </row>
    <row r="82" spans="1:4" x14ac:dyDescent="0.3">
      <c r="A82" s="79" t="s">
        <v>117</v>
      </c>
      <c r="B82" s="80"/>
      <c r="C82" s="81"/>
      <c r="D82" s="82">
        <f>D79*0.25</f>
        <v>3650</v>
      </c>
    </row>
    <row r="83" spans="1:4" x14ac:dyDescent="0.3">
      <c r="A83" s="141"/>
      <c r="B83" s="84"/>
      <c r="C83" s="85"/>
      <c r="D83" s="86"/>
    </row>
    <row r="84" spans="1:4" x14ac:dyDescent="0.3">
      <c r="A84" s="79" t="s">
        <v>118</v>
      </c>
      <c r="B84" s="79"/>
      <c r="C84" s="79"/>
      <c r="D84" s="82">
        <f>D80+D82</f>
        <v>18250</v>
      </c>
    </row>
    <row r="85" spans="1:4" ht="23.4" x14ac:dyDescent="0.3">
      <c r="A85" s="144"/>
      <c r="B85" s="91"/>
      <c r="C85" s="92"/>
      <c r="D85" s="93"/>
    </row>
    <row r="86" spans="1:4" x14ac:dyDescent="0.3">
      <c r="A86" s="71"/>
      <c r="B86" s="72"/>
      <c r="C86" s="73"/>
      <c r="D86" s="74"/>
    </row>
    <row r="87" spans="1:4" ht="21" x14ac:dyDescent="0.3">
      <c r="A87" s="274" t="str">
        <f t="shared" ref="A87" si="4">CONCATENATE("COSTS WORK PACKAGE 3: ","      ","Transfer of Knowledge")</f>
        <v>COSTS WORK PACKAGE 3:       Transfer of Knowledge</v>
      </c>
      <c r="B87" s="275"/>
      <c r="C87" s="275"/>
      <c r="D87" s="275"/>
    </row>
    <row r="88" spans="1:4" x14ac:dyDescent="0.3">
      <c r="A88" s="77"/>
      <c r="B88" s="78"/>
      <c r="C88" s="78"/>
      <c r="D88" s="78"/>
    </row>
    <row r="89" spans="1:4" x14ac:dyDescent="0.3">
      <c r="A89" s="79" t="s">
        <v>86</v>
      </c>
      <c r="B89" s="80"/>
      <c r="C89" s="81"/>
      <c r="D89" s="82"/>
    </row>
    <row r="90" spans="1:4" x14ac:dyDescent="0.3">
      <c r="A90" s="77" t="s">
        <v>87</v>
      </c>
      <c r="B90" s="84"/>
      <c r="C90" s="85"/>
      <c r="D90" s="86"/>
    </row>
    <row r="91" spans="1:4" x14ac:dyDescent="0.3">
      <c r="A91" s="138" t="s">
        <v>88</v>
      </c>
      <c r="B91" s="130">
        <v>1.5</v>
      </c>
      <c r="C91" s="130">
        <v>9200</v>
      </c>
      <c r="D91" s="86">
        <f t="shared" ref="D91:D98" si="5">B91*C91</f>
        <v>13800</v>
      </c>
    </row>
    <row r="92" spans="1:4" x14ac:dyDescent="0.3">
      <c r="A92" s="138" t="s">
        <v>89</v>
      </c>
      <c r="B92" s="130">
        <v>0.5</v>
      </c>
      <c r="C92" s="130">
        <v>5500</v>
      </c>
      <c r="D92" s="86">
        <f t="shared" si="5"/>
        <v>2750</v>
      </c>
    </row>
    <row r="93" spans="1:4" x14ac:dyDescent="0.3">
      <c r="A93" s="138" t="s">
        <v>90</v>
      </c>
      <c r="B93" s="130"/>
      <c r="C93" s="130"/>
      <c r="D93" s="86">
        <f t="shared" si="5"/>
        <v>0</v>
      </c>
    </row>
    <row r="94" spans="1:4" x14ac:dyDescent="0.3">
      <c r="A94" s="138" t="s">
        <v>91</v>
      </c>
      <c r="B94" s="130"/>
      <c r="C94" s="130"/>
      <c r="D94" s="86">
        <f t="shared" si="5"/>
        <v>0</v>
      </c>
    </row>
    <row r="95" spans="1:4" x14ac:dyDescent="0.3">
      <c r="A95" s="138" t="s">
        <v>92</v>
      </c>
      <c r="B95" s="130"/>
      <c r="C95" s="130"/>
      <c r="D95" s="86">
        <f t="shared" si="5"/>
        <v>0</v>
      </c>
    </row>
    <row r="96" spans="1:4" x14ac:dyDescent="0.3">
      <c r="A96" s="77" t="s">
        <v>93</v>
      </c>
      <c r="B96" s="130"/>
      <c r="C96" s="130"/>
      <c r="D96" s="86">
        <f t="shared" si="5"/>
        <v>0</v>
      </c>
    </row>
    <row r="97" spans="1:4" x14ac:dyDescent="0.3">
      <c r="A97" s="77" t="s">
        <v>94</v>
      </c>
      <c r="B97" s="130"/>
      <c r="C97" s="130"/>
      <c r="D97" s="86">
        <f t="shared" si="5"/>
        <v>0</v>
      </c>
    </row>
    <row r="98" spans="1:4" x14ac:dyDescent="0.3">
      <c r="A98" s="77" t="s">
        <v>95</v>
      </c>
      <c r="B98" s="130"/>
      <c r="C98" s="85">
        <f>5080*VLOOKUP('BE list'!D5,CountryList!A2:B164,2,FALSE)</f>
        <v>6370.32</v>
      </c>
      <c r="D98" s="86">
        <f t="shared" si="5"/>
        <v>0</v>
      </c>
    </row>
    <row r="99" spans="1:4" x14ac:dyDescent="0.3">
      <c r="A99" s="79" t="s">
        <v>96</v>
      </c>
      <c r="B99" s="80"/>
      <c r="C99" s="81"/>
      <c r="D99" s="82"/>
    </row>
    <row r="100" spans="1:4" x14ac:dyDescent="0.3">
      <c r="A100" s="143"/>
      <c r="B100" s="130"/>
      <c r="C100" s="130"/>
      <c r="D100" s="86">
        <f>B100*C100</f>
        <v>0</v>
      </c>
    </row>
    <row r="101" spans="1:4" x14ac:dyDescent="0.3">
      <c r="A101" s="79" t="s">
        <v>97</v>
      </c>
      <c r="B101" s="80"/>
      <c r="C101" s="81"/>
      <c r="D101" s="82"/>
    </row>
    <row r="102" spans="1:4" x14ac:dyDescent="0.3">
      <c r="A102" s="77" t="s">
        <v>98</v>
      </c>
      <c r="B102" s="130"/>
      <c r="C102" s="130"/>
      <c r="D102" s="86">
        <f>B102*C102</f>
        <v>0</v>
      </c>
    </row>
    <row r="103" spans="1:4" x14ac:dyDescent="0.3">
      <c r="A103" s="77" t="s">
        <v>130</v>
      </c>
      <c r="B103" s="84"/>
      <c r="C103" s="85"/>
      <c r="D103" s="86"/>
    </row>
    <row r="104" spans="1:4" x14ac:dyDescent="0.3">
      <c r="A104" s="139" t="s">
        <v>100</v>
      </c>
      <c r="B104" s="130"/>
      <c r="C104" s="130"/>
      <c r="D104" s="86">
        <f>B104*C104</f>
        <v>0</v>
      </c>
    </row>
    <row r="105" spans="1:4" x14ac:dyDescent="0.3">
      <c r="A105" s="139" t="s">
        <v>101</v>
      </c>
      <c r="B105" s="130"/>
      <c r="C105" s="130"/>
      <c r="D105" s="86">
        <f>B105*C105</f>
        <v>0</v>
      </c>
    </row>
    <row r="106" spans="1:4" x14ac:dyDescent="0.3">
      <c r="A106" s="139" t="s">
        <v>102</v>
      </c>
      <c r="B106" s="130"/>
      <c r="C106" s="130"/>
      <c r="D106" s="86">
        <f>B106*C106</f>
        <v>0</v>
      </c>
    </row>
    <row r="107" spans="1:4" x14ac:dyDescent="0.3">
      <c r="A107" s="77" t="s">
        <v>103</v>
      </c>
      <c r="B107" s="84"/>
      <c r="C107" s="85"/>
      <c r="D107" s="86"/>
    </row>
    <row r="108" spans="1:4" x14ac:dyDescent="0.3">
      <c r="A108" s="139" t="s">
        <v>104</v>
      </c>
      <c r="B108" s="130"/>
      <c r="C108" s="130"/>
      <c r="D108" s="86">
        <f>B108*C108</f>
        <v>0</v>
      </c>
    </row>
    <row r="109" spans="1:4" x14ac:dyDescent="0.3">
      <c r="A109" s="139" t="s">
        <v>105</v>
      </c>
      <c r="B109" s="130"/>
      <c r="C109" s="130"/>
      <c r="D109" s="86">
        <f>B109*C109</f>
        <v>0</v>
      </c>
    </row>
    <row r="110" spans="1:4" x14ac:dyDescent="0.3">
      <c r="A110" s="139" t="s">
        <v>106</v>
      </c>
      <c r="B110" s="130"/>
      <c r="C110" s="130"/>
      <c r="D110" s="86">
        <f>B110*C110</f>
        <v>0</v>
      </c>
    </row>
    <row r="111" spans="1:4" x14ac:dyDescent="0.3">
      <c r="A111" s="139" t="s">
        <v>107</v>
      </c>
      <c r="B111" s="130"/>
      <c r="C111" s="130"/>
      <c r="D111" s="86">
        <f>B111*C111</f>
        <v>0</v>
      </c>
    </row>
    <row r="112" spans="1:4" x14ac:dyDescent="0.3">
      <c r="A112" s="139" t="s">
        <v>131</v>
      </c>
      <c r="B112" s="130"/>
      <c r="C112" s="130"/>
      <c r="D112" s="86">
        <f>B112*C112</f>
        <v>0</v>
      </c>
    </row>
    <row r="113" spans="1:4" x14ac:dyDescent="0.3">
      <c r="A113" s="79" t="s">
        <v>109</v>
      </c>
      <c r="B113" s="80"/>
      <c r="C113" s="81"/>
      <c r="D113" s="82"/>
    </row>
    <row r="114" spans="1:4" x14ac:dyDescent="0.3">
      <c r="A114" s="140" t="s">
        <v>110</v>
      </c>
      <c r="B114" s="130"/>
      <c r="C114" s="130"/>
      <c r="D114" s="86">
        <f>B114*C114</f>
        <v>0</v>
      </c>
    </row>
    <row r="115" spans="1:4" x14ac:dyDescent="0.3">
      <c r="A115" s="140" t="s">
        <v>111</v>
      </c>
      <c r="B115" s="130"/>
      <c r="C115" s="130"/>
      <c r="D115" s="86">
        <f>B115*C115</f>
        <v>0</v>
      </c>
    </row>
    <row r="116" spans="1:4" x14ac:dyDescent="0.3">
      <c r="A116" s="140" t="s">
        <v>332</v>
      </c>
      <c r="B116" s="130"/>
      <c r="C116" s="130"/>
      <c r="D116" s="86">
        <f>B116*C116</f>
        <v>0</v>
      </c>
    </row>
    <row r="117" spans="1:4" x14ac:dyDescent="0.3">
      <c r="A117" s="140" t="s">
        <v>333</v>
      </c>
      <c r="B117" s="130"/>
      <c r="C117" s="130"/>
      <c r="D117" s="86">
        <f>B117*C117</f>
        <v>0</v>
      </c>
    </row>
    <row r="118" spans="1:4" x14ac:dyDescent="0.3">
      <c r="A118" s="140" t="s">
        <v>114</v>
      </c>
      <c r="B118" s="130"/>
      <c r="C118" s="130"/>
      <c r="D118" s="86">
        <f>B118*C118</f>
        <v>0</v>
      </c>
    </row>
    <row r="119" spans="1:4" x14ac:dyDescent="0.3">
      <c r="A119" s="140"/>
      <c r="B119" s="84"/>
      <c r="C119" s="85"/>
      <c r="D119" s="86"/>
    </row>
    <row r="120" spans="1:4" x14ac:dyDescent="0.3">
      <c r="A120" s="142" t="s">
        <v>115</v>
      </c>
      <c r="B120" s="79"/>
      <c r="C120" s="79"/>
      <c r="D120" s="82">
        <f>SUM(D91:D98)+SUM(D102:D112)</f>
        <v>16550</v>
      </c>
    </row>
    <row r="121" spans="1:4" x14ac:dyDescent="0.3">
      <c r="A121" s="142" t="s">
        <v>116</v>
      </c>
      <c r="B121" s="79"/>
      <c r="C121" s="79"/>
      <c r="D121" s="82">
        <f>SUM(D90:D118)</f>
        <v>16550</v>
      </c>
    </row>
    <row r="122" spans="1:4" x14ac:dyDescent="0.3">
      <c r="A122" s="140"/>
      <c r="B122" s="84"/>
      <c r="C122" s="85"/>
      <c r="D122" s="86"/>
    </row>
    <row r="123" spans="1:4" x14ac:dyDescent="0.3">
      <c r="A123" s="79" t="s">
        <v>117</v>
      </c>
      <c r="B123" s="80"/>
      <c r="C123" s="81"/>
      <c r="D123" s="82">
        <f>D120*0.25</f>
        <v>4137.5</v>
      </c>
    </row>
    <row r="124" spans="1:4" x14ac:dyDescent="0.3">
      <c r="A124" s="141"/>
      <c r="B124" s="84"/>
      <c r="C124" s="85"/>
      <c r="D124" s="86"/>
    </row>
    <row r="125" spans="1:4" x14ac:dyDescent="0.3">
      <c r="A125" s="79" t="s">
        <v>118</v>
      </c>
      <c r="B125" s="79"/>
      <c r="C125" s="79"/>
      <c r="D125" s="82">
        <f>D121+D123</f>
        <v>20687.5</v>
      </c>
    </row>
    <row r="126" spans="1:4" ht="23.4" x14ac:dyDescent="0.3">
      <c r="A126" s="144"/>
      <c r="B126" s="91"/>
      <c r="C126" s="92"/>
      <c r="D126" s="93"/>
    </row>
    <row r="127" spans="1:4" x14ac:dyDescent="0.3">
      <c r="A127" s="71"/>
      <c r="B127" s="72"/>
      <c r="C127" s="73"/>
      <c r="D127" s="74"/>
    </row>
    <row r="128" spans="1:4" ht="21" x14ac:dyDescent="0.3">
      <c r="A128" s="274" t="str">
        <f t="shared" ref="A128" si="6">CONCATENATE("COSTS WORK PACKAGE 4: ","      ","Building Excellence Capacity (RP1)")</f>
        <v>COSTS WORK PACKAGE 4:       Building Excellence Capacity (RP1)</v>
      </c>
      <c r="B128" s="275"/>
      <c r="C128" s="275"/>
      <c r="D128" s="275"/>
    </row>
    <row r="129" spans="1:4" x14ac:dyDescent="0.3">
      <c r="A129" s="77"/>
      <c r="B129" s="78"/>
      <c r="C129" s="78"/>
      <c r="D129" s="78"/>
    </row>
    <row r="130" spans="1:4" x14ac:dyDescent="0.3">
      <c r="A130" s="79" t="s">
        <v>86</v>
      </c>
      <c r="B130" s="80"/>
      <c r="C130" s="81"/>
      <c r="D130" s="82"/>
    </row>
    <row r="131" spans="1:4" x14ac:dyDescent="0.3">
      <c r="A131" s="77" t="s">
        <v>87</v>
      </c>
      <c r="B131" s="84"/>
      <c r="C131" s="85"/>
      <c r="D131" s="86"/>
    </row>
    <row r="132" spans="1:4" x14ac:dyDescent="0.3">
      <c r="A132" s="138" t="s">
        <v>88</v>
      </c>
      <c r="B132" s="130">
        <v>1</v>
      </c>
      <c r="C132" s="130">
        <v>9200</v>
      </c>
      <c r="D132" s="86">
        <f t="shared" ref="D132:D139" si="7">B132*C132</f>
        <v>9200</v>
      </c>
    </row>
    <row r="133" spans="1:4" x14ac:dyDescent="0.3">
      <c r="A133" s="138" t="s">
        <v>89</v>
      </c>
      <c r="B133" s="130">
        <v>0.7</v>
      </c>
      <c r="C133" s="130">
        <v>5500</v>
      </c>
      <c r="D133" s="86">
        <f t="shared" si="7"/>
        <v>3849.9999999999995</v>
      </c>
    </row>
    <row r="134" spans="1:4" x14ac:dyDescent="0.3">
      <c r="A134" s="138" t="s">
        <v>90</v>
      </c>
      <c r="B134" s="130"/>
      <c r="C134" s="130"/>
      <c r="D134" s="86">
        <f t="shared" si="7"/>
        <v>0</v>
      </c>
    </row>
    <row r="135" spans="1:4" x14ac:dyDescent="0.3">
      <c r="A135" s="138" t="s">
        <v>91</v>
      </c>
      <c r="B135" s="130"/>
      <c r="C135" s="130"/>
      <c r="D135" s="86">
        <f t="shared" si="7"/>
        <v>0</v>
      </c>
    </row>
    <row r="136" spans="1:4" x14ac:dyDescent="0.3">
      <c r="A136" s="138" t="s">
        <v>92</v>
      </c>
      <c r="B136" s="130"/>
      <c r="C136" s="130"/>
      <c r="D136" s="86">
        <f t="shared" si="7"/>
        <v>0</v>
      </c>
    </row>
    <row r="137" spans="1:4" x14ac:dyDescent="0.3">
      <c r="A137" s="77" t="s">
        <v>93</v>
      </c>
      <c r="B137" s="130"/>
      <c r="C137" s="130"/>
      <c r="D137" s="86">
        <f t="shared" si="7"/>
        <v>0</v>
      </c>
    </row>
    <row r="138" spans="1:4" x14ac:dyDescent="0.3">
      <c r="A138" s="77" t="s">
        <v>94</v>
      </c>
      <c r="B138" s="130"/>
      <c r="C138" s="130"/>
      <c r="D138" s="86">
        <f t="shared" si="7"/>
        <v>0</v>
      </c>
    </row>
    <row r="139" spans="1:4" x14ac:dyDescent="0.3">
      <c r="A139" s="77" t="s">
        <v>95</v>
      </c>
      <c r="B139" s="130"/>
      <c r="C139" s="85">
        <f>5080*VLOOKUP('BE list'!D5,CountryList!A2:B164,2,FALSE)</f>
        <v>6370.32</v>
      </c>
      <c r="D139" s="86">
        <f t="shared" si="7"/>
        <v>0</v>
      </c>
    </row>
    <row r="140" spans="1:4" x14ac:dyDescent="0.3">
      <c r="A140" s="79" t="s">
        <v>96</v>
      </c>
      <c r="B140" s="80"/>
      <c r="C140" s="81"/>
      <c r="D140" s="82"/>
    </row>
    <row r="141" spans="1:4" x14ac:dyDescent="0.3">
      <c r="A141" s="143"/>
      <c r="B141" s="130"/>
      <c r="C141" s="130"/>
      <c r="D141" s="86">
        <f>B141*C141</f>
        <v>0</v>
      </c>
    </row>
    <row r="142" spans="1:4" x14ac:dyDescent="0.3">
      <c r="A142" s="79" t="s">
        <v>97</v>
      </c>
      <c r="B142" s="80"/>
      <c r="C142" s="81"/>
      <c r="D142" s="82"/>
    </row>
    <row r="143" spans="1:4" x14ac:dyDescent="0.3">
      <c r="A143" s="77" t="s">
        <v>98</v>
      </c>
      <c r="B143" s="130">
        <v>3</v>
      </c>
      <c r="C143" s="130">
        <v>1700</v>
      </c>
      <c r="D143" s="86">
        <f>B143*C143</f>
        <v>5100</v>
      </c>
    </row>
    <row r="144" spans="1:4" x14ac:dyDescent="0.3">
      <c r="A144" s="77" t="s">
        <v>130</v>
      </c>
      <c r="B144" s="84"/>
      <c r="C144" s="85"/>
      <c r="D144" s="86"/>
    </row>
    <row r="145" spans="1:4" x14ac:dyDescent="0.3">
      <c r="A145" s="139" t="s">
        <v>100</v>
      </c>
      <c r="B145" s="130"/>
      <c r="C145" s="130"/>
      <c r="D145" s="86">
        <f>B145*C145</f>
        <v>0</v>
      </c>
    </row>
    <row r="146" spans="1:4" x14ac:dyDescent="0.3">
      <c r="A146" s="139" t="s">
        <v>101</v>
      </c>
      <c r="B146" s="130"/>
      <c r="C146" s="130"/>
      <c r="D146" s="86">
        <f>B146*C146</f>
        <v>0</v>
      </c>
    </row>
    <row r="147" spans="1:4" x14ac:dyDescent="0.3">
      <c r="A147" s="139" t="s">
        <v>102</v>
      </c>
      <c r="B147" s="130"/>
      <c r="C147" s="130"/>
      <c r="D147" s="86">
        <f>B147*C147</f>
        <v>0</v>
      </c>
    </row>
    <row r="148" spans="1:4" x14ac:dyDescent="0.3">
      <c r="A148" s="77" t="s">
        <v>103</v>
      </c>
      <c r="B148" s="84"/>
      <c r="C148" s="85"/>
      <c r="D148" s="86"/>
    </row>
    <row r="149" spans="1:4" x14ac:dyDescent="0.3">
      <c r="A149" s="139" t="s">
        <v>104</v>
      </c>
      <c r="B149" s="130"/>
      <c r="C149" s="130"/>
      <c r="D149" s="86">
        <f>B149*C149</f>
        <v>0</v>
      </c>
    </row>
    <row r="150" spans="1:4" x14ac:dyDescent="0.3">
      <c r="A150" s="139" t="s">
        <v>105</v>
      </c>
      <c r="B150" s="130"/>
      <c r="C150" s="130"/>
      <c r="D150" s="86">
        <f>B150*C150</f>
        <v>0</v>
      </c>
    </row>
    <row r="151" spans="1:4" x14ac:dyDescent="0.3">
      <c r="A151" s="139" t="s">
        <v>106</v>
      </c>
      <c r="B151" s="130"/>
      <c r="C151" s="130"/>
      <c r="D151" s="86">
        <f>B151*C151</f>
        <v>0</v>
      </c>
    </row>
    <row r="152" spans="1:4" x14ac:dyDescent="0.3">
      <c r="A152" s="139" t="s">
        <v>107</v>
      </c>
      <c r="B152" s="130"/>
      <c r="C152" s="130"/>
      <c r="D152" s="86">
        <f>B152*C152</f>
        <v>0</v>
      </c>
    </row>
    <row r="153" spans="1:4" x14ac:dyDescent="0.3">
      <c r="A153" s="139" t="s">
        <v>131</v>
      </c>
      <c r="B153" s="130"/>
      <c r="C153" s="130"/>
      <c r="D153" s="86">
        <f>B153*C153</f>
        <v>0</v>
      </c>
    </row>
    <row r="154" spans="1:4" x14ac:dyDescent="0.3">
      <c r="A154" s="79" t="s">
        <v>109</v>
      </c>
      <c r="B154" s="80"/>
      <c r="C154" s="81"/>
      <c r="D154" s="82"/>
    </row>
    <row r="155" spans="1:4" x14ac:dyDescent="0.3">
      <c r="A155" s="140" t="s">
        <v>110</v>
      </c>
      <c r="B155" s="130"/>
      <c r="C155" s="130"/>
      <c r="D155" s="86">
        <f>B155*C155</f>
        <v>0</v>
      </c>
    </row>
    <row r="156" spans="1:4" x14ac:dyDescent="0.3">
      <c r="A156" s="140" t="s">
        <v>111</v>
      </c>
      <c r="B156" s="130"/>
      <c r="C156" s="130"/>
      <c r="D156" s="86">
        <f>B156*C156</f>
        <v>0</v>
      </c>
    </row>
    <row r="157" spans="1:4" x14ac:dyDescent="0.3">
      <c r="A157" s="140" t="s">
        <v>332</v>
      </c>
      <c r="B157" s="130"/>
      <c r="C157" s="130"/>
      <c r="D157" s="86">
        <f>B157*C157</f>
        <v>0</v>
      </c>
    </row>
    <row r="158" spans="1:4" x14ac:dyDescent="0.3">
      <c r="A158" s="140" t="s">
        <v>333</v>
      </c>
      <c r="B158" s="130"/>
      <c r="C158" s="130"/>
      <c r="D158" s="86">
        <f>B158*C158</f>
        <v>0</v>
      </c>
    </row>
    <row r="159" spans="1:4" x14ac:dyDescent="0.3">
      <c r="A159" s="140" t="s">
        <v>114</v>
      </c>
      <c r="B159" s="130"/>
      <c r="C159" s="130"/>
      <c r="D159" s="86">
        <f>B159*C159</f>
        <v>0</v>
      </c>
    </row>
    <row r="160" spans="1:4" x14ac:dyDescent="0.3">
      <c r="A160" s="140"/>
      <c r="B160" s="84"/>
      <c r="C160" s="85"/>
      <c r="D160" s="86"/>
    </row>
    <row r="161" spans="1:4" x14ac:dyDescent="0.3">
      <c r="A161" s="142" t="s">
        <v>115</v>
      </c>
      <c r="B161" s="79"/>
      <c r="C161" s="79"/>
      <c r="D161" s="82">
        <f>SUM(D132:D139)+SUM(D143:D153)</f>
        <v>18150</v>
      </c>
    </row>
    <row r="162" spans="1:4" x14ac:dyDescent="0.3">
      <c r="A162" s="142" t="s">
        <v>116</v>
      </c>
      <c r="B162" s="79"/>
      <c r="C162" s="79"/>
      <c r="D162" s="82">
        <f>SUM(D131:D159)</f>
        <v>18150</v>
      </c>
    </row>
    <row r="163" spans="1:4" x14ac:dyDescent="0.3">
      <c r="A163" s="140"/>
      <c r="B163" s="84"/>
      <c r="C163" s="85"/>
      <c r="D163" s="86"/>
    </row>
    <row r="164" spans="1:4" x14ac:dyDescent="0.3">
      <c r="A164" s="79" t="s">
        <v>117</v>
      </c>
      <c r="B164" s="80"/>
      <c r="C164" s="81"/>
      <c r="D164" s="82">
        <f>D161*0.25</f>
        <v>4537.5</v>
      </c>
    </row>
    <row r="165" spans="1:4" x14ac:dyDescent="0.3">
      <c r="A165" s="141"/>
      <c r="B165" s="84"/>
      <c r="C165" s="85"/>
      <c r="D165" s="86"/>
    </row>
    <row r="166" spans="1:4" x14ac:dyDescent="0.3">
      <c r="A166" s="79" t="s">
        <v>118</v>
      </c>
      <c r="B166" s="79"/>
      <c r="C166" s="79"/>
      <c r="D166" s="82">
        <f>D162+D164</f>
        <v>22687.5</v>
      </c>
    </row>
    <row r="167" spans="1:4" ht="23.4" x14ac:dyDescent="0.3">
      <c r="A167" s="144"/>
      <c r="B167" s="91"/>
      <c r="C167" s="92"/>
      <c r="D167" s="93"/>
    </row>
    <row r="168" spans="1:4" x14ac:dyDescent="0.3">
      <c r="A168" s="71"/>
      <c r="B168" s="72"/>
      <c r="C168" s="73"/>
      <c r="D168" s="74"/>
    </row>
    <row r="169" spans="1:4" ht="21" x14ac:dyDescent="0.3">
      <c r="A169" s="274" t="str">
        <f t="shared" ref="A169" si="8">CONCATENATE("COSTS WORK PACKAGE 5: ","      ","Building Excellence Capacity (RP2)")</f>
        <v>COSTS WORK PACKAGE 5:       Building Excellence Capacity (RP2)</v>
      </c>
      <c r="B169" s="275"/>
      <c r="C169" s="275"/>
      <c r="D169" s="275"/>
    </row>
    <row r="170" spans="1:4" x14ac:dyDescent="0.3">
      <c r="A170" s="77"/>
      <c r="B170" s="78"/>
      <c r="C170" s="78"/>
      <c r="D170" s="78"/>
    </row>
    <row r="171" spans="1:4" x14ac:dyDescent="0.3">
      <c r="A171" s="79" t="s">
        <v>86</v>
      </c>
      <c r="B171" s="80"/>
      <c r="C171" s="81"/>
      <c r="D171" s="82"/>
    </row>
    <row r="172" spans="1:4" x14ac:dyDescent="0.3">
      <c r="A172" s="77" t="s">
        <v>87</v>
      </c>
      <c r="B172" s="84"/>
      <c r="C172" s="85"/>
      <c r="D172" s="86"/>
    </row>
    <row r="173" spans="1:4" x14ac:dyDescent="0.3">
      <c r="A173" s="138" t="s">
        <v>88</v>
      </c>
      <c r="B173" s="130">
        <v>2.2999999999999998</v>
      </c>
      <c r="C173" s="130">
        <v>9200</v>
      </c>
      <c r="D173" s="86">
        <f t="shared" ref="D173:D180" si="9">B173*C173</f>
        <v>21160</v>
      </c>
    </row>
    <row r="174" spans="1:4" x14ac:dyDescent="0.3">
      <c r="A174" s="138" t="s">
        <v>89</v>
      </c>
      <c r="B174" s="130">
        <v>2</v>
      </c>
      <c r="C174" s="130">
        <v>5500</v>
      </c>
      <c r="D174" s="86">
        <f t="shared" si="9"/>
        <v>11000</v>
      </c>
    </row>
    <row r="175" spans="1:4" x14ac:dyDescent="0.3">
      <c r="A175" s="138" t="s">
        <v>90</v>
      </c>
      <c r="B175" s="130"/>
      <c r="C175" s="130"/>
      <c r="D175" s="86">
        <f t="shared" si="9"/>
        <v>0</v>
      </c>
    </row>
    <row r="176" spans="1:4" x14ac:dyDescent="0.3">
      <c r="A176" s="138" t="s">
        <v>91</v>
      </c>
      <c r="B176" s="130"/>
      <c r="C176" s="130"/>
      <c r="D176" s="86">
        <f t="shared" si="9"/>
        <v>0</v>
      </c>
    </row>
    <row r="177" spans="1:4" x14ac:dyDescent="0.3">
      <c r="A177" s="138" t="s">
        <v>92</v>
      </c>
      <c r="B177" s="130"/>
      <c r="C177" s="130"/>
      <c r="D177" s="86">
        <f t="shared" si="9"/>
        <v>0</v>
      </c>
    </row>
    <row r="178" spans="1:4" x14ac:dyDescent="0.3">
      <c r="A178" s="77" t="s">
        <v>93</v>
      </c>
      <c r="B178" s="130"/>
      <c r="C178" s="130"/>
      <c r="D178" s="86">
        <f t="shared" si="9"/>
        <v>0</v>
      </c>
    </row>
    <row r="179" spans="1:4" x14ac:dyDescent="0.3">
      <c r="A179" s="77" t="s">
        <v>94</v>
      </c>
      <c r="B179" s="130"/>
      <c r="C179" s="130"/>
      <c r="D179" s="86">
        <f t="shared" si="9"/>
        <v>0</v>
      </c>
    </row>
    <row r="180" spans="1:4" x14ac:dyDescent="0.3">
      <c r="A180" s="77" t="s">
        <v>95</v>
      </c>
      <c r="B180" s="130"/>
      <c r="C180" s="85">
        <f>5080*VLOOKUP('BE list'!D5,CountryList!A2:B164,2,FALSE)</f>
        <v>6370.32</v>
      </c>
      <c r="D180" s="86">
        <f t="shared" si="9"/>
        <v>0</v>
      </c>
    </row>
    <row r="181" spans="1:4" x14ac:dyDescent="0.3">
      <c r="A181" s="79" t="s">
        <v>96</v>
      </c>
      <c r="B181" s="80"/>
      <c r="C181" s="81"/>
      <c r="D181" s="82"/>
    </row>
    <row r="182" spans="1:4" x14ac:dyDescent="0.3">
      <c r="A182" s="143"/>
      <c r="B182" s="130"/>
      <c r="C182" s="130"/>
      <c r="D182" s="86">
        <f>B182*C182</f>
        <v>0</v>
      </c>
    </row>
    <row r="183" spans="1:4" x14ac:dyDescent="0.3">
      <c r="A183" s="79" t="s">
        <v>97</v>
      </c>
      <c r="B183" s="80"/>
      <c r="C183" s="81"/>
      <c r="D183" s="82"/>
    </row>
    <row r="184" spans="1:4" x14ac:dyDescent="0.3">
      <c r="A184" s="77" t="s">
        <v>98</v>
      </c>
      <c r="B184" s="130"/>
      <c r="C184" s="130"/>
      <c r="D184" s="86">
        <f>B184*C184</f>
        <v>0</v>
      </c>
    </row>
    <row r="185" spans="1:4" x14ac:dyDescent="0.3">
      <c r="A185" s="77" t="s">
        <v>130</v>
      </c>
      <c r="B185" s="84"/>
      <c r="C185" s="85"/>
      <c r="D185" s="86"/>
    </row>
    <row r="186" spans="1:4" x14ac:dyDescent="0.3">
      <c r="A186" s="139" t="s">
        <v>100</v>
      </c>
      <c r="B186" s="130"/>
      <c r="C186" s="130"/>
      <c r="D186" s="86">
        <f>B186*C186</f>
        <v>0</v>
      </c>
    </row>
    <row r="187" spans="1:4" x14ac:dyDescent="0.3">
      <c r="A187" s="139" t="s">
        <v>101</v>
      </c>
      <c r="B187" s="130"/>
      <c r="C187" s="130"/>
      <c r="D187" s="86">
        <f>B187*C187</f>
        <v>0</v>
      </c>
    </row>
    <row r="188" spans="1:4" x14ac:dyDescent="0.3">
      <c r="A188" s="139" t="s">
        <v>102</v>
      </c>
      <c r="B188" s="130"/>
      <c r="C188" s="130"/>
      <c r="D188" s="86">
        <f>B188*C188</f>
        <v>0</v>
      </c>
    </row>
    <row r="189" spans="1:4" x14ac:dyDescent="0.3">
      <c r="A189" s="77" t="s">
        <v>103</v>
      </c>
      <c r="B189" s="84"/>
      <c r="C189" s="85"/>
      <c r="D189" s="86"/>
    </row>
    <row r="190" spans="1:4" x14ac:dyDescent="0.3">
      <c r="A190" s="139" t="s">
        <v>104</v>
      </c>
      <c r="B190" s="130"/>
      <c r="C190" s="130"/>
      <c r="D190" s="86">
        <f>B190*C190</f>
        <v>0</v>
      </c>
    </row>
    <row r="191" spans="1:4" x14ac:dyDescent="0.3">
      <c r="A191" s="139" t="s">
        <v>105</v>
      </c>
      <c r="B191" s="130"/>
      <c r="C191" s="130"/>
      <c r="D191" s="86">
        <f>B191*C191</f>
        <v>0</v>
      </c>
    </row>
    <row r="192" spans="1:4" x14ac:dyDescent="0.3">
      <c r="A192" s="139" t="s">
        <v>106</v>
      </c>
      <c r="B192" s="130"/>
      <c r="C192" s="130"/>
      <c r="D192" s="86">
        <f>B192*C192</f>
        <v>0</v>
      </c>
    </row>
    <row r="193" spans="1:4" x14ac:dyDescent="0.3">
      <c r="A193" s="139" t="s">
        <v>107</v>
      </c>
      <c r="B193" s="130"/>
      <c r="C193" s="130"/>
      <c r="D193" s="86">
        <f>B193*C193</f>
        <v>0</v>
      </c>
    </row>
    <row r="194" spans="1:4" x14ac:dyDescent="0.3">
      <c r="A194" s="139" t="s">
        <v>131</v>
      </c>
      <c r="B194" s="130"/>
      <c r="C194" s="130"/>
      <c r="D194" s="86">
        <f>B194*C194</f>
        <v>0</v>
      </c>
    </row>
    <row r="195" spans="1:4" x14ac:dyDescent="0.3">
      <c r="A195" s="79" t="s">
        <v>109</v>
      </c>
      <c r="B195" s="80"/>
      <c r="C195" s="81"/>
      <c r="D195" s="82"/>
    </row>
    <row r="196" spans="1:4" x14ac:dyDescent="0.3">
      <c r="A196" s="140" t="s">
        <v>110</v>
      </c>
      <c r="B196" s="130"/>
      <c r="C196" s="130"/>
      <c r="D196" s="86">
        <f>B196*C196</f>
        <v>0</v>
      </c>
    </row>
    <row r="197" spans="1:4" x14ac:dyDescent="0.3">
      <c r="A197" s="140" t="s">
        <v>111</v>
      </c>
      <c r="B197" s="130"/>
      <c r="C197" s="130"/>
      <c r="D197" s="86">
        <f>B197*C197</f>
        <v>0</v>
      </c>
    </row>
    <row r="198" spans="1:4" x14ac:dyDescent="0.3">
      <c r="A198" s="140" t="s">
        <v>332</v>
      </c>
      <c r="B198" s="130"/>
      <c r="C198" s="130"/>
      <c r="D198" s="86">
        <f>B198*C198</f>
        <v>0</v>
      </c>
    </row>
    <row r="199" spans="1:4" x14ac:dyDescent="0.3">
      <c r="A199" s="140" t="s">
        <v>333</v>
      </c>
      <c r="B199" s="130"/>
      <c r="C199" s="130"/>
      <c r="D199" s="86">
        <f>B199*C199</f>
        <v>0</v>
      </c>
    </row>
    <row r="200" spans="1:4" x14ac:dyDescent="0.3">
      <c r="A200" s="140" t="s">
        <v>114</v>
      </c>
      <c r="B200" s="130"/>
      <c r="C200" s="130"/>
      <c r="D200" s="86">
        <f>B200*C200</f>
        <v>0</v>
      </c>
    </row>
    <row r="201" spans="1:4" x14ac:dyDescent="0.3">
      <c r="A201" s="140"/>
      <c r="B201" s="84"/>
      <c r="C201" s="85"/>
      <c r="D201" s="86"/>
    </row>
    <row r="202" spans="1:4" x14ac:dyDescent="0.3">
      <c r="A202" s="142" t="s">
        <v>115</v>
      </c>
      <c r="B202" s="79"/>
      <c r="C202" s="79"/>
      <c r="D202" s="82">
        <f>SUM(D173:D180)+SUM(D184:D194)</f>
        <v>32160</v>
      </c>
    </row>
    <row r="203" spans="1:4" x14ac:dyDescent="0.3">
      <c r="A203" s="142" t="s">
        <v>116</v>
      </c>
      <c r="B203" s="79"/>
      <c r="C203" s="79"/>
      <c r="D203" s="82">
        <f>SUM(D172:D200)</f>
        <v>32160</v>
      </c>
    </row>
    <row r="204" spans="1:4" x14ac:dyDescent="0.3">
      <c r="A204" s="140"/>
      <c r="B204" s="84"/>
      <c r="C204" s="85"/>
      <c r="D204" s="86"/>
    </row>
    <row r="205" spans="1:4" x14ac:dyDescent="0.3">
      <c r="A205" s="79" t="s">
        <v>117</v>
      </c>
      <c r="B205" s="80"/>
      <c r="C205" s="81"/>
      <c r="D205" s="82">
        <f>D202*0.25</f>
        <v>8040</v>
      </c>
    </row>
    <row r="206" spans="1:4" x14ac:dyDescent="0.3">
      <c r="A206" s="141"/>
      <c r="B206" s="84"/>
      <c r="C206" s="85"/>
      <c r="D206" s="86"/>
    </row>
    <row r="207" spans="1:4" x14ac:dyDescent="0.3">
      <c r="A207" s="79" t="s">
        <v>118</v>
      </c>
      <c r="B207" s="79"/>
      <c r="C207" s="79"/>
      <c r="D207" s="82">
        <f>D203+D205</f>
        <v>40200</v>
      </c>
    </row>
    <row r="208" spans="1:4" ht="23.4" x14ac:dyDescent="0.3">
      <c r="A208" s="144"/>
      <c r="B208" s="91"/>
      <c r="C208" s="92"/>
      <c r="D208" s="93"/>
    </row>
    <row r="209" spans="1:4" x14ac:dyDescent="0.3">
      <c r="A209" s="71"/>
      <c r="B209" s="72"/>
      <c r="C209" s="73"/>
      <c r="D209" s="74"/>
    </row>
    <row r="210" spans="1:4" ht="21" x14ac:dyDescent="0.3">
      <c r="A210" s="274" t="str">
        <f t="shared" ref="A210" si="10">CONCATENATE("COSTS WORK PACKAGE 6: ","      ","Strengthening research management, administration and funding capacity")</f>
        <v>COSTS WORK PACKAGE 6:       Strengthening research management, administration and funding capacity</v>
      </c>
      <c r="B210" s="275"/>
      <c r="C210" s="275"/>
      <c r="D210" s="275"/>
    </row>
    <row r="211" spans="1:4" x14ac:dyDescent="0.3">
      <c r="A211" s="77"/>
      <c r="B211" s="78"/>
      <c r="C211" s="78"/>
      <c r="D211" s="78"/>
    </row>
    <row r="212" spans="1:4" x14ac:dyDescent="0.3">
      <c r="A212" s="79" t="s">
        <v>86</v>
      </c>
      <c r="B212" s="80"/>
      <c r="C212" s="81"/>
      <c r="D212" s="82"/>
    </row>
    <row r="213" spans="1:4" x14ac:dyDescent="0.3">
      <c r="A213" s="77" t="s">
        <v>87</v>
      </c>
      <c r="B213" s="84"/>
      <c r="C213" s="85"/>
      <c r="D213" s="86"/>
    </row>
    <row r="214" spans="1:4" x14ac:dyDescent="0.3">
      <c r="A214" s="138" t="s">
        <v>88</v>
      </c>
      <c r="B214" s="130">
        <v>1</v>
      </c>
      <c r="C214" s="130">
        <v>9200</v>
      </c>
      <c r="D214" s="86">
        <f t="shared" ref="D214:D221" si="11">B214*C214</f>
        <v>9200</v>
      </c>
    </row>
    <row r="215" spans="1:4" x14ac:dyDescent="0.3">
      <c r="A215" s="138" t="s">
        <v>89</v>
      </c>
      <c r="B215" s="130"/>
      <c r="C215" s="130"/>
      <c r="D215" s="86">
        <f t="shared" si="11"/>
        <v>0</v>
      </c>
    </row>
    <row r="216" spans="1:4" x14ac:dyDescent="0.3">
      <c r="A216" s="138" t="s">
        <v>90</v>
      </c>
      <c r="B216" s="130"/>
      <c r="C216" s="130"/>
      <c r="D216" s="86">
        <f t="shared" si="11"/>
        <v>0</v>
      </c>
    </row>
    <row r="217" spans="1:4" x14ac:dyDescent="0.3">
      <c r="A217" s="138" t="s">
        <v>91</v>
      </c>
      <c r="B217" s="130"/>
      <c r="C217" s="130"/>
      <c r="D217" s="86">
        <f t="shared" si="11"/>
        <v>0</v>
      </c>
    </row>
    <row r="218" spans="1:4" x14ac:dyDescent="0.3">
      <c r="A218" s="138" t="s">
        <v>92</v>
      </c>
      <c r="B218" s="130"/>
      <c r="C218" s="130"/>
      <c r="D218" s="86">
        <f t="shared" si="11"/>
        <v>0</v>
      </c>
    </row>
    <row r="219" spans="1:4" x14ac:dyDescent="0.3">
      <c r="A219" s="77" t="s">
        <v>93</v>
      </c>
      <c r="B219" s="130"/>
      <c r="C219" s="130"/>
      <c r="D219" s="86">
        <f t="shared" si="11"/>
        <v>0</v>
      </c>
    </row>
    <row r="220" spans="1:4" x14ac:dyDescent="0.3">
      <c r="A220" s="77" t="s">
        <v>94</v>
      </c>
      <c r="B220" s="130"/>
      <c r="C220" s="130"/>
      <c r="D220" s="86">
        <f t="shared" si="11"/>
        <v>0</v>
      </c>
    </row>
    <row r="221" spans="1:4" x14ac:dyDescent="0.3">
      <c r="A221" s="77" t="s">
        <v>95</v>
      </c>
      <c r="B221" s="130"/>
      <c r="C221" s="85">
        <f>5080*VLOOKUP('BE list'!D5,CountryList!A2:B164,2,FALSE)</f>
        <v>6370.32</v>
      </c>
      <c r="D221" s="86">
        <f t="shared" si="11"/>
        <v>0</v>
      </c>
    </row>
    <row r="222" spans="1:4" x14ac:dyDescent="0.3">
      <c r="A222" s="79" t="s">
        <v>96</v>
      </c>
      <c r="B222" s="80"/>
      <c r="C222" s="81"/>
      <c r="D222" s="82"/>
    </row>
    <row r="223" spans="1:4" x14ac:dyDescent="0.3">
      <c r="A223" s="143"/>
      <c r="B223" s="130"/>
      <c r="C223" s="130"/>
      <c r="D223" s="86">
        <f>B223*C223</f>
        <v>0</v>
      </c>
    </row>
    <row r="224" spans="1:4" x14ac:dyDescent="0.3">
      <c r="A224" s="79" t="s">
        <v>97</v>
      </c>
      <c r="B224" s="80"/>
      <c r="C224" s="81"/>
      <c r="D224" s="82"/>
    </row>
    <row r="225" spans="1:4" x14ac:dyDescent="0.3">
      <c r="A225" s="77" t="s">
        <v>98</v>
      </c>
      <c r="B225" s="130"/>
      <c r="C225" s="130"/>
      <c r="D225" s="86">
        <f>B225*C225</f>
        <v>0</v>
      </c>
    </row>
    <row r="226" spans="1:4" x14ac:dyDescent="0.3">
      <c r="A226" s="77" t="s">
        <v>130</v>
      </c>
      <c r="B226" s="84"/>
      <c r="C226" s="85"/>
      <c r="D226" s="86"/>
    </row>
    <row r="227" spans="1:4" x14ac:dyDescent="0.3">
      <c r="A227" s="139" t="s">
        <v>100</v>
      </c>
      <c r="B227" s="130"/>
      <c r="C227" s="130"/>
      <c r="D227" s="86">
        <f>B227*C227</f>
        <v>0</v>
      </c>
    </row>
    <row r="228" spans="1:4" x14ac:dyDescent="0.3">
      <c r="A228" s="139" t="s">
        <v>101</v>
      </c>
      <c r="B228" s="130"/>
      <c r="C228" s="130"/>
      <c r="D228" s="86">
        <f>B228*C228</f>
        <v>0</v>
      </c>
    </row>
    <row r="229" spans="1:4" x14ac:dyDescent="0.3">
      <c r="A229" s="139" t="s">
        <v>102</v>
      </c>
      <c r="B229" s="130"/>
      <c r="C229" s="130"/>
      <c r="D229" s="86">
        <f>B229*C229</f>
        <v>0</v>
      </c>
    </row>
    <row r="230" spans="1:4" x14ac:dyDescent="0.3">
      <c r="A230" s="77" t="s">
        <v>103</v>
      </c>
      <c r="B230" s="84"/>
      <c r="C230" s="85"/>
      <c r="D230" s="86"/>
    </row>
    <row r="231" spans="1:4" x14ac:dyDescent="0.3">
      <c r="A231" s="139" t="s">
        <v>104</v>
      </c>
      <c r="B231" s="130"/>
      <c r="C231" s="130"/>
      <c r="D231" s="86">
        <f>B231*C231</f>
        <v>0</v>
      </c>
    </row>
    <row r="232" spans="1:4" x14ac:dyDescent="0.3">
      <c r="A232" s="139" t="s">
        <v>105</v>
      </c>
      <c r="B232" s="130"/>
      <c r="C232" s="130"/>
      <c r="D232" s="86">
        <f>B232*C232</f>
        <v>0</v>
      </c>
    </row>
    <row r="233" spans="1:4" x14ac:dyDescent="0.3">
      <c r="A233" s="139" t="s">
        <v>106</v>
      </c>
      <c r="B233" s="130"/>
      <c r="C233" s="130"/>
      <c r="D233" s="86">
        <f>B233*C233</f>
        <v>0</v>
      </c>
    </row>
    <row r="234" spans="1:4" x14ac:dyDescent="0.3">
      <c r="A234" s="139" t="s">
        <v>107</v>
      </c>
      <c r="B234" s="130"/>
      <c r="C234" s="130"/>
      <c r="D234" s="86">
        <f>B234*C234</f>
        <v>0</v>
      </c>
    </row>
    <row r="235" spans="1:4" x14ac:dyDescent="0.3">
      <c r="A235" s="139" t="s">
        <v>131</v>
      </c>
      <c r="B235" s="130"/>
      <c r="C235" s="130"/>
      <c r="D235" s="86">
        <f>B235*C235</f>
        <v>0</v>
      </c>
    </row>
    <row r="236" spans="1:4" x14ac:dyDescent="0.3">
      <c r="A236" s="79" t="s">
        <v>109</v>
      </c>
      <c r="B236" s="80"/>
      <c r="C236" s="81"/>
      <c r="D236" s="82"/>
    </row>
    <row r="237" spans="1:4" x14ac:dyDescent="0.3">
      <c r="A237" s="140" t="s">
        <v>110</v>
      </c>
      <c r="B237" s="130"/>
      <c r="C237" s="130"/>
      <c r="D237" s="86">
        <f>B237*C237</f>
        <v>0</v>
      </c>
    </row>
    <row r="238" spans="1:4" x14ac:dyDescent="0.3">
      <c r="A238" s="140" t="s">
        <v>111</v>
      </c>
      <c r="B238" s="130"/>
      <c r="C238" s="130"/>
      <c r="D238" s="86">
        <f>B238*C238</f>
        <v>0</v>
      </c>
    </row>
    <row r="239" spans="1:4" x14ac:dyDescent="0.3">
      <c r="A239" s="140" t="s">
        <v>332</v>
      </c>
      <c r="B239" s="130"/>
      <c r="C239" s="130"/>
      <c r="D239" s="86">
        <f>B239*C239</f>
        <v>0</v>
      </c>
    </row>
    <row r="240" spans="1:4" x14ac:dyDescent="0.3">
      <c r="A240" s="140" t="s">
        <v>333</v>
      </c>
      <c r="B240" s="130"/>
      <c r="C240" s="130"/>
      <c r="D240" s="86">
        <f>B240*C240</f>
        <v>0</v>
      </c>
    </row>
    <row r="241" spans="1:4" x14ac:dyDescent="0.3">
      <c r="A241" s="140" t="s">
        <v>114</v>
      </c>
      <c r="B241" s="130"/>
      <c r="C241" s="130"/>
      <c r="D241" s="86">
        <f>B241*C241</f>
        <v>0</v>
      </c>
    </row>
    <row r="242" spans="1:4" x14ac:dyDescent="0.3">
      <c r="A242" s="140"/>
      <c r="B242" s="84"/>
      <c r="C242" s="85"/>
      <c r="D242" s="86"/>
    </row>
    <row r="243" spans="1:4" x14ac:dyDescent="0.3">
      <c r="A243" s="142" t="s">
        <v>115</v>
      </c>
      <c r="B243" s="79"/>
      <c r="C243" s="79"/>
      <c r="D243" s="82">
        <f>SUM(D214:D221)+SUM(D225:D235)</f>
        <v>9200</v>
      </c>
    </row>
    <row r="244" spans="1:4" x14ac:dyDescent="0.3">
      <c r="A244" s="142" t="s">
        <v>116</v>
      </c>
      <c r="B244" s="79"/>
      <c r="C244" s="79"/>
      <c r="D244" s="82">
        <f>SUM(D213:D241)</f>
        <v>9200</v>
      </c>
    </row>
    <row r="245" spans="1:4" x14ac:dyDescent="0.3">
      <c r="A245" s="140"/>
      <c r="B245" s="84"/>
      <c r="C245" s="85"/>
      <c r="D245" s="86"/>
    </row>
    <row r="246" spans="1:4" x14ac:dyDescent="0.3">
      <c r="A246" s="79" t="s">
        <v>117</v>
      </c>
      <c r="B246" s="80"/>
      <c r="C246" s="81"/>
      <c r="D246" s="82">
        <f>D243*0.25</f>
        <v>2300</v>
      </c>
    </row>
    <row r="247" spans="1:4" x14ac:dyDescent="0.3">
      <c r="A247" s="141"/>
      <c r="B247" s="84"/>
      <c r="C247" s="85"/>
      <c r="D247" s="86"/>
    </row>
    <row r="248" spans="1:4" x14ac:dyDescent="0.3">
      <c r="A248" s="79" t="s">
        <v>118</v>
      </c>
      <c r="B248" s="79"/>
      <c r="C248" s="79"/>
      <c r="D248" s="82">
        <f>D244+D246</f>
        <v>11500</v>
      </c>
    </row>
    <row r="250" spans="1:4" x14ac:dyDescent="0.3">
      <c r="A250" s="71"/>
      <c r="B250" s="72"/>
      <c r="C250" s="73"/>
      <c r="D250" s="74"/>
    </row>
    <row r="251" spans="1:4" ht="21" x14ac:dyDescent="0.3">
      <c r="A251" s="274" t="str">
        <f t="shared" ref="A251" si="12">CONCATENATE("COSTS WORK PACKAGE 7: ","      ","Networking and Ecosystem Activities")</f>
        <v>COSTS WORK PACKAGE 7:       Networking and Ecosystem Activities</v>
      </c>
      <c r="B251" s="275"/>
      <c r="C251" s="275"/>
      <c r="D251" s="275"/>
    </row>
    <row r="252" spans="1:4" x14ac:dyDescent="0.3">
      <c r="A252" s="77"/>
      <c r="B252" s="78"/>
      <c r="C252" s="78"/>
      <c r="D252" s="78"/>
    </row>
    <row r="253" spans="1:4" x14ac:dyDescent="0.3">
      <c r="A253" s="79" t="s">
        <v>86</v>
      </c>
      <c r="B253" s="80"/>
      <c r="C253" s="81"/>
      <c r="D253" s="82"/>
    </row>
    <row r="254" spans="1:4" x14ac:dyDescent="0.3">
      <c r="A254" s="77" t="s">
        <v>87</v>
      </c>
      <c r="B254" s="84"/>
      <c r="C254" s="85"/>
      <c r="D254" s="86"/>
    </row>
    <row r="255" spans="1:4" x14ac:dyDescent="0.3">
      <c r="A255" s="138" t="s">
        <v>88</v>
      </c>
      <c r="B255" s="130">
        <v>1</v>
      </c>
      <c r="C255" s="130">
        <v>9200</v>
      </c>
      <c r="D255" s="86">
        <f t="shared" ref="D255:D262" si="13">B255*C255</f>
        <v>9200</v>
      </c>
    </row>
    <row r="256" spans="1:4" x14ac:dyDescent="0.3">
      <c r="A256" s="138" t="s">
        <v>89</v>
      </c>
      <c r="B256" s="130"/>
      <c r="C256" s="130"/>
      <c r="D256" s="86">
        <f t="shared" si="13"/>
        <v>0</v>
      </c>
    </row>
    <row r="257" spans="1:4" x14ac:dyDescent="0.3">
      <c r="A257" s="138" t="s">
        <v>90</v>
      </c>
      <c r="B257" s="130"/>
      <c r="C257" s="130"/>
      <c r="D257" s="86">
        <f t="shared" si="13"/>
        <v>0</v>
      </c>
    </row>
    <row r="258" spans="1:4" x14ac:dyDescent="0.3">
      <c r="A258" s="138" t="s">
        <v>91</v>
      </c>
      <c r="B258" s="130"/>
      <c r="C258" s="130"/>
      <c r="D258" s="86">
        <f t="shared" si="13"/>
        <v>0</v>
      </c>
    </row>
    <row r="259" spans="1:4" x14ac:dyDescent="0.3">
      <c r="A259" s="138" t="s">
        <v>92</v>
      </c>
      <c r="B259" s="130"/>
      <c r="C259" s="130"/>
      <c r="D259" s="86">
        <f t="shared" si="13"/>
        <v>0</v>
      </c>
    </row>
    <row r="260" spans="1:4" x14ac:dyDescent="0.3">
      <c r="A260" s="77" t="s">
        <v>93</v>
      </c>
      <c r="B260" s="130"/>
      <c r="C260" s="130"/>
      <c r="D260" s="86">
        <f t="shared" si="13"/>
        <v>0</v>
      </c>
    </row>
    <row r="261" spans="1:4" x14ac:dyDescent="0.3">
      <c r="A261" s="77" t="s">
        <v>94</v>
      </c>
      <c r="B261" s="130"/>
      <c r="C261" s="130"/>
      <c r="D261" s="86">
        <f t="shared" si="13"/>
        <v>0</v>
      </c>
    </row>
    <row r="262" spans="1:4" x14ac:dyDescent="0.3">
      <c r="A262" s="77" t="s">
        <v>95</v>
      </c>
      <c r="B262" s="130"/>
      <c r="C262" s="85">
        <f>5080*VLOOKUP('BE list'!D5,CountryList!A2:B164,2,FALSE)</f>
        <v>6370.32</v>
      </c>
      <c r="D262" s="86">
        <f t="shared" si="13"/>
        <v>0</v>
      </c>
    </row>
    <row r="263" spans="1:4" x14ac:dyDescent="0.3">
      <c r="A263" s="79" t="s">
        <v>96</v>
      </c>
      <c r="B263" s="80"/>
      <c r="C263" s="81"/>
      <c r="D263" s="82"/>
    </row>
    <row r="264" spans="1:4" x14ac:dyDescent="0.3">
      <c r="A264" s="143"/>
      <c r="B264" s="130"/>
      <c r="C264" s="130"/>
      <c r="D264" s="86">
        <f>B264*C264</f>
        <v>0</v>
      </c>
    </row>
    <row r="265" spans="1:4" x14ac:dyDescent="0.3">
      <c r="A265" s="79" t="s">
        <v>97</v>
      </c>
      <c r="B265" s="80"/>
      <c r="C265" s="81"/>
      <c r="D265" s="82"/>
    </row>
    <row r="266" spans="1:4" x14ac:dyDescent="0.3">
      <c r="A266" s="77" t="s">
        <v>98</v>
      </c>
      <c r="B266" s="130"/>
      <c r="C266" s="130"/>
      <c r="D266" s="86">
        <f>B266*C266</f>
        <v>0</v>
      </c>
    </row>
    <row r="267" spans="1:4" x14ac:dyDescent="0.3">
      <c r="A267" s="77" t="s">
        <v>130</v>
      </c>
      <c r="B267" s="84"/>
      <c r="C267" s="85"/>
      <c r="D267" s="86"/>
    </row>
    <row r="268" spans="1:4" x14ac:dyDescent="0.3">
      <c r="A268" s="139" t="s">
        <v>100</v>
      </c>
      <c r="B268" s="130"/>
      <c r="C268" s="130"/>
      <c r="D268" s="86">
        <f>B268*C268</f>
        <v>0</v>
      </c>
    </row>
    <row r="269" spans="1:4" x14ac:dyDescent="0.3">
      <c r="A269" s="139" t="s">
        <v>101</v>
      </c>
      <c r="B269" s="130"/>
      <c r="C269" s="130"/>
      <c r="D269" s="86">
        <f>B269*C269</f>
        <v>0</v>
      </c>
    </row>
    <row r="270" spans="1:4" x14ac:dyDescent="0.3">
      <c r="A270" s="139" t="s">
        <v>102</v>
      </c>
      <c r="B270" s="130"/>
      <c r="C270" s="130"/>
      <c r="D270" s="86">
        <f>B270*C270</f>
        <v>0</v>
      </c>
    </row>
    <row r="271" spans="1:4" x14ac:dyDescent="0.3">
      <c r="A271" s="77" t="s">
        <v>103</v>
      </c>
      <c r="B271" s="84"/>
      <c r="C271" s="85"/>
      <c r="D271" s="86"/>
    </row>
    <row r="272" spans="1:4" x14ac:dyDescent="0.3">
      <c r="A272" s="139" t="s">
        <v>104</v>
      </c>
      <c r="B272" s="130"/>
      <c r="C272" s="130"/>
      <c r="D272" s="86">
        <f>B272*C272</f>
        <v>0</v>
      </c>
    </row>
    <row r="273" spans="1:4" x14ac:dyDescent="0.3">
      <c r="A273" s="139" t="s">
        <v>105</v>
      </c>
      <c r="B273" s="130"/>
      <c r="C273" s="130"/>
      <c r="D273" s="86">
        <f>B273*C273</f>
        <v>0</v>
      </c>
    </row>
    <row r="274" spans="1:4" x14ac:dyDescent="0.3">
      <c r="A274" s="139" t="s">
        <v>106</v>
      </c>
      <c r="B274" s="130"/>
      <c r="C274" s="130"/>
      <c r="D274" s="86">
        <f>B274*C274</f>
        <v>0</v>
      </c>
    </row>
    <row r="275" spans="1:4" x14ac:dyDescent="0.3">
      <c r="A275" s="139" t="s">
        <v>107</v>
      </c>
      <c r="B275" s="130"/>
      <c r="C275" s="130"/>
      <c r="D275" s="86">
        <f>B275*C275</f>
        <v>0</v>
      </c>
    </row>
    <row r="276" spans="1:4" x14ac:dyDescent="0.3">
      <c r="A276" s="139" t="s">
        <v>131</v>
      </c>
      <c r="B276" s="130"/>
      <c r="C276" s="130"/>
      <c r="D276" s="86">
        <f>B276*C276</f>
        <v>0</v>
      </c>
    </row>
    <row r="277" spans="1:4" x14ac:dyDescent="0.3">
      <c r="A277" s="79" t="s">
        <v>109</v>
      </c>
      <c r="B277" s="80"/>
      <c r="C277" s="81"/>
      <c r="D277" s="82"/>
    </row>
    <row r="278" spans="1:4" x14ac:dyDescent="0.3">
      <c r="A278" s="140" t="s">
        <v>110</v>
      </c>
      <c r="B278" s="130"/>
      <c r="C278" s="130"/>
      <c r="D278" s="86">
        <f>B278*C278</f>
        <v>0</v>
      </c>
    </row>
    <row r="279" spans="1:4" x14ac:dyDescent="0.3">
      <c r="A279" s="140" t="s">
        <v>111</v>
      </c>
      <c r="B279" s="130"/>
      <c r="C279" s="130"/>
      <c r="D279" s="86">
        <f>B279*C279</f>
        <v>0</v>
      </c>
    </row>
    <row r="280" spans="1:4" x14ac:dyDescent="0.3">
      <c r="A280" s="140" t="s">
        <v>332</v>
      </c>
      <c r="B280" s="130"/>
      <c r="C280" s="130"/>
      <c r="D280" s="86">
        <f>B280*C280</f>
        <v>0</v>
      </c>
    </row>
    <row r="281" spans="1:4" x14ac:dyDescent="0.3">
      <c r="A281" s="140" t="s">
        <v>333</v>
      </c>
      <c r="B281" s="130"/>
      <c r="C281" s="130"/>
      <c r="D281" s="86">
        <f>B281*C281</f>
        <v>0</v>
      </c>
    </row>
    <row r="282" spans="1:4" x14ac:dyDescent="0.3">
      <c r="A282" s="140" t="s">
        <v>114</v>
      </c>
      <c r="B282" s="130"/>
      <c r="C282" s="130"/>
      <c r="D282" s="86">
        <f>B282*C282</f>
        <v>0</v>
      </c>
    </row>
    <row r="283" spans="1:4" x14ac:dyDescent="0.3">
      <c r="A283" s="140"/>
      <c r="B283" s="84"/>
      <c r="C283" s="85"/>
      <c r="D283" s="86"/>
    </row>
    <row r="284" spans="1:4" x14ac:dyDescent="0.3">
      <c r="A284" s="142" t="s">
        <v>115</v>
      </c>
      <c r="B284" s="79"/>
      <c r="C284" s="79"/>
      <c r="D284" s="82">
        <f>SUM(D255:D262)+SUM(D266:D276)</f>
        <v>9200</v>
      </c>
    </row>
    <row r="285" spans="1:4" x14ac:dyDescent="0.3">
      <c r="A285" s="142" t="s">
        <v>116</v>
      </c>
      <c r="B285" s="79"/>
      <c r="C285" s="79"/>
      <c r="D285" s="82">
        <f>SUM(D254:D282)</f>
        <v>9200</v>
      </c>
    </row>
    <row r="286" spans="1:4" x14ac:dyDescent="0.3">
      <c r="A286" s="140"/>
      <c r="B286" s="84"/>
      <c r="C286" s="85"/>
      <c r="D286" s="86"/>
    </row>
    <row r="287" spans="1:4" x14ac:dyDescent="0.3">
      <c r="A287" s="79" t="s">
        <v>117</v>
      </c>
      <c r="B287" s="80"/>
      <c r="C287" s="81"/>
      <c r="D287" s="82">
        <f>D284*0.25</f>
        <v>2300</v>
      </c>
    </row>
    <row r="288" spans="1:4" x14ac:dyDescent="0.3">
      <c r="A288" s="141"/>
      <c r="B288" s="84"/>
      <c r="C288" s="85"/>
      <c r="D288" s="86"/>
    </row>
    <row r="289" spans="1:4" x14ac:dyDescent="0.3">
      <c r="A289" s="79" t="s">
        <v>118</v>
      </c>
      <c r="B289" s="79"/>
      <c r="C289" s="79"/>
      <c r="D289" s="82">
        <f>D285+D287</f>
        <v>11500</v>
      </c>
    </row>
    <row r="290" spans="1:4" ht="23.4" x14ac:dyDescent="0.3">
      <c r="A290" s="144"/>
      <c r="B290" s="91"/>
      <c r="C290" s="92"/>
      <c r="D290" s="93"/>
    </row>
    <row r="291" spans="1:4" x14ac:dyDescent="0.3">
      <c r="A291" s="71"/>
      <c r="B291" s="72"/>
      <c r="C291" s="73"/>
      <c r="D291" s="74"/>
    </row>
    <row r="292" spans="1:4" ht="21" x14ac:dyDescent="0.3">
      <c r="A292" s="274" t="str">
        <f t="shared" ref="A292" si="14">CONCATENATE("COSTS WORK PACKAGE 8: ","      ","Dissemination, Exploitation and Communication Activities (RP1)")</f>
        <v>COSTS WORK PACKAGE 8:       Dissemination, Exploitation and Communication Activities (RP1)</v>
      </c>
      <c r="B292" s="275"/>
      <c r="C292" s="275"/>
      <c r="D292" s="275"/>
    </row>
    <row r="293" spans="1:4" x14ac:dyDescent="0.3">
      <c r="A293" s="77"/>
      <c r="B293" s="78"/>
      <c r="C293" s="78"/>
      <c r="D293" s="78"/>
    </row>
    <row r="294" spans="1:4" x14ac:dyDescent="0.3">
      <c r="A294" s="79" t="s">
        <v>86</v>
      </c>
      <c r="B294" s="80"/>
      <c r="C294" s="81"/>
      <c r="D294" s="82"/>
    </row>
    <row r="295" spans="1:4" x14ac:dyDescent="0.3">
      <c r="A295" s="77" t="s">
        <v>87</v>
      </c>
      <c r="B295" s="84"/>
      <c r="C295" s="85"/>
      <c r="D295" s="86"/>
    </row>
    <row r="296" spans="1:4" x14ac:dyDescent="0.3">
      <c r="A296" s="138" t="s">
        <v>88</v>
      </c>
      <c r="B296" s="130">
        <v>0.5</v>
      </c>
      <c r="C296" s="130">
        <v>9200</v>
      </c>
      <c r="D296" s="86">
        <f t="shared" ref="D296:D303" si="15">B296*C296</f>
        <v>4600</v>
      </c>
    </row>
    <row r="297" spans="1:4" x14ac:dyDescent="0.3">
      <c r="A297" s="138" t="s">
        <v>89</v>
      </c>
      <c r="B297" s="130">
        <v>0.2</v>
      </c>
      <c r="C297" s="130">
        <v>5500</v>
      </c>
      <c r="D297" s="86">
        <f t="shared" si="15"/>
        <v>1100</v>
      </c>
    </row>
    <row r="298" spans="1:4" x14ac:dyDescent="0.3">
      <c r="A298" s="138" t="s">
        <v>90</v>
      </c>
      <c r="B298" s="130"/>
      <c r="C298" s="130"/>
      <c r="D298" s="86">
        <f t="shared" si="15"/>
        <v>0</v>
      </c>
    </row>
    <row r="299" spans="1:4" x14ac:dyDescent="0.3">
      <c r="A299" s="138" t="s">
        <v>91</v>
      </c>
      <c r="B299" s="130"/>
      <c r="C299" s="130"/>
      <c r="D299" s="86">
        <f t="shared" si="15"/>
        <v>0</v>
      </c>
    </row>
    <row r="300" spans="1:4" x14ac:dyDescent="0.3">
      <c r="A300" s="138" t="s">
        <v>92</v>
      </c>
      <c r="B300" s="130"/>
      <c r="C300" s="130"/>
      <c r="D300" s="86">
        <f t="shared" si="15"/>
        <v>0</v>
      </c>
    </row>
    <row r="301" spans="1:4" x14ac:dyDescent="0.3">
      <c r="A301" s="77" t="s">
        <v>93</v>
      </c>
      <c r="B301" s="130"/>
      <c r="C301" s="130"/>
      <c r="D301" s="86">
        <f t="shared" si="15"/>
        <v>0</v>
      </c>
    </row>
    <row r="302" spans="1:4" x14ac:dyDescent="0.3">
      <c r="A302" s="77" t="s">
        <v>94</v>
      </c>
      <c r="B302" s="130"/>
      <c r="C302" s="130"/>
      <c r="D302" s="86">
        <f t="shared" si="15"/>
        <v>0</v>
      </c>
    </row>
    <row r="303" spans="1:4" x14ac:dyDescent="0.3">
      <c r="A303" s="77" t="s">
        <v>95</v>
      </c>
      <c r="B303" s="130"/>
      <c r="C303" s="85">
        <f>5080*VLOOKUP('BE list'!D5,CountryList!A2:B164,2,FALSE)</f>
        <v>6370.32</v>
      </c>
      <c r="D303" s="86">
        <f t="shared" si="15"/>
        <v>0</v>
      </c>
    </row>
    <row r="304" spans="1:4" x14ac:dyDescent="0.3">
      <c r="A304" s="79" t="s">
        <v>96</v>
      </c>
      <c r="B304" s="80"/>
      <c r="C304" s="81"/>
      <c r="D304" s="82"/>
    </row>
    <row r="305" spans="1:4" x14ac:dyDescent="0.3">
      <c r="A305" s="143"/>
      <c r="B305" s="130"/>
      <c r="C305" s="130"/>
      <c r="D305" s="86">
        <f>B305*C305</f>
        <v>0</v>
      </c>
    </row>
    <row r="306" spans="1:4" x14ac:dyDescent="0.3">
      <c r="A306" s="79" t="s">
        <v>97</v>
      </c>
      <c r="B306" s="80"/>
      <c r="C306" s="81"/>
      <c r="D306" s="82"/>
    </row>
    <row r="307" spans="1:4" x14ac:dyDescent="0.3">
      <c r="A307" s="77" t="s">
        <v>98</v>
      </c>
      <c r="B307" s="130">
        <v>3</v>
      </c>
      <c r="C307" s="130">
        <v>2700</v>
      </c>
      <c r="D307" s="86">
        <f>B307*C307</f>
        <v>8100</v>
      </c>
    </row>
    <row r="308" spans="1:4" x14ac:dyDescent="0.3">
      <c r="A308" s="77" t="s">
        <v>130</v>
      </c>
      <c r="B308" s="84"/>
      <c r="C308" s="85"/>
      <c r="D308" s="86"/>
    </row>
    <row r="309" spans="1:4" x14ac:dyDescent="0.3">
      <c r="A309" s="139" t="s">
        <v>100</v>
      </c>
      <c r="B309" s="130"/>
      <c r="C309" s="130"/>
      <c r="D309" s="86">
        <f>B309*C309</f>
        <v>0</v>
      </c>
    </row>
    <row r="310" spans="1:4" x14ac:dyDescent="0.3">
      <c r="A310" s="139" t="s">
        <v>101</v>
      </c>
      <c r="B310" s="130"/>
      <c r="C310" s="130"/>
      <c r="D310" s="86">
        <f>B310*C310</f>
        <v>0</v>
      </c>
    </row>
    <row r="311" spans="1:4" x14ac:dyDescent="0.3">
      <c r="A311" s="139" t="s">
        <v>102</v>
      </c>
      <c r="B311" s="130"/>
      <c r="C311" s="130"/>
      <c r="D311" s="86">
        <f>B311*C311</f>
        <v>0</v>
      </c>
    </row>
    <row r="312" spans="1:4" x14ac:dyDescent="0.3">
      <c r="A312" s="77" t="s">
        <v>103</v>
      </c>
      <c r="B312" s="84"/>
      <c r="C312" s="85"/>
      <c r="D312" s="86"/>
    </row>
    <row r="313" spans="1:4" x14ac:dyDescent="0.3">
      <c r="A313" s="139" t="s">
        <v>104</v>
      </c>
      <c r="B313" s="130"/>
      <c r="C313" s="130"/>
      <c r="D313" s="86">
        <f>B313*C313</f>
        <v>0</v>
      </c>
    </row>
    <row r="314" spans="1:4" x14ac:dyDescent="0.3">
      <c r="A314" s="139" t="s">
        <v>105</v>
      </c>
      <c r="B314" s="130"/>
      <c r="C314" s="130"/>
      <c r="D314" s="86">
        <f>B314*C314</f>
        <v>0</v>
      </c>
    </row>
    <row r="315" spans="1:4" x14ac:dyDescent="0.3">
      <c r="A315" s="139" t="s">
        <v>106</v>
      </c>
      <c r="B315" s="130"/>
      <c r="C315" s="130"/>
      <c r="D315" s="86">
        <f>B315*C315</f>
        <v>0</v>
      </c>
    </row>
    <row r="316" spans="1:4" x14ac:dyDescent="0.3">
      <c r="A316" s="139" t="s">
        <v>107</v>
      </c>
      <c r="B316" s="130">
        <v>1</v>
      </c>
      <c r="C316" s="130">
        <v>1500</v>
      </c>
      <c r="D316" s="86">
        <f>B316*C316</f>
        <v>1500</v>
      </c>
    </row>
    <row r="317" spans="1:4" x14ac:dyDescent="0.3">
      <c r="A317" s="139" t="s">
        <v>131</v>
      </c>
      <c r="B317" s="130"/>
      <c r="C317" s="130"/>
      <c r="D317" s="86">
        <f>B317*C317</f>
        <v>0</v>
      </c>
    </row>
    <row r="318" spans="1:4" x14ac:dyDescent="0.3">
      <c r="A318" s="79" t="s">
        <v>109</v>
      </c>
      <c r="B318" s="80"/>
      <c r="C318" s="81"/>
      <c r="D318" s="82"/>
    </row>
    <row r="319" spans="1:4" x14ac:dyDescent="0.3">
      <c r="A319" s="140" t="s">
        <v>110</v>
      </c>
      <c r="B319" s="130"/>
      <c r="C319" s="130"/>
      <c r="D319" s="86">
        <f>B319*C319</f>
        <v>0</v>
      </c>
    </row>
    <row r="320" spans="1:4" x14ac:dyDescent="0.3">
      <c r="A320" s="140" t="s">
        <v>111</v>
      </c>
      <c r="B320" s="130"/>
      <c r="C320" s="130"/>
      <c r="D320" s="86">
        <f>B320*C320</f>
        <v>0</v>
      </c>
    </row>
    <row r="321" spans="1:4" x14ac:dyDescent="0.3">
      <c r="A321" s="140" t="s">
        <v>332</v>
      </c>
      <c r="B321" s="130"/>
      <c r="C321" s="130"/>
      <c r="D321" s="86">
        <f>B321*C321</f>
        <v>0</v>
      </c>
    </row>
    <row r="322" spans="1:4" x14ac:dyDescent="0.3">
      <c r="A322" s="140" t="s">
        <v>333</v>
      </c>
      <c r="B322" s="130"/>
      <c r="C322" s="130"/>
      <c r="D322" s="86">
        <f>B322*C322</f>
        <v>0</v>
      </c>
    </row>
    <row r="323" spans="1:4" x14ac:dyDescent="0.3">
      <c r="A323" s="140" t="s">
        <v>114</v>
      </c>
      <c r="B323" s="130"/>
      <c r="C323" s="130"/>
      <c r="D323" s="86">
        <f>B323*C323</f>
        <v>0</v>
      </c>
    </row>
    <row r="324" spans="1:4" x14ac:dyDescent="0.3">
      <c r="A324" s="140"/>
      <c r="B324" s="84"/>
      <c r="C324" s="85"/>
      <c r="D324" s="86"/>
    </row>
    <row r="325" spans="1:4" x14ac:dyDescent="0.3">
      <c r="A325" s="142" t="s">
        <v>115</v>
      </c>
      <c r="B325" s="79"/>
      <c r="C325" s="79"/>
      <c r="D325" s="82">
        <f>SUM(D296:D303)+SUM(D307:D317)</f>
        <v>15300</v>
      </c>
    </row>
    <row r="326" spans="1:4" x14ac:dyDescent="0.3">
      <c r="A326" s="142" t="s">
        <v>116</v>
      </c>
      <c r="B326" s="79"/>
      <c r="C326" s="79"/>
      <c r="D326" s="82">
        <f>SUM(D295:D323)</f>
        <v>15300</v>
      </c>
    </row>
    <row r="327" spans="1:4" x14ac:dyDescent="0.3">
      <c r="A327" s="140"/>
      <c r="B327" s="84"/>
      <c r="C327" s="85"/>
      <c r="D327" s="86"/>
    </row>
    <row r="328" spans="1:4" x14ac:dyDescent="0.3">
      <c r="A328" s="79" t="s">
        <v>117</v>
      </c>
      <c r="B328" s="80"/>
      <c r="C328" s="81"/>
      <c r="D328" s="82">
        <f>D325*0.25</f>
        <v>3825</v>
      </c>
    </row>
    <row r="329" spans="1:4" x14ac:dyDescent="0.3">
      <c r="A329" s="141"/>
      <c r="B329" s="84"/>
      <c r="C329" s="85"/>
      <c r="D329" s="86"/>
    </row>
    <row r="330" spans="1:4" x14ac:dyDescent="0.3">
      <c r="A330" s="79" t="s">
        <v>118</v>
      </c>
      <c r="B330" s="79"/>
      <c r="C330" s="79"/>
      <c r="D330" s="82">
        <f>D326+D328</f>
        <v>19125</v>
      </c>
    </row>
    <row r="331" spans="1:4" ht="23.4" x14ac:dyDescent="0.3">
      <c r="A331" s="144"/>
      <c r="B331" s="91"/>
      <c r="C331" s="92"/>
      <c r="D331" s="93"/>
    </row>
    <row r="332" spans="1:4" x14ac:dyDescent="0.3">
      <c r="A332" s="71"/>
      <c r="B332" s="72"/>
      <c r="C332" s="73"/>
      <c r="D332" s="74"/>
    </row>
    <row r="333" spans="1:4" ht="21" x14ac:dyDescent="0.3">
      <c r="A333" s="274" t="str">
        <f t="shared" ref="A333" si="16">CONCATENATE("COSTS WORK PACKAGE 9: ","      ","Dissemination, Exploitation and Communication Activities (RP2)")</f>
        <v>COSTS WORK PACKAGE 9:       Dissemination, Exploitation and Communication Activities (RP2)</v>
      </c>
      <c r="B333" s="275"/>
      <c r="C333" s="275"/>
      <c r="D333" s="275"/>
    </row>
    <row r="334" spans="1:4" x14ac:dyDescent="0.3">
      <c r="A334" s="77"/>
      <c r="B334" s="78"/>
      <c r="C334" s="78"/>
      <c r="D334" s="78"/>
    </row>
    <row r="335" spans="1:4" x14ac:dyDescent="0.3">
      <c r="A335" s="79" t="s">
        <v>86</v>
      </c>
      <c r="B335" s="80"/>
      <c r="C335" s="81"/>
      <c r="D335" s="82"/>
    </row>
    <row r="336" spans="1:4" x14ac:dyDescent="0.3">
      <c r="A336" s="77" t="s">
        <v>87</v>
      </c>
      <c r="B336" s="84"/>
      <c r="C336" s="85"/>
      <c r="D336" s="86"/>
    </row>
    <row r="337" spans="1:4" x14ac:dyDescent="0.3">
      <c r="A337" s="138" t="s">
        <v>88</v>
      </c>
      <c r="B337" s="130">
        <v>0.5</v>
      </c>
      <c r="C337" s="130">
        <v>9200</v>
      </c>
      <c r="D337" s="86">
        <f t="shared" ref="D337:D344" si="17">B337*C337</f>
        <v>4600</v>
      </c>
    </row>
    <row r="338" spans="1:4" x14ac:dyDescent="0.3">
      <c r="A338" s="138" t="s">
        <v>89</v>
      </c>
      <c r="B338" s="130">
        <v>0.2</v>
      </c>
      <c r="C338" s="130">
        <v>5500</v>
      </c>
      <c r="D338" s="86">
        <f t="shared" si="17"/>
        <v>1100</v>
      </c>
    </row>
    <row r="339" spans="1:4" x14ac:dyDescent="0.3">
      <c r="A339" s="138" t="s">
        <v>90</v>
      </c>
      <c r="B339" s="130"/>
      <c r="C339" s="130"/>
      <c r="D339" s="86">
        <f t="shared" si="17"/>
        <v>0</v>
      </c>
    </row>
    <row r="340" spans="1:4" x14ac:dyDescent="0.3">
      <c r="A340" s="138" t="s">
        <v>91</v>
      </c>
      <c r="B340" s="130"/>
      <c r="C340" s="130"/>
      <c r="D340" s="86">
        <f t="shared" si="17"/>
        <v>0</v>
      </c>
    </row>
    <row r="341" spans="1:4" x14ac:dyDescent="0.3">
      <c r="A341" s="138" t="s">
        <v>92</v>
      </c>
      <c r="B341" s="130"/>
      <c r="C341" s="130"/>
      <c r="D341" s="86">
        <f t="shared" si="17"/>
        <v>0</v>
      </c>
    </row>
    <row r="342" spans="1:4" x14ac:dyDescent="0.3">
      <c r="A342" s="77" t="s">
        <v>93</v>
      </c>
      <c r="B342" s="130"/>
      <c r="C342" s="130"/>
      <c r="D342" s="86">
        <f t="shared" si="17"/>
        <v>0</v>
      </c>
    </row>
    <row r="343" spans="1:4" x14ac:dyDescent="0.3">
      <c r="A343" s="77" t="s">
        <v>94</v>
      </c>
      <c r="B343" s="130"/>
      <c r="C343" s="130"/>
      <c r="D343" s="86">
        <f t="shared" si="17"/>
        <v>0</v>
      </c>
    </row>
    <row r="344" spans="1:4" x14ac:dyDescent="0.3">
      <c r="A344" s="77" t="s">
        <v>95</v>
      </c>
      <c r="B344" s="130"/>
      <c r="C344" s="85">
        <f>5080*VLOOKUP('BE list'!D5,CountryList!A2:B164,2,FALSE)</f>
        <v>6370.32</v>
      </c>
      <c r="D344" s="86">
        <f t="shared" si="17"/>
        <v>0</v>
      </c>
    </row>
    <row r="345" spans="1:4" x14ac:dyDescent="0.3">
      <c r="A345" s="79" t="s">
        <v>96</v>
      </c>
      <c r="B345" s="80"/>
      <c r="C345" s="81"/>
      <c r="D345" s="82"/>
    </row>
    <row r="346" spans="1:4" x14ac:dyDescent="0.3">
      <c r="A346" s="143"/>
      <c r="B346" s="130"/>
      <c r="C346" s="130"/>
      <c r="D346" s="86">
        <f>B346*C346</f>
        <v>0</v>
      </c>
    </row>
    <row r="347" spans="1:4" x14ac:dyDescent="0.3">
      <c r="A347" s="79" t="s">
        <v>97</v>
      </c>
      <c r="B347" s="80"/>
      <c r="C347" s="81"/>
      <c r="D347" s="82"/>
    </row>
    <row r="348" spans="1:4" x14ac:dyDescent="0.3">
      <c r="A348" s="77" t="s">
        <v>98</v>
      </c>
      <c r="B348" s="130">
        <v>4</v>
      </c>
      <c r="C348" s="130">
        <v>2700</v>
      </c>
      <c r="D348" s="86">
        <f>B348*C348</f>
        <v>10800</v>
      </c>
    </row>
    <row r="349" spans="1:4" x14ac:dyDescent="0.3">
      <c r="A349" s="77" t="s">
        <v>130</v>
      </c>
      <c r="B349" s="84"/>
      <c r="C349" s="85"/>
      <c r="D349" s="86"/>
    </row>
    <row r="350" spans="1:4" x14ac:dyDescent="0.3">
      <c r="A350" s="139" t="s">
        <v>100</v>
      </c>
      <c r="B350" s="130"/>
      <c r="C350" s="130"/>
      <c r="D350" s="86">
        <f>B350*C350</f>
        <v>0</v>
      </c>
    </row>
    <row r="351" spans="1:4" x14ac:dyDescent="0.3">
      <c r="A351" s="139" t="s">
        <v>101</v>
      </c>
      <c r="B351" s="130"/>
      <c r="C351" s="130"/>
      <c r="D351" s="86">
        <f>B351*C351</f>
        <v>0</v>
      </c>
    </row>
    <row r="352" spans="1:4" x14ac:dyDescent="0.3">
      <c r="A352" s="139" t="s">
        <v>102</v>
      </c>
      <c r="B352" s="130"/>
      <c r="C352" s="130"/>
      <c r="D352" s="86">
        <f>B352*C352</f>
        <v>0</v>
      </c>
    </row>
    <row r="353" spans="1:4" x14ac:dyDescent="0.3">
      <c r="A353" s="77" t="s">
        <v>103</v>
      </c>
      <c r="B353" s="84"/>
      <c r="C353" s="85"/>
      <c r="D353" s="86"/>
    </row>
    <row r="354" spans="1:4" x14ac:dyDescent="0.3">
      <c r="A354" s="139" t="s">
        <v>104</v>
      </c>
      <c r="B354" s="130"/>
      <c r="C354" s="130"/>
      <c r="D354" s="86">
        <f>B354*C354</f>
        <v>0</v>
      </c>
    </row>
    <row r="355" spans="1:4" x14ac:dyDescent="0.3">
      <c r="A355" s="139" t="s">
        <v>105</v>
      </c>
      <c r="B355" s="130"/>
      <c r="C355" s="130"/>
      <c r="D355" s="86">
        <f>B355*C355</f>
        <v>0</v>
      </c>
    </row>
    <row r="356" spans="1:4" x14ac:dyDescent="0.3">
      <c r="A356" s="139" t="s">
        <v>106</v>
      </c>
      <c r="B356" s="130"/>
      <c r="C356" s="130"/>
      <c r="D356" s="86">
        <f>B356*C356</f>
        <v>0</v>
      </c>
    </row>
    <row r="357" spans="1:4" x14ac:dyDescent="0.3">
      <c r="A357" s="139" t="s">
        <v>107</v>
      </c>
      <c r="B357" s="130">
        <v>1</v>
      </c>
      <c r="C357" s="130">
        <v>1500</v>
      </c>
      <c r="D357" s="86">
        <f>B357*C357</f>
        <v>1500</v>
      </c>
    </row>
    <row r="358" spans="1:4" x14ac:dyDescent="0.3">
      <c r="A358" s="139" t="s">
        <v>131</v>
      </c>
      <c r="B358" s="130"/>
      <c r="C358" s="130"/>
      <c r="D358" s="86">
        <f>B358*C358</f>
        <v>0</v>
      </c>
    </row>
    <row r="359" spans="1:4" x14ac:dyDescent="0.3">
      <c r="A359" s="79" t="s">
        <v>109</v>
      </c>
      <c r="B359" s="80"/>
      <c r="C359" s="81"/>
      <c r="D359" s="82"/>
    </row>
    <row r="360" spans="1:4" x14ac:dyDescent="0.3">
      <c r="A360" s="140" t="s">
        <v>110</v>
      </c>
      <c r="B360" s="130"/>
      <c r="C360" s="130"/>
      <c r="D360" s="86">
        <f>B360*C360</f>
        <v>0</v>
      </c>
    </row>
    <row r="361" spans="1:4" x14ac:dyDescent="0.3">
      <c r="A361" s="140" t="s">
        <v>111</v>
      </c>
      <c r="B361" s="130"/>
      <c r="C361" s="130"/>
      <c r="D361" s="86">
        <f>B361*C361</f>
        <v>0</v>
      </c>
    </row>
    <row r="362" spans="1:4" x14ac:dyDescent="0.3">
      <c r="A362" s="140" t="s">
        <v>332</v>
      </c>
      <c r="B362" s="130"/>
      <c r="C362" s="130"/>
      <c r="D362" s="86">
        <f>B362*C362</f>
        <v>0</v>
      </c>
    </row>
    <row r="363" spans="1:4" x14ac:dyDescent="0.3">
      <c r="A363" s="140" t="s">
        <v>333</v>
      </c>
      <c r="B363" s="130"/>
      <c r="C363" s="130"/>
      <c r="D363" s="86">
        <f>B363*C363</f>
        <v>0</v>
      </c>
    </row>
    <row r="364" spans="1:4" x14ac:dyDescent="0.3">
      <c r="A364" s="140" t="s">
        <v>114</v>
      </c>
      <c r="B364" s="130"/>
      <c r="C364" s="130"/>
      <c r="D364" s="86">
        <f>B364*C364</f>
        <v>0</v>
      </c>
    </row>
    <row r="365" spans="1:4" x14ac:dyDescent="0.3">
      <c r="A365" s="140"/>
      <c r="B365" s="84"/>
      <c r="C365" s="85"/>
      <c r="D365" s="86"/>
    </row>
    <row r="366" spans="1:4" x14ac:dyDescent="0.3">
      <c r="A366" s="142" t="s">
        <v>115</v>
      </c>
      <c r="B366" s="79"/>
      <c r="C366" s="79"/>
      <c r="D366" s="82">
        <f>SUM(D337:D344)+SUM(D348:D358)</f>
        <v>18000</v>
      </c>
    </row>
    <row r="367" spans="1:4" x14ac:dyDescent="0.3">
      <c r="A367" s="142" t="s">
        <v>116</v>
      </c>
      <c r="B367" s="79"/>
      <c r="C367" s="79"/>
      <c r="D367" s="82">
        <f>SUM(D336:D364)</f>
        <v>18000</v>
      </c>
    </row>
    <row r="368" spans="1:4" x14ac:dyDescent="0.3">
      <c r="A368" s="140"/>
      <c r="B368" s="84"/>
      <c r="C368" s="85"/>
      <c r="D368" s="86"/>
    </row>
    <row r="369" spans="1:4" x14ac:dyDescent="0.3">
      <c r="A369" s="79" t="s">
        <v>117</v>
      </c>
      <c r="B369" s="80"/>
      <c r="C369" s="81"/>
      <c r="D369" s="82">
        <f>D366*0.25</f>
        <v>4500</v>
      </c>
    </row>
    <row r="370" spans="1:4" x14ac:dyDescent="0.3">
      <c r="A370" s="141"/>
      <c r="B370" s="84"/>
      <c r="C370" s="85"/>
      <c r="D370" s="86"/>
    </row>
    <row r="371" spans="1:4" x14ac:dyDescent="0.3">
      <c r="A371" s="79" t="s">
        <v>118</v>
      </c>
      <c r="B371" s="79"/>
      <c r="C371" s="79"/>
      <c r="D371" s="82">
        <f>D367+D369</f>
        <v>22500</v>
      </c>
    </row>
    <row r="373" spans="1:4" x14ac:dyDescent="0.3">
      <c r="A373" s="71"/>
      <c r="B373" s="72"/>
      <c r="C373" s="73"/>
      <c r="D373" s="74"/>
    </row>
    <row r="374" spans="1:4" ht="21" x14ac:dyDescent="0.3">
      <c r="A374" s="274" t="s">
        <v>136</v>
      </c>
      <c r="B374" s="275"/>
      <c r="C374" s="275"/>
      <c r="D374" s="275"/>
    </row>
    <row r="375" spans="1:4" x14ac:dyDescent="0.3">
      <c r="A375" s="77"/>
      <c r="B375" s="78"/>
      <c r="C375" s="78"/>
      <c r="D375" s="78"/>
    </row>
    <row r="376" spans="1:4" x14ac:dyDescent="0.3">
      <c r="A376" s="79" t="s">
        <v>86</v>
      </c>
      <c r="B376" s="80"/>
      <c r="C376" s="81"/>
      <c r="D376" s="82"/>
    </row>
    <row r="377" spans="1:4" x14ac:dyDescent="0.3">
      <c r="A377" s="77" t="s">
        <v>87</v>
      </c>
      <c r="B377" s="84"/>
      <c r="C377" s="85"/>
      <c r="D377" s="86"/>
    </row>
    <row r="378" spans="1:4" x14ac:dyDescent="0.3">
      <c r="A378" s="138" t="s">
        <v>88</v>
      </c>
      <c r="B378" s="203">
        <f t="shared" ref="B378:B385" si="18">B9+B50+B91+B132+B173+B214+B255+B296+B337</f>
        <v>8.8000000000000007</v>
      </c>
      <c r="C378" s="85">
        <f t="shared" ref="C378:C385" si="19">IF(B378&gt;0,D378/B378," ")</f>
        <v>9200</v>
      </c>
      <c r="D378" s="86">
        <f t="shared" ref="D378:D385" si="20">D9+D50+D91+D132+D173+D214+D255+D296+D337</f>
        <v>80960</v>
      </c>
    </row>
    <row r="379" spans="1:4" x14ac:dyDescent="0.3">
      <c r="A379" s="138" t="s">
        <v>89</v>
      </c>
      <c r="B379" s="203">
        <f t="shared" si="18"/>
        <v>3.6000000000000005</v>
      </c>
      <c r="C379" s="85">
        <f t="shared" si="19"/>
        <v>5499.9999999999991</v>
      </c>
      <c r="D379" s="86">
        <f t="shared" si="20"/>
        <v>19800</v>
      </c>
    </row>
    <row r="380" spans="1:4" x14ac:dyDescent="0.3">
      <c r="A380" s="138" t="s">
        <v>90</v>
      </c>
      <c r="B380" s="203">
        <f t="shared" si="18"/>
        <v>0</v>
      </c>
      <c r="C380" s="85" t="str">
        <f t="shared" si="19"/>
        <v xml:space="preserve"> </v>
      </c>
      <c r="D380" s="86">
        <f t="shared" si="20"/>
        <v>0</v>
      </c>
    </row>
    <row r="381" spans="1:4" x14ac:dyDescent="0.3">
      <c r="A381" s="138" t="s">
        <v>91</v>
      </c>
      <c r="B381" s="203">
        <f t="shared" si="18"/>
        <v>0</v>
      </c>
      <c r="C381" s="85" t="str">
        <f t="shared" si="19"/>
        <v xml:space="preserve"> </v>
      </c>
      <c r="D381" s="86">
        <f t="shared" si="20"/>
        <v>0</v>
      </c>
    </row>
    <row r="382" spans="1:4" x14ac:dyDescent="0.3">
      <c r="A382" s="138" t="s">
        <v>92</v>
      </c>
      <c r="B382" s="203">
        <f t="shared" si="18"/>
        <v>0</v>
      </c>
      <c r="C382" s="85" t="str">
        <f t="shared" si="19"/>
        <v xml:space="preserve"> </v>
      </c>
      <c r="D382" s="86">
        <f t="shared" si="20"/>
        <v>0</v>
      </c>
    </row>
    <row r="383" spans="1:4" x14ac:dyDescent="0.3">
      <c r="A383" s="77" t="s">
        <v>93</v>
      </c>
      <c r="B383" s="203">
        <f t="shared" si="18"/>
        <v>0</v>
      </c>
      <c r="C383" s="85" t="str">
        <f t="shared" si="19"/>
        <v xml:space="preserve"> </v>
      </c>
      <c r="D383" s="86">
        <f t="shared" si="20"/>
        <v>0</v>
      </c>
    </row>
    <row r="384" spans="1:4" x14ac:dyDescent="0.3">
      <c r="A384" s="77" t="s">
        <v>94</v>
      </c>
      <c r="B384" s="203">
        <f t="shared" si="18"/>
        <v>0</v>
      </c>
      <c r="C384" s="85" t="str">
        <f t="shared" si="19"/>
        <v xml:space="preserve"> </v>
      </c>
      <c r="D384" s="86">
        <f t="shared" si="20"/>
        <v>0</v>
      </c>
    </row>
    <row r="385" spans="1:4" x14ac:dyDescent="0.3">
      <c r="A385" s="77" t="s">
        <v>95</v>
      </c>
      <c r="B385" s="203">
        <f t="shared" si="18"/>
        <v>0</v>
      </c>
      <c r="C385" s="85" t="str">
        <f t="shared" si="19"/>
        <v xml:space="preserve"> </v>
      </c>
      <c r="D385" s="86">
        <f t="shared" si="20"/>
        <v>0</v>
      </c>
    </row>
    <row r="386" spans="1:4" x14ac:dyDescent="0.3">
      <c r="A386" s="79" t="s">
        <v>96</v>
      </c>
      <c r="B386" s="80"/>
      <c r="C386" s="81"/>
      <c r="D386" s="82"/>
    </row>
    <row r="387" spans="1:4" x14ac:dyDescent="0.3">
      <c r="A387" s="77"/>
      <c r="B387" s="203">
        <f>B18+B59+B100+B141+B182+B223+B264+B305+B346</f>
        <v>0</v>
      </c>
      <c r="C387" s="85" t="str">
        <f>IF(B387&gt;0,D387/B387," ")</f>
        <v xml:space="preserve"> </v>
      </c>
      <c r="D387" s="86">
        <f>D18+D59+D100+D141+D182+D223+D264+D305+D346</f>
        <v>0</v>
      </c>
    </row>
    <row r="388" spans="1:4" x14ac:dyDescent="0.3">
      <c r="A388" s="79" t="s">
        <v>97</v>
      </c>
      <c r="B388" s="80"/>
      <c r="C388" s="81"/>
      <c r="D388" s="82"/>
    </row>
    <row r="389" spans="1:4" x14ac:dyDescent="0.3">
      <c r="A389" s="77" t="s">
        <v>98</v>
      </c>
      <c r="B389" s="203">
        <f>B20+B61+B102+B143+B184+B225+B266+B307+B348</f>
        <v>12</v>
      </c>
      <c r="C389" s="85">
        <f>IF(B389&gt;0,D389/B389," ")</f>
        <v>2208.3333333333335</v>
      </c>
      <c r="D389" s="86">
        <f>D20+D61+D102+D143+D184+D225+D266+D307+D348</f>
        <v>26500</v>
      </c>
    </row>
    <row r="390" spans="1:4" x14ac:dyDescent="0.3">
      <c r="A390" s="77" t="s">
        <v>130</v>
      </c>
      <c r="B390" s="84"/>
      <c r="C390" s="85"/>
      <c r="D390" s="86"/>
    </row>
    <row r="391" spans="1:4" x14ac:dyDescent="0.3">
      <c r="A391" s="139" t="s">
        <v>100</v>
      </c>
      <c r="B391" s="203">
        <f>B22+B63+B104+B145+B186+B227+B268+B309+B350</f>
        <v>0</v>
      </c>
      <c r="C391" s="85" t="str">
        <f>IF(B391&gt;0,D391/B391," ")</f>
        <v xml:space="preserve"> </v>
      </c>
      <c r="D391" s="86">
        <f>D22+D63+D104+D145+D186+D227+D268+D309+D350</f>
        <v>0</v>
      </c>
    </row>
    <row r="392" spans="1:4" x14ac:dyDescent="0.3">
      <c r="A392" s="139" t="s">
        <v>101</v>
      </c>
      <c r="B392" s="203">
        <f>B23+B64+B105+B146+B187+B228+B269+B310+B351</f>
        <v>0</v>
      </c>
      <c r="C392" s="85" t="str">
        <f>IF(B392&gt;0,D392/B392," ")</f>
        <v xml:space="preserve"> </v>
      </c>
      <c r="D392" s="86">
        <f>D23+D64+D105+D146+D187+D228+D269+D310+D351</f>
        <v>0</v>
      </c>
    </row>
    <row r="393" spans="1:4" x14ac:dyDescent="0.3">
      <c r="A393" s="139" t="s">
        <v>102</v>
      </c>
      <c r="B393" s="203">
        <f>B24+B65+B106+B147+B188+B229+B270+B311+B352</f>
        <v>0</v>
      </c>
      <c r="C393" s="85" t="str">
        <f>IF(B393&gt;0,D393/B393," ")</f>
        <v xml:space="preserve"> </v>
      </c>
      <c r="D393" s="86">
        <f>D24+D65+D106+D147+D188+D229+D270+D311+D352</f>
        <v>0</v>
      </c>
    </row>
    <row r="394" spans="1:4" x14ac:dyDescent="0.3">
      <c r="A394" s="77" t="s">
        <v>103</v>
      </c>
      <c r="B394" s="84"/>
      <c r="C394" s="85"/>
      <c r="D394" s="86"/>
    </row>
    <row r="395" spans="1:4" x14ac:dyDescent="0.3">
      <c r="A395" s="139" t="s">
        <v>104</v>
      </c>
      <c r="B395" s="203">
        <f>B26+B67+B108+B149+B190+B231+B272+B313+B354</f>
        <v>0</v>
      </c>
      <c r="C395" s="85" t="str">
        <f t="shared" ref="C395:C405" si="21">IF(B395&gt;0,D395/B395," ")</f>
        <v xml:space="preserve"> </v>
      </c>
      <c r="D395" s="86">
        <f>D26+D67+D108+D149+D190+D231+D272+D313+D354</f>
        <v>0</v>
      </c>
    </row>
    <row r="396" spans="1:4" x14ac:dyDescent="0.3">
      <c r="A396" s="139" t="s">
        <v>105</v>
      </c>
      <c r="B396" s="203">
        <f>B27+B68+B109+B150+B191+B232+B273+B314+B355</f>
        <v>1</v>
      </c>
      <c r="C396" s="85">
        <f t="shared" si="21"/>
        <v>10000</v>
      </c>
      <c r="D396" s="86">
        <f>D27+D68+D109+D150+D191+D232+D273+D314+D355</f>
        <v>10000</v>
      </c>
    </row>
    <row r="397" spans="1:4" x14ac:dyDescent="0.3">
      <c r="A397" s="139" t="s">
        <v>106</v>
      </c>
      <c r="B397" s="203">
        <f>B28+B69+B110+B151+B192+B233+B274+B315+B356</f>
        <v>0</v>
      </c>
      <c r="C397" s="85" t="str">
        <f t="shared" si="21"/>
        <v xml:space="preserve"> </v>
      </c>
      <c r="D397" s="86">
        <f>D28+D69+D110+D151+D192+D233+D274+D315+D356</f>
        <v>0</v>
      </c>
    </row>
    <row r="398" spans="1:4" x14ac:dyDescent="0.3">
      <c r="A398" s="139" t="s">
        <v>107</v>
      </c>
      <c r="B398" s="203">
        <f>B29+B70+B111+B152+B193+B234+B275+B316+B357</f>
        <v>2</v>
      </c>
      <c r="C398" s="85">
        <f t="shared" si="21"/>
        <v>1500</v>
      </c>
      <c r="D398" s="86">
        <f>D29+D70+D111+D152+D193+D234+D275+D316+D357</f>
        <v>3000</v>
      </c>
    </row>
    <row r="399" spans="1:4" x14ac:dyDescent="0.3">
      <c r="A399" s="139" t="s">
        <v>131</v>
      </c>
      <c r="B399" s="203">
        <f>B30+B71+B112+B153+B194+B235+B276+B317+B358</f>
        <v>0</v>
      </c>
      <c r="C399" s="85" t="str">
        <f t="shared" si="21"/>
        <v xml:space="preserve"> </v>
      </c>
      <c r="D399" s="86">
        <f>D30+D71+D112+D153+D194+D235+D276+D317+D358</f>
        <v>0</v>
      </c>
    </row>
    <row r="400" spans="1:4" x14ac:dyDescent="0.3">
      <c r="A400" s="79" t="s">
        <v>109</v>
      </c>
      <c r="B400" s="80"/>
      <c r="C400" s="81"/>
      <c r="D400" s="82"/>
    </row>
    <row r="401" spans="1:4" x14ac:dyDescent="0.3">
      <c r="A401" s="140" t="s">
        <v>110</v>
      </c>
      <c r="B401" s="203">
        <f>B32+B73+B114+B155+B196+B237+B278+B319+B360</f>
        <v>0</v>
      </c>
      <c r="C401" s="85" t="str">
        <f t="shared" si="21"/>
        <v xml:space="preserve"> </v>
      </c>
      <c r="D401" s="86">
        <f>D32+D73+D114+D155+D196+D237+D278+D319+D360</f>
        <v>0</v>
      </c>
    </row>
    <row r="402" spans="1:4" x14ac:dyDescent="0.3">
      <c r="A402" s="140" t="s">
        <v>111</v>
      </c>
      <c r="B402" s="203">
        <f>B33+B74+B115+B156+B197+B238+B279+B320+B361</f>
        <v>0</v>
      </c>
      <c r="C402" s="85" t="str">
        <f t="shared" si="21"/>
        <v xml:space="preserve"> </v>
      </c>
      <c r="D402" s="86">
        <f>D33+D74+D115+D156+D197+D238+D279+D320+D361</f>
        <v>0</v>
      </c>
    </row>
    <row r="403" spans="1:4" x14ac:dyDescent="0.3">
      <c r="A403" s="140" t="s">
        <v>332</v>
      </c>
      <c r="B403" s="203">
        <f>B34+B75+B116+B157+B198+B239+B280+B321+B362</f>
        <v>0</v>
      </c>
      <c r="C403" s="85" t="str">
        <f t="shared" si="21"/>
        <v xml:space="preserve"> </v>
      </c>
      <c r="D403" s="86">
        <f>D34+D75+D116+D157+D198+D239+D280+D321+D362</f>
        <v>0</v>
      </c>
    </row>
    <row r="404" spans="1:4" x14ac:dyDescent="0.3">
      <c r="A404" s="140" t="s">
        <v>333</v>
      </c>
      <c r="B404" s="203">
        <f>B35+B76+B117+B158+B199+B240+B281+B322+B363</f>
        <v>0</v>
      </c>
      <c r="C404" s="85" t="str">
        <f t="shared" si="21"/>
        <v xml:space="preserve"> </v>
      </c>
      <c r="D404" s="86">
        <f>D35+D76+D117+D158+D199+D240+D281+D322+D363</f>
        <v>0</v>
      </c>
    </row>
    <row r="405" spans="1:4" x14ac:dyDescent="0.3">
      <c r="A405" s="140" t="s">
        <v>114</v>
      </c>
      <c r="B405" s="203">
        <f>B36+B77+B118+B159+B200+B241+B282+B323+B364</f>
        <v>0</v>
      </c>
      <c r="C405" s="85" t="str">
        <f t="shared" si="21"/>
        <v xml:space="preserve"> </v>
      </c>
      <c r="D405" s="86">
        <f>D36+D77+D118+D159+D200+D241+D282+D323+D364</f>
        <v>0</v>
      </c>
    </row>
    <row r="406" spans="1:4" x14ac:dyDescent="0.3">
      <c r="A406" s="141"/>
      <c r="B406" s="84"/>
      <c r="C406" s="85"/>
      <c r="D406" s="86"/>
    </row>
    <row r="407" spans="1:4" x14ac:dyDescent="0.3">
      <c r="A407" s="142" t="s">
        <v>115</v>
      </c>
      <c r="B407" s="79"/>
      <c r="C407" s="79"/>
      <c r="D407" s="154">
        <f>D38+D79+D120+D161+D202+D243+D284+D325+D366</f>
        <v>140260</v>
      </c>
    </row>
    <row r="408" spans="1:4" x14ac:dyDescent="0.3">
      <c r="A408" s="142" t="s">
        <v>116</v>
      </c>
      <c r="B408" s="79"/>
      <c r="C408" s="79"/>
      <c r="D408" s="154">
        <f>D39+D80+D121+D162+D203+D244+D285+D326+D367</f>
        <v>140260</v>
      </c>
    </row>
    <row r="409" spans="1:4" x14ac:dyDescent="0.3">
      <c r="A409" s="140"/>
      <c r="B409" s="84"/>
      <c r="C409" s="85"/>
      <c r="D409" s="86"/>
    </row>
    <row r="410" spans="1:4" x14ac:dyDescent="0.3">
      <c r="A410" s="79" t="s">
        <v>117</v>
      </c>
      <c r="B410" s="79"/>
      <c r="C410" s="79"/>
      <c r="D410" s="154">
        <f>D41+D82+D123+D164+D205+D246+D287+D328+D369</f>
        <v>35065</v>
      </c>
    </row>
    <row r="411" spans="1:4" x14ac:dyDescent="0.3">
      <c r="A411" s="141"/>
      <c r="B411" s="84"/>
      <c r="C411" s="85"/>
      <c r="D411" s="86"/>
    </row>
    <row r="412" spans="1:4" x14ac:dyDescent="0.3">
      <c r="A412" s="79" t="s">
        <v>118</v>
      </c>
      <c r="B412" s="79"/>
      <c r="C412" s="79"/>
      <c r="D412" s="154">
        <f>D43+D84+D125+D166+D207+D248+D289+D330+D371</f>
        <v>175325</v>
      </c>
    </row>
  </sheetData>
  <sheetProtection algorithmName="SHA-512" hashValue="V4t17IBP1OS0kGrgyenb4Yb1BGHAgcysnk5WH2wdrEFS6bSTvUpaeFQIdZ6bgJLJ440/yWN79UBhF64k1pybpw==" saltValue="Ueqbh0C3M3/1MEVqUzpztA==" spinCount="100000" sheet="1" objects="1" scenarios="1"/>
  <mergeCells count="11">
    <mergeCell ref="A292:D292"/>
    <mergeCell ref="A333:D333"/>
    <mergeCell ref="A374:D374"/>
    <mergeCell ref="A210:D210"/>
    <mergeCell ref="A251:D251"/>
    <mergeCell ref="A169:D169"/>
    <mergeCell ref="B2:D2"/>
    <mergeCell ref="A5:D5"/>
    <mergeCell ref="A46:D46"/>
    <mergeCell ref="A87:D87"/>
    <mergeCell ref="A128:D128"/>
  </mergeCells>
  <hyperlinks>
    <hyperlink ref="C1" location="BE2!A412" tooltip="Go to Summary section" display="BE2!A412" xr:uid="{DA27815E-EC79-4300-94AC-645D6EEBAC1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61BCB-E6FC-455B-964A-0CFCB16016B5}">
  <sheetPr>
    <tabColor rgb="FFCCFF66"/>
  </sheetPr>
  <dimension ref="A1:D412"/>
  <sheetViews>
    <sheetView zoomScale="80" zoomScaleNormal="80" workbookViewId="0">
      <pane ySplit="3" topLeftCell="A383" activePane="bottomLeft" state="frozenSplit"/>
      <selection pane="bottomLeft" activeCell="B339" sqref="B339"/>
    </sheetView>
  </sheetViews>
  <sheetFormatPr defaultRowHeight="14.4" x14ac:dyDescent="0.3"/>
  <cols>
    <col min="1" max="1" width="111.77734375" customWidth="1"/>
    <col min="2" max="2" width="8.77734375" customWidth="1"/>
    <col min="3" max="3" width="15.21875" customWidth="1"/>
    <col min="4" max="4" width="16.21875" bestFit="1" customWidth="1"/>
  </cols>
  <sheetData>
    <row r="1" spans="1:4" ht="24" thickBot="1" x14ac:dyDescent="0.35">
      <c r="A1" s="144" t="s">
        <v>372</v>
      </c>
      <c r="B1" s="91"/>
      <c r="C1" s="228" t="s">
        <v>126</v>
      </c>
      <c r="D1" s="93"/>
    </row>
    <row r="2" spans="1:4" ht="18" x14ac:dyDescent="0.3">
      <c r="A2" s="146"/>
      <c r="B2" s="268" t="s">
        <v>359</v>
      </c>
      <c r="C2" s="269"/>
      <c r="D2" s="270"/>
    </row>
    <row r="3" spans="1:4" ht="18" x14ac:dyDescent="0.3">
      <c r="A3" s="148" t="s">
        <v>127</v>
      </c>
      <c r="B3" s="149" t="s">
        <v>78</v>
      </c>
      <c r="C3" s="150" t="s">
        <v>79</v>
      </c>
      <c r="D3" s="149" t="s">
        <v>80</v>
      </c>
    </row>
    <row r="4" spans="1:4" x14ac:dyDescent="0.3">
      <c r="A4" s="71"/>
      <c r="B4" s="72"/>
      <c r="C4" s="73"/>
      <c r="D4" s="74"/>
    </row>
    <row r="5" spans="1:4" ht="21" x14ac:dyDescent="0.3">
      <c r="A5" s="274" t="str">
        <f t="shared" ref="A5" si="0">CONCATENATE("COSTS WORK PACKAGE 1: ","      ","Project Menagement and Coordination (RP1)")</f>
        <v>COSTS WORK PACKAGE 1:       Project Menagement and Coordination (RP1)</v>
      </c>
      <c r="B5" s="275"/>
      <c r="C5" s="275"/>
      <c r="D5" s="275"/>
    </row>
    <row r="6" spans="1:4" x14ac:dyDescent="0.3">
      <c r="A6" s="77"/>
      <c r="B6" s="78"/>
      <c r="C6" s="78"/>
      <c r="D6" s="78"/>
    </row>
    <row r="7" spans="1:4" x14ac:dyDescent="0.3">
      <c r="A7" s="79" t="s">
        <v>86</v>
      </c>
      <c r="B7" s="80"/>
      <c r="C7" s="81"/>
      <c r="D7" s="82"/>
    </row>
    <row r="8" spans="1:4" x14ac:dyDescent="0.3">
      <c r="A8" s="77" t="s">
        <v>87</v>
      </c>
      <c r="B8" s="84"/>
      <c r="C8" s="85"/>
      <c r="D8" s="86"/>
    </row>
    <row r="9" spans="1:4" x14ac:dyDescent="0.3">
      <c r="A9" s="138" t="s">
        <v>88</v>
      </c>
      <c r="B9" s="130">
        <v>0.5</v>
      </c>
      <c r="C9" s="130">
        <v>10276</v>
      </c>
      <c r="D9" s="86">
        <f t="shared" ref="D9:D16" si="1">B9*C9</f>
        <v>5138</v>
      </c>
    </row>
    <row r="10" spans="1:4" x14ac:dyDescent="0.3">
      <c r="A10" s="138" t="s">
        <v>89</v>
      </c>
      <c r="B10" s="130"/>
      <c r="C10" s="130"/>
      <c r="D10" s="86">
        <f t="shared" si="1"/>
        <v>0</v>
      </c>
    </row>
    <row r="11" spans="1:4" x14ac:dyDescent="0.3">
      <c r="A11" s="138" t="s">
        <v>90</v>
      </c>
      <c r="B11" s="130"/>
      <c r="C11" s="130"/>
      <c r="D11" s="86">
        <f t="shared" si="1"/>
        <v>0</v>
      </c>
    </row>
    <row r="12" spans="1:4" x14ac:dyDescent="0.3">
      <c r="A12" s="138" t="s">
        <v>91</v>
      </c>
      <c r="B12" s="130"/>
      <c r="C12" s="130"/>
      <c r="D12" s="86">
        <f t="shared" si="1"/>
        <v>0</v>
      </c>
    </row>
    <row r="13" spans="1:4" x14ac:dyDescent="0.3">
      <c r="A13" s="138" t="s">
        <v>92</v>
      </c>
      <c r="B13" s="130"/>
      <c r="C13" s="130"/>
      <c r="D13" s="86">
        <f t="shared" si="1"/>
        <v>0</v>
      </c>
    </row>
    <row r="14" spans="1:4" x14ac:dyDescent="0.3">
      <c r="A14" s="77" t="s">
        <v>93</v>
      </c>
      <c r="B14" s="130"/>
      <c r="C14" s="130"/>
      <c r="D14" s="86">
        <f t="shared" si="1"/>
        <v>0</v>
      </c>
    </row>
    <row r="15" spans="1:4" x14ac:dyDescent="0.3">
      <c r="A15" s="77" t="s">
        <v>94</v>
      </c>
      <c r="B15" s="130"/>
      <c r="C15" s="130"/>
      <c r="D15" s="86">
        <f t="shared" si="1"/>
        <v>0</v>
      </c>
    </row>
    <row r="16" spans="1:4" x14ac:dyDescent="0.3">
      <c r="A16" s="77" t="s">
        <v>95</v>
      </c>
      <c r="B16" s="130"/>
      <c r="C16" s="85">
        <f>5080*VLOOKUP('BE list'!D6,CountryList!A2:B164,2,FALSE)</f>
        <v>5913.12</v>
      </c>
      <c r="D16" s="86">
        <f t="shared" si="1"/>
        <v>0</v>
      </c>
    </row>
    <row r="17" spans="1:4" x14ac:dyDescent="0.3">
      <c r="A17" s="79" t="s">
        <v>96</v>
      </c>
      <c r="B17" s="80"/>
      <c r="C17" s="81"/>
      <c r="D17" s="82"/>
    </row>
    <row r="18" spans="1:4" x14ac:dyDescent="0.3">
      <c r="A18" s="143"/>
      <c r="B18" s="130"/>
      <c r="C18" s="130"/>
      <c r="D18" s="86">
        <f>B18*C18</f>
        <v>0</v>
      </c>
    </row>
    <row r="19" spans="1:4" x14ac:dyDescent="0.3">
      <c r="A19" s="79" t="s">
        <v>97</v>
      </c>
      <c r="B19" s="80"/>
      <c r="C19" s="81"/>
      <c r="D19" s="82"/>
    </row>
    <row r="20" spans="1:4" x14ac:dyDescent="0.3">
      <c r="A20" s="77" t="s">
        <v>98</v>
      </c>
      <c r="B20" s="130">
        <v>2</v>
      </c>
      <c r="C20" s="130">
        <v>1200</v>
      </c>
      <c r="D20" s="86">
        <f>B20*C20</f>
        <v>2400</v>
      </c>
    </row>
    <row r="21" spans="1:4" x14ac:dyDescent="0.3">
      <c r="A21" s="77" t="s">
        <v>130</v>
      </c>
      <c r="B21" s="84"/>
      <c r="C21" s="85"/>
      <c r="D21" s="86"/>
    </row>
    <row r="22" spans="1:4" x14ac:dyDescent="0.3">
      <c r="A22" s="139" t="s">
        <v>100</v>
      </c>
      <c r="B22" s="130"/>
      <c r="C22" s="130"/>
      <c r="D22" s="86">
        <f>B22*C22</f>
        <v>0</v>
      </c>
    </row>
    <row r="23" spans="1:4" x14ac:dyDescent="0.3">
      <c r="A23" s="139" t="s">
        <v>101</v>
      </c>
      <c r="B23" s="130"/>
      <c r="C23" s="130"/>
      <c r="D23" s="86">
        <f>B23*C23</f>
        <v>0</v>
      </c>
    </row>
    <row r="24" spans="1:4" x14ac:dyDescent="0.3">
      <c r="A24" s="139" t="s">
        <v>102</v>
      </c>
      <c r="B24" s="130"/>
      <c r="C24" s="130"/>
      <c r="D24" s="86">
        <f>B24*C24</f>
        <v>0</v>
      </c>
    </row>
    <row r="25" spans="1:4" x14ac:dyDescent="0.3">
      <c r="A25" s="77" t="s">
        <v>103</v>
      </c>
      <c r="B25" s="84"/>
      <c r="C25" s="85"/>
      <c r="D25" s="86"/>
    </row>
    <row r="26" spans="1:4" x14ac:dyDescent="0.3">
      <c r="A26" s="139" t="s">
        <v>104</v>
      </c>
      <c r="B26" s="130"/>
      <c r="C26" s="130"/>
      <c r="D26" s="86">
        <f>B26*C26</f>
        <v>0</v>
      </c>
    </row>
    <row r="27" spans="1:4" x14ac:dyDescent="0.3">
      <c r="A27" s="139" t="s">
        <v>105</v>
      </c>
      <c r="B27" s="130"/>
      <c r="C27" s="130"/>
      <c r="D27" s="86">
        <f>B27*C27</f>
        <v>0</v>
      </c>
    </row>
    <row r="28" spans="1:4" x14ac:dyDescent="0.3">
      <c r="A28" s="139" t="s">
        <v>106</v>
      </c>
      <c r="B28" s="130"/>
      <c r="C28" s="130"/>
      <c r="D28" s="86">
        <f>B28*C28</f>
        <v>0</v>
      </c>
    </row>
    <row r="29" spans="1:4" x14ac:dyDescent="0.3">
      <c r="A29" s="139" t="s">
        <v>107</v>
      </c>
      <c r="B29" s="130"/>
      <c r="C29" s="130"/>
      <c r="D29" s="86">
        <f>B29*C29</f>
        <v>0</v>
      </c>
    </row>
    <row r="30" spans="1:4" x14ac:dyDescent="0.3">
      <c r="A30" s="139" t="s">
        <v>131</v>
      </c>
      <c r="B30" s="130"/>
      <c r="C30" s="130"/>
      <c r="D30" s="86">
        <f>B30*C30</f>
        <v>0</v>
      </c>
    </row>
    <row r="31" spans="1:4" x14ac:dyDescent="0.3">
      <c r="A31" s="79" t="s">
        <v>109</v>
      </c>
      <c r="B31" s="80"/>
      <c r="C31" s="81"/>
      <c r="D31" s="82"/>
    </row>
    <row r="32" spans="1:4" x14ac:dyDescent="0.3">
      <c r="A32" s="140" t="s">
        <v>110</v>
      </c>
      <c r="B32" s="130"/>
      <c r="C32" s="130"/>
      <c r="D32" s="86">
        <f>B32*C32</f>
        <v>0</v>
      </c>
    </row>
    <row r="33" spans="1:4" x14ac:dyDescent="0.3">
      <c r="A33" s="140" t="s">
        <v>111</v>
      </c>
      <c r="B33" s="130"/>
      <c r="C33" s="130"/>
      <c r="D33" s="86">
        <f>B33*C33</f>
        <v>0</v>
      </c>
    </row>
    <row r="34" spans="1:4" x14ac:dyDescent="0.3">
      <c r="A34" s="140" t="s">
        <v>332</v>
      </c>
      <c r="B34" s="130"/>
      <c r="C34" s="130"/>
      <c r="D34" s="86">
        <f>B34*C34</f>
        <v>0</v>
      </c>
    </row>
    <row r="35" spans="1:4" x14ac:dyDescent="0.3">
      <c r="A35" s="140" t="s">
        <v>333</v>
      </c>
      <c r="B35" s="130"/>
      <c r="C35" s="130"/>
      <c r="D35" s="86">
        <f>B35*C35</f>
        <v>0</v>
      </c>
    </row>
    <row r="36" spans="1:4" x14ac:dyDescent="0.3">
      <c r="A36" s="140" t="s">
        <v>114</v>
      </c>
      <c r="B36" s="130"/>
      <c r="C36" s="130"/>
      <c r="D36" s="86">
        <f>B36*C36</f>
        <v>0</v>
      </c>
    </row>
    <row r="37" spans="1:4" x14ac:dyDescent="0.3">
      <c r="A37" s="140"/>
      <c r="B37" s="84"/>
      <c r="C37" s="85"/>
      <c r="D37" s="86"/>
    </row>
    <row r="38" spans="1:4" x14ac:dyDescent="0.3">
      <c r="A38" s="142" t="s">
        <v>115</v>
      </c>
      <c r="B38" s="79"/>
      <c r="C38" s="79"/>
      <c r="D38" s="82">
        <f>SUM(D9:D16)+SUM(D20:D30)</f>
        <v>7538</v>
      </c>
    </row>
    <row r="39" spans="1:4" x14ac:dyDescent="0.3">
      <c r="A39" s="142" t="s">
        <v>116</v>
      </c>
      <c r="B39" s="79"/>
      <c r="C39" s="79"/>
      <c r="D39" s="82">
        <f>SUM(D8:D36)</f>
        <v>7538</v>
      </c>
    </row>
    <row r="40" spans="1:4" x14ac:dyDescent="0.3">
      <c r="A40" s="140"/>
      <c r="B40" s="84"/>
      <c r="C40" s="85"/>
      <c r="D40" s="86"/>
    </row>
    <row r="41" spans="1:4" x14ac:dyDescent="0.3">
      <c r="A41" s="79" t="s">
        <v>117</v>
      </c>
      <c r="B41" s="80"/>
      <c r="C41" s="81"/>
      <c r="D41" s="82">
        <f>D38*0.25</f>
        <v>1884.5</v>
      </c>
    </row>
    <row r="42" spans="1:4" x14ac:dyDescent="0.3">
      <c r="A42" s="141"/>
      <c r="B42" s="84"/>
      <c r="C42" s="85"/>
      <c r="D42" s="86"/>
    </row>
    <row r="43" spans="1:4" x14ac:dyDescent="0.3">
      <c r="A43" s="79" t="s">
        <v>118</v>
      </c>
      <c r="B43" s="79"/>
      <c r="C43" s="79"/>
      <c r="D43" s="82">
        <f>D39+D41</f>
        <v>9422.5</v>
      </c>
    </row>
    <row r="45" spans="1:4" x14ac:dyDescent="0.3">
      <c r="A45" s="71"/>
      <c r="B45" s="72"/>
      <c r="C45" s="73"/>
      <c r="D45" s="74"/>
    </row>
    <row r="46" spans="1:4" ht="21" x14ac:dyDescent="0.3">
      <c r="A46" s="274" t="str">
        <f t="shared" ref="A46" si="2">CONCATENATE("COSTS WORK PACKAGE 2: ","      ","Project Menagement and Coordination (RP2)")</f>
        <v>COSTS WORK PACKAGE 2:       Project Menagement and Coordination (RP2)</v>
      </c>
      <c r="B46" s="275"/>
      <c r="C46" s="275"/>
      <c r="D46" s="275"/>
    </row>
    <row r="47" spans="1:4" x14ac:dyDescent="0.3">
      <c r="A47" s="77"/>
      <c r="B47" s="78"/>
      <c r="C47" s="78"/>
      <c r="D47" s="78"/>
    </row>
    <row r="48" spans="1:4" x14ac:dyDescent="0.3">
      <c r="A48" s="79" t="s">
        <v>86</v>
      </c>
      <c r="B48" s="80"/>
      <c r="C48" s="81"/>
      <c r="D48" s="82"/>
    </row>
    <row r="49" spans="1:4" x14ac:dyDescent="0.3">
      <c r="A49" s="77" t="s">
        <v>87</v>
      </c>
      <c r="B49" s="84"/>
      <c r="C49" s="85"/>
      <c r="D49" s="86"/>
    </row>
    <row r="50" spans="1:4" x14ac:dyDescent="0.3">
      <c r="A50" s="138" t="s">
        <v>88</v>
      </c>
      <c r="B50" s="130">
        <v>0.5</v>
      </c>
      <c r="C50" s="130">
        <v>10276</v>
      </c>
      <c r="D50" s="86">
        <f t="shared" ref="D50:D57" si="3">B50*C50</f>
        <v>5138</v>
      </c>
    </row>
    <row r="51" spans="1:4" x14ac:dyDescent="0.3">
      <c r="A51" s="138" t="s">
        <v>89</v>
      </c>
      <c r="B51" s="130"/>
      <c r="C51" s="130"/>
      <c r="D51" s="86">
        <f t="shared" si="3"/>
        <v>0</v>
      </c>
    </row>
    <row r="52" spans="1:4" x14ac:dyDescent="0.3">
      <c r="A52" s="138" t="s">
        <v>90</v>
      </c>
      <c r="B52" s="130"/>
      <c r="C52" s="130"/>
      <c r="D52" s="86">
        <f t="shared" si="3"/>
        <v>0</v>
      </c>
    </row>
    <row r="53" spans="1:4" x14ac:dyDescent="0.3">
      <c r="A53" s="138" t="s">
        <v>91</v>
      </c>
      <c r="B53" s="130"/>
      <c r="C53" s="130"/>
      <c r="D53" s="86">
        <f t="shared" si="3"/>
        <v>0</v>
      </c>
    </row>
    <row r="54" spans="1:4" x14ac:dyDescent="0.3">
      <c r="A54" s="138" t="s">
        <v>92</v>
      </c>
      <c r="B54" s="130"/>
      <c r="C54" s="130"/>
      <c r="D54" s="86">
        <f t="shared" si="3"/>
        <v>0</v>
      </c>
    </row>
    <row r="55" spans="1:4" x14ac:dyDescent="0.3">
      <c r="A55" s="77" t="s">
        <v>93</v>
      </c>
      <c r="B55" s="130"/>
      <c r="C55" s="130"/>
      <c r="D55" s="86">
        <f t="shared" si="3"/>
        <v>0</v>
      </c>
    </row>
    <row r="56" spans="1:4" x14ac:dyDescent="0.3">
      <c r="A56" s="77" t="s">
        <v>94</v>
      </c>
      <c r="B56" s="130"/>
      <c r="C56" s="130"/>
      <c r="D56" s="86">
        <f t="shared" si="3"/>
        <v>0</v>
      </c>
    </row>
    <row r="57" spans="1:4" x14ac:dyDescent="0.3">
      <c r="A57" s="77" t="s">
        <v>95</v>
      </c>
      <c r="B57" s="130"/>
      <c r="C57" s="85">
        <f>5080*VLOOKUP('BE list'!D6,CountryList!A2:B164,2,FALSE)</f>
        <v>5913.12</v>
      </c>
      <c r="D57" s="86">
        <f t="shared" si="3"/>
        <v>0</v>
      </c>
    </row>
    <row r="58" spans="1:4" x14ac:dyDescent="0.3">
      <c r="A58" s="79" t="s">
        <v>96</v>
      </c>
      <c r="B58" s="80"/>
      <c r="C58" s="81"/>
      <c r="D58" s="82"/>
    </row>
    <row r="59" spans="1:4" x14ac:dyDescent="0.3">
      <c r="A59" s="143"/>
      <c r="B59" s="130"/>
      <c r="C59" s="130"/>
      <c r="D59" s="86">
        <f>B59*C59</f>
        <v>0</v>
      </c>
    </row>
    <row r="60" spans="1:4" x14ac:dyDescent="0.3">
      <c r="A60" s="79" t="s">
        <v>97</v>
      </c>
      <c r="B60" s="80"/>
      <c r="C60" s="81"/>
      <c r="D60" s="82"/>
    </row>
    <row r="61" spans="1:4" x14ac:dyDescent="0.3">
      <c r="A61" s="77" t="s">
        <v>98</v>
      </c>
      <c r="B61" s="130">
        <v>3</v>
      </c>
      <c r="C61" s="130">
        <v>1200</v>
      </c>
      <c r="D61" s="86">
        <f>B61*C61</f>
        <v>3600</v>
      </c>
    </row>
    <row r="62" spans="1:4" x14ac:dyDescent="0.3">
      <c r="A62" s="77" t="s">
        <v>130</v>
      </c>
      <c r="B62" s="84"/>
      <c r="C62" s="85"/>
      <c r="D62" s="86"/>
    </row>
    <row r="63" spans="1:4" x14ac:dyDescent="0.3">
      <c r="A63" s="139" t="s">
        <v>100</v>
      </c>
      <c r="B63" s="130"/>
      <c r="C63" s="130"/>
      <c r="D63" s="86">
        <f>B63*C63</f>
        <v>0</v>
      </c>
    </row>
    <row r="64" spans="1:4" x14ac:dyDescent="0.3">
      <c r="A64" s="139" t="s">
        <v>101</v>
      </c>
      <c r="B64" s="130"/>
      <c r="C64" s="130"/>
      <c r="D64" s="86">
        <f>B64*C64</f>
        <v>0</v>
      </c>
    </row>
    <row r="65" spans="1:4" x14ac:dyDescent="0.3">
      <c r="A65" s="139" t="s">
        <v>102</v>
      </c>
      <c r="B65" s="130"/>
      <c r="C65" s="130"/>
      <c r="D65" s="86">
        <f>B65*C65</f>
        <v>0</v>
      </c>
    </row>
    <row r="66" spans="1:4" x14ac:dyDescent="0.3">
      <c r="A66" s="77" t="s">
        <v>103</v>
      </c>
      <c r="B66" s="84"/>
      <c r="C66" s="85"/>
      <c r="D66" s="86"/>
    </row>
    <row r="67" spans="1:4" x14ac:dyDescent="0.3">
      <c r="A67" s="139" t="s">
        <v>104</v>
      </c>
      <c r="B67" s="130"/>
      <c r="C67" s="130"/>
      <c r="D67" s="86">
        <f>B67*C67</f>
        <v>0</v>
      </c>
    </row>
    <row r="68" spans="1:4" x14ac:dyDescent="0.3">
      <c r="A68" s="139" t="s">
        <v>105</v>
      </c>
      <c r="B68" s="130"/>
      <c r="C68" s="130"/>
      <c r="D68" s="86">
        <f>B68*C68</f>
        <v>0</v>
      </c>
    </row>
    <row r="69" spans="1:4" x14ac:dyDescent="0.3">
      <c r="A69" s="139" t="s">
        <v>106</v>
      </c>
      <c r="B69" s="130"/>
      <c r="C69" s="130"/>
      <c r="D69" s="86">
        <f>B69*C69</f>
        <v>0</v>
      </c>
    </row>
    <row r="70" spans="1:4" x14ac:dyDescent="0.3">
      <c r="A70" s="139" t="s">
        <v>107</v>
      </c>
      <c r="B70" s="130"/>
      <c r="C70" s="130"/>
      <c r="D70" s="86">
        <f>B70*C70</f>
        <v>0</v>
      </c>
    </row>
    <row r="71" spans="1:4" x14ac:dyDescent="0.3">
      <c r="A71" s="139" t="s">
        <v>131</v>
      </c>
      <c r="B71" s="130"/>
      <c r="C71" s="130"/>
      <c r="D71" s="86">
        <f>B71*C71</f>
        <v>0</v>
      </c>
    </row>
    <row r="72" spans="1:4" x14ac:dyDescent="0.3">
      <c r="A72" s="79" t="s">
        <v>109</v>
      </c>
      <c r="B72" s="80"/>
      <c r="C72" s="81"/>
      <c r="D72" s="82"/>
    </row>
    <row r="73" spans="1:4" x14ac:dyDescent="0.3">
      <c r="A73" s="140" t="s">
        <v>110</v>
      </c>
      <c r="B73" s="130"/>
      <c r="C73" s="130"/>
      <c r="D73" s="86">
        <f>B73*C73</f>
        <v>0</v>
      </c>
    </row>
    <row r="74" spans="1:4" x14ac:dyDescent="0.3">
      <c r="A74" s="140" t="s">
        <v>111</v>
      </c>
      <c r="B74" s="130"/>
      <c r="C74" s="130"/>
      <c r="D74" s="86">
        <f>B74*C74</f>
        <v>0</v>
      </c>
    </row>
    <row r="75" spans="1:4" x14ac:dyDescent="0.3">
      <c r="A75" s="140" t="s">
        <v>332</v>
      </c>
      <c r="B75" s="130"/>
      <c r="C75" s="130"/>
      <c r="D75" s="86">
        <f>B75*C75</f>
        <v>0</v>
      </c>
    </row>
    <row r="76" spans="1:4" x14ac:dyDescent="0.3">
      <c r="A76" s="140" t="s">
        <v>333</v>
      </c>
      <c r="B76" s="130"/>
      <c r="C76" s="130"/>
      <c r="D76" s="86">
        <f>B76*C76</f>
        <v>0</v>
      </c>
    </row>
    <row r="77" spans="1:4" x14ac:dyDescent="0.3">
      <c r="A77" s="140" t="s">
        <v>114</v>
      </c>
      <c r="B77" s="130"/>
      <c r="C77" s="130"/>
      <c r="D77" s="86">
        <f>B77*C77</f>
        <v>0</v>
      </c>
    </row>
    <row r="78" spans="1:4" x14ac:dyDescent="0.3">
      <c r="A78" s="140"/>
      <c r="B78" s="84"/>
      <c r="C78" s="85"/>
      <c r="D78" s="86"/>
    </row>
    <row r="79" spans="1:4" x14ac:dyDescent="0.3">
      <c r="A79" s="142" t="s">
        <v>115</v>
      </c>
      <c r="B79" s="79"/>
      <c r="C79" s="79"/>
      <c r="D79" s="82">
        <f>SUM(D50:D57)+SUM(D61:D71)</f>
        <v>8738</v>
      </c>
    </row>
    <row r="80" spans="1:4" x14ac:dyDescent="0.3">
      <c r="A80" s="142" t="s">
        <v>116</v>
      </c>
      <c r="B80" s="79"/>
      <c r="C80" s="79"/>
      <c r="D80" s="82">
        <f>SUM(D49:D77)</f>
        <v>8738</v>
      </c>
    </row>
    <row r="81" spans="1:4" x14ac:dyDescent="0.3">
      <c r="A81" s="140"/>
      <c r="B81" s="84"/>
      <c r="C81" s="85"/>
      <c r="D81" s="86"/>
    </row>
    <row r="82" spans="1:4" x14ac:dyDescent="0.3">
      <c r="A82" s="79" t="s">
        <v>117</v>
      </c>
      <c r="B82" s="80"/>
      <c r="C82" s="81"/>
      <c r="D82" s="82">
        <f>D79*0.25</f>
        <v>2184.5</v>
      </c>
    </row>
    <row r="83" spans="1:4" x14ac:dyDescent="0.3">
      <c r="A83" s="141"/>
      <c r="B83" s="84"/>
      <c r="C83" s="85"/>
      <c r="D83" s="86"/>
    </row>
    <row r="84" spans="1:4" x14ac:dyDescent="0.3">
      <c r="A84" s="79" t="s">
        <v>118</v>
      </c>
      <c r="B84" s="79"/>
      <c r="C84" s="79"/>
      <c r="D84" s="82">
        <f>D80+D82</f>
        <v>10922.5</v>
      </c>
    </row>
    <row r="85" spans="1:4" ht="23.4" x14ac:dyDescent="0.3">
      <c r="A85" s="144"/>
      <c r="B85" s="91"/>
      <c r="C85" s="92"/>
      <c r="D85" s="93"/>
    </row>
    <row r="86" spans="1:4" x14ac:dyDescent="0.3">
      <c r="A86" s="71"/>
      <c r="B86" s="72"/>
      <c r="C86" s="73"/>
      <c r="D86" s="74"/>
    </row>
    <row r="87" spans="1:4" ht="21" x14ac:dyDescent="0.3">
      <c r="A87" s="274" t="str">
        <f t="shared" ref="A87" si="4">CONCATENATE("COSTS WORK PACKAGE 3: ","      ","Transfer of Knowledge")</f>
        <v>COSTS WORK PACKAGE 3:       Transfer of Knowledge</v>
      </c>
      <c r="B87" s="275"/>
      <c r="C87" s="275"/>
      <c r="D87" s="275"/>
    </row>
    <row r="88" spans="1:4" x14ac:dyDescent="0.3">
      <c r="A88" s="77"/>
      <c r="B88" s="78"/>
      <c r="C88" s="78"/>
      <c r="D88" s="78"/>
    </row>
    <row r="89" spans="1:4" x14ac:dyDescent="0.3">
      <c r="A89" s="79" t="s">
        <v>86</v>
      </c>
      <c r="B89" s="80"/>
      <c r="C89" s="81"/>
      <c r="D89" s="82"/>
    </row>
    <row r="90" spans="1:4" x14ac:dyDescent="0.3">
      <c r="A90" s="77" t="s">
        <v>87</v>
      </c>
      <c r="B90" s="84"/>
      <c r="C90" s="85"/>
      <c r="D90" s="86"/>
    </row>
    <row r="91" spans="1:4" x14ac:dyDescent="0.3">
      <c r="A91" s="138" t="s">
        <v>88</v>
      </c>
      <c r="B91" s="130">
        <v>1</v>
      </c>
      <c r="C91" s="130">
        <v>10276</v>
      </c>
      <c r="D91" s="86">
        <f t="shared" ref="D91:D98" si="5">B91*C91</f>
        <v>10276</v>
      </c>
    </row>
    <row r="92" spans="1:4" x14ac:dyDescent="0.3">
      <c r="A92" s="138" t="s">
        <v>89</v>
      </c>
      <c r="B92" s="130">
        <v>1</v>
      </c>
      <c r="C92" s="130">
        <v>6050</v>
      </c>
      <c r="D92" s="86">
        <f t="shared" si="5"/>
        <v>6050</v>
      </c>
    </row>
    <row r="93" spans="1:4" x14ac:dyDescent="0.3">
      <c r="A93" s="138" t="s">
        <v>90</v>
      </c>
      <c r="B93" s="130"/>
      <c r="C93" s="130"/>
      <c r="D93" s="86">
        <f t="shared" si="5"/>
        <v>0</v>
      </c>
    </row>
    <row r="94" spans="1:4" x14ac:dyDescent="0.3">
      <c r="A94" s="138" t="s">
        <v>91</v>
      </c>
      <c r="B94" s="130"/>
      <c r="C94" s="130"/>
      <c r="D94" s="86">
        <f t="shared" si="5"/>
        <v>0</v>
      </c>
    </row>
    <row r="95" spans="1:4" x14ac:dyDescent="0.3">
      <c r="A95" s="138" t="s">
        <v>92</v>
      </c>
      <c r="B95" s="130"/>
      <c r="C95" s="130"/>
      <c r="D95" s="86">
        <f t="shared" si="5"/>
        <v>0</v>
      </c>
    </row>
    <row r="96" spans="1:4" x14ac:dyDescent="0.3">
      <c r="A96" s="77" t="s">
        <v>93</v>
      </c>
      <c r="B96" s="130"/>
      <c r="C96" s="130"/>
      <c r="D96" s="86">
        <f t="shared" si="5"/>
        <v>0</v>
      </c>
    </row>
    <row r="97" spans="1:4" x14ac:dyDescent="0.3">
      <c r="A97" s="77" t="s">
        <v>94</v>
      </c>
      <c r="B97" s="130"/>
      <c r="C97" s="130"/>
      <c r="D97" s="86">
        <f t="shared" si="5"/>
        <v>0</v>
      </c>
    </row>
    <row r="98" spans="1:4" x14ac:dyDescent="0.3">
      <c r="A98" s="77" t="s">
        <v>95</v>
      </c>
      <c r="B98" s="130"/>
      <c r="C98" s="85">
        <f>5080*VLOOKUP('BE list'!D6,CountryList!A2:B164,2,FALSE)</f>
        <v>5913.12</v>
      </c>
      <c r="D98" s="86">
        <f t="shared" si="5"/>
        <v>0</v>
      </c>
    </row>
    <row r="99" spans="1:4" x14ac:dyDescent="0.3">
      <c r="A99" s="79" t="s">
        <v>96</v>
      </c>
      <c r="B99" s="80"/>
      <c r="C99" s="81"/>
      <c r="D99" s="82"/>
    </row>
    <row r="100" spans="1:4" x14ac:dyDescent="0.3">
      <c r="A100" s="143"/>
      <c r="B100" s="130"/>
      <c r="C100" s="130"/>
      <c r="D100" s="86">
        <f>B100*C100</f>
        <v>0</v>
      </c>
    </row>
    <row r="101" spans="1:4" x14ac:dyDescent="0.3">
      <c r="A101" s="79" t="s">
        <v>97</v>
      </c>
      <c r="B101" s="80"/>
      <c r="C101" s="81"/>
      <c r="D101" s="82"/>
    </row>
    <row r="102" spans="1:4" x14ac:dyDescent="0.3">
      <c r="A102" s="77" t="s">
        <v>98</v>
      </c>
      <c r="B102" s="130"/>
      <c r="C102" s="130"/>
      <c r="D102" s="86">
        <f>B102*C102</f>
        <v>0</v>
      </c>
    </row>
    <row r="103" spans="1:4" x14ac:dyDescent="0.3">
      <c r="A103" s="77" t="s">
        <v>130</v>
      </c>
      <c r="B103" s="84"/>
      <c r="C103" s="85"/>
      <c r="D103" s="86"/>
    </row>
    <row r="104" spans="1:4" x14ac:dyDescent="0.3">
      <c r="A104" s="139" t="s">
        <v>100</v>
      </c>
      <c r="B104" s="130"/>
      <c r="C104" s="130"/>
      <c r="D104" s="86">
        <f>B104*C104</f>
        <v>0</v>
      </c>
    </row>
    <row r="105" spans="1:4" x14ac:dyDescent="0.3">
      <c r="A105" s="139" t="s">
        <v>101</v>
      </c>
      <c r="B105" s="130"/>
      <c r="C105" s="130"/>
      <c r="D105" s="86">
        <f>B105*C105</f>
        <v>0</v>
      </c>
    </row>
    <row r="106" spans="1:4" x14ac:dyDescent="0.3">
      <c r="A106" s="139" t="s">
        <v>102</v>
      </c>
      <c r="B106" s="130"/>
      <c r="C106" s="130"/>
      <c r="D106" s="86">
        <f>B106*C106</f>
        <v>0</v>
      </c>
    </row>
    <row r="107" spans="1:4" x14ac:dyDescent="0.3">
      <c r="A107" s="77" t="s">
        <v>103</v>
      </c>
      <c r="B107" s="84"/>
      <c r="C107" s="85"/>
      <c r="D107" s="86"/>
    </row>
    <row r="108" spans="1:4" x14ac:dyDescent="0.3">
      <c r="A108" s="139" t="s">
        <v>104</v>
      </c>
      <c r="B108" s="130"/>
      <c r="C108" s="130"/>
      <c r="D108" s="86">
        <f>B108*C108</f>
        <v>0</v>
      </c>
    </row>
    <row r="109" spans="1:4" x14ac:dyDescent="0.3">
      <c r="A109" s="139" t="s">
        <v>105</v>
      </c>
      <c r="B109" s="130"/>
      <c r="C109" s="130"/>
      <c r="D109" s="86">
        <f>B109*C109</f>
        <v>0</v>
      </c>
    </row>
    <row r="110" spans="1:4" x14ac:dyDescent="0.3">
      <c r="A110" s="139" t="s">
        <v>106</v>
      </c>
      <c r="B110" s="130"/>
      <c r="C110" s="130"/>
      <c r="D110" s="86">
        <f>B110*C110</f>
        <v>0</v>
      </c>
    </row>
    <row r="111" spans="1:4" x14ac:dyDescent="0.3">
      <c r="A111" s="139" t="s">
        <v>107</v>
      </c>
      <c r="B111" s="130"/>
      <c r="C111" s="130"/>
      <c r="D111" s="86">
        <f>B111*C111</f>
        <v>0</v>
      </c>
    </row>
    <row r="112" spans="1:4" x14ac:dyDescent="0.3">
      <c r="A112" s="139" t="s">
        <v>131</v>
      </c>
      <c r="B112" s="130"/>
      <c r="C112" s="130"/>
      <c r="D112" s="86">
        <f>B112*C112</f>
        <v>0</v>
      </c>
    </row>
    <row r="113" spans="1:4" x14ac:dyDescent="0.3">
      <c r="A113" s="79" t="s">
        <v>109</v>
      </c>
      <c r="B113" s="80"/>
      <c r="C113" s="81"/>
      <c r="D113" s="82"/>
    </row>
    <row r="114" spans="1:4" x14ac:dyDescent="0.3">
      <c r="A114" s="140" t="s">
        <v>110</v>
      </c>
      <c r="B114" s="130"/>
      <c r="C114" s="130"/>
      <c r="D114" s="86">
        <f>B114*C114</f>
        <v>0</v>
      </c>
    </row>
    <row r="115" spans="1:4" x14ac:dyDescent="0.3">
      <c r="A115" s="140" t="s">
        <v>111</v>
      </c>
      <c r="B115" s="130"/>
      <c r="C115" s="130"/>
      <c r="D115" s="86">
        <f>B115*C115</f>
        <v>0</v>
      </c>
    </row>
    <row r="116" spans="1:4" x14ac:dyDescent="0.3">
      <c r="A116" s="140" t="s">
        <v>332</v>
      </c>
      <c r="B116" s="130"/>
      <c r="C116" s="130"/>
      <c r="D116" s="86">
        <f>B116*C116</f>
        <v>0</v>
      </c>
    </row>
    <row r="117" spans="1:4" x14ac:dyDescent="0.3">
      <c r="A117" s="140" t="s">
        <v>333</v>
      </c>
      <c r="B117" s="130"/>
      <c r="C117" s="130"/>
      <c r="D117" s="86">
        <f>B117*C117</f>
        <v>0</v>
      </c>
    </row>
    <row r="118" spans="1:4" x14ac:dyDescent="0.3">
      <c r="A118" s="140" t="s">
        <v>114</v>
      </c>
      <c r="B118" s="130"/>
      <c r="C118" s="130"/>
      <c r="D118" s="86">
        <f>B118*C118</f>
        <v>0</v>
      </c>
    </row>
    <row r="119" spans="1:4" x14ac:dyDescent="0.3">
      <c r="A119" s="140"/>
      <c r="B119" s="84"/>
      <c r="C119" s="85"/>
      <c r="D119" s="86"/>
    </row>
    <row r="120" spans="1:4" x14ac:dyDescent="0.3">
      <c r="A120" s="142" t="s">
        <v>115</v>
      </c>
      <c r="B120" s="79"/>
      <c r="C120" s="79"/>
      <c r="D120" s="82">
        <f>SUM(D91:D98)+SUM(D102:D112)</f>
        <v>16326</v>
      </c>
    </row>
    <row r="121" spans="1:4" x14ac:dyDescent="0.3">
      <c r="A121" s="142" t="s">
        <v>116</v>
      </c>
      <c r="B121" s="79"/>
      <c r="C121" s="79"/>
      <c r="D121" s="82">
        <f>SUM(D90:D118)</f>
        <v>16326</v>
      </c>
    </row>
    <row r="122" spans="1:4" x14ac:dyDescent="0.3">
      <c r="A122" s="140"/>
      <c r="B122" s="84"/>
      <c r="C122" s="85"/>
      <c r="D122" s="86"/>
    </row>
    <row r="123" spans="1:4" x14ac:dyDescent="0.3">
      <c r="A123" s="79" t="s">
        <v>117</v>
      </c>
      <c r="B123" s="80"/>
      <c r="C123" s="81"/>
      <c r="D123" s="82">
        <f>D120*0.25</f>
        <v>4081.5</v>
      </c>
    </row>
    <row r="124" spans="1:4" x14ac:dyDescent="0.3">
      <c r="A124" s="141"/>
      <c r="B124" s="84"/>
      <c r="C124" s="85"/>
      <c r="D124" s="86"/>
    </row>
    <row r="125" spans="1:4" x14ac:dyDescent="0.3">
      <c r="A125" s="79" t="s">
        <v>118</v>
      </c>
      <c r="B125" s="79"/>
      <c r="C125" s="79"/>
      <c r="D125" s="82">
        <f>D121+D123</f>
        <v>20407.5</v>
      </c>
    </row>
    <row r="126" spans="1:4" ht="23.4" x14ac:dyDescent="0.3">
      <c r="A126" s="144"/>
      <c r="B126" s="91"/>
      <c r="C126" s="92"/>
      <c r="D126" s="93"/>
    </row>
    <row r="127" spans="1:4" x14ac:dyDescent="0.3">
      <c r="A127" s="71"/>
      <c r="B127" s="72"/>
      <c r="C127" s="73"/>
      <c r="D127" s="74"/>
    </row>
    <row r="128" spans="1:4" ht="21" x14ac:dyDescent="0.3">
      <c r="A128" s="274" t="str">
        <f t="shared" ref="A128" si="6">CONCATENATE("COSTS WORK PACKAGE 4: ","      ","Building Excellence Capacity (RP1)")</f>
        <v>COSTS WORK PACKAGE 4:       Building Excellence Capacity (RP1)</v>
      </c>
      <c r="B128" s="275"/>
      <c r="C128" s="275"/>
      <c r="D128" s="275"/>
    </row>
    <row r="129" spans="1:4" x14ac:dyDescent="0.3">
      <c r="A129" s="77"/>
      <c r="B129" s="78"/>
      <c r="C129" s="78"/>
      <c r="D129" s="78"/>
    </row>
    <row r="130" spans="1:4" x14ac:dyDescent="0.3">
      <c r="A130" s="79" t="s">
        <v>86</v>
      </c>
      <c r="B130" s="80"/>
      <c r="C130" s="81"/>
      <c r="D130" s="82"/>
    </row>
    <row r="131" spans="1:4" x14ac:dyDescent="0.3">
      <c r="A131" s="77" t="s">
        <v>87</v>
      </c>
      <c r="B131" s="84"/>
      <c r="C131" s="85"/>
      <c r="D131" s="86"/>
    </row>
    <row r="132" spans="1:4" x14ac:dyDescent="0.3">
      <c r="A132" s="138" t="s">
        <v>88</v>
      </c>
      <c r="B132" s="130">
        <v>1</v>
      </c>
      <c r="C132" s="130">
        <v>10276</v>
      </c>
      <c r="D132" s="86">
        <f t="shared" ref="D132:D139" si="7">B132*C132</f>
        <v>10276</v>
      </c>
    </row>
    <row r="133" spans="1:4" x14ac:dyDescent="0.3">
      <c r="A133" s="138" t="s">
        <v>89</v>
      </c>
      <c r="B133" s="130">
        <v>1</v>
      </c>
      <c r="C133" s="130">
        <v>6050</v>
      </c>
      <c r="D133" s="86">
        <f t="shared" si="7"/>
        <v>6050</v>
      </c>
    </row>
    <row r="134" spans="1:4" x14ac:dyDescent="0.3">
      <c r="A134" s="138" t="s">
        <v>90</v>
      </c>
      <c r="B134" s="130"/>
      <c r="C134" s="130"/>
      <c r="D134" s="86">
        <f t="shared" si="7"/>
        <v>0</v>
      </c>
    </row>
    <row r="135" spans="1:4" x14ac:dyDescent="0.3">
      <c r="A135" s="138" t="s">
        <v>91</v>
      </c>
      <c r="B135" s="130"/>
      <c r="C135" s="130"/>
      <c r="D135" s="86">
        <f t="shared" si="7"/>
        <v>0</v>
      </c>
    </row>
    <row r="136" spans="1:4" x14ac:dyDescent="0.3">
      <c r="A136" s="138" t="s">
        <v>92</v>
      </c>
      <c r="B136" s="130"/>
      <c r="C136" s="130"/>
      <c r="D136" s="86">
        <f t="shared" si="7"/>
        <v>0</v>
      </c>
    </row>
    <row r="137" spans="1:4" x14ac:dyDescent="0.3">
      <c r="A137" s="77" t="s">
        <v>93</v>
      </c>
      <c r="B137" s="130"/>
      <c r="C137" s="130"/>
      <c r="D137" s="86">
        <f t="shared" si="7"/>
        <v>0</v>
      </c>
    </row>
    <row r="138" spans="1:4" x14ac:dyDescent="0.3">
      <c r="A138" s="77" t="s">
        <v>94</v>
      </c>
      <c r="B138" s="130"/>
      <c r="C138" s="130"/>
      <c r="D138" s="86">
        <f t="shared" si="7"/>
        <v>0</v>
      </c>
    </row>
    <row r="139" spans="1:4" x14ac:dyDescent="0.3">
      <c r="A139" s="77" t="s">
        <v>95</v>
      </c>
      <c r="B139" s="130"/>
      <c r="C139" s="85">
        <f>5080*VLOOKUP('BE list'!D6,CountryList!A2:B164,2,FALSE)</f>
        <v>5913.12</v>
      </c>
      <c r="D139" s="86">
        <f t="shared" si="7"/>
        <v>0</v>
      </c>
    </row>
    <row r="140" spans="1:4" x14ac:dyDescent="0.3">
      <c r="A140" s="79" t="s">
        <v>96</v>
      </c>
      <c r="B140" s="80"/>
      <c r="C140" s="81"/>
      <c r="D140" s="82"/>
    </row>
    <row r="141" spans="1:4" x14ac:dyDescent="0.3">
      <c r="A141" s="143"/>
      <c r="B141" s="130"/>
      <c r="C141" s="130"/>
      <c r="D141" s="86">
        <f>B141*C141</f>
        <v>0</v>
      </c>
    </row>
    <row r="142" spans="1:4" x14ac:dyDescent="0.3">
      <c r="A142" s="79" t="s">
        <v>97</v>
      </c>
      <c r="B142" s="80"/>
      <c r="C142" s="81"/>
      <c r="D142" s="82"/>
    </row>
    <row r="143" spans="1:4" x14ac:dyDescent="0.3">
      <c r="A143" s="77" t="s">
        <v>98</v>
      </c>
      <c r="B143" s="130">
        <v>3</v>
      </c>
      <c r="C143" s="130">
        <v>1550</v>
      </c>
      <c r="D143" s="86">
        <f>B143*C143</f>
        <v>4650</v>
      </c>
    </row>
    <row r="144" spans="1:4" x14ac:dyDescent="0.3">
      <c r="A144" s="77" t="s">
        <v>130</v>
      </c>
      <c r="B144" s="84"/>
      <c r="C144" s="85"/>
      <c r="D144" s="86"/>
    </row>
    <row r="145" spans="1:4" x14ac:dyDescent="0.3">
      <c r="A145" s="139" t="s">
        <v>100</v>
      </c>
      <c r="B145" s="130"/>
      <c r="C145" s="130"/>
      <c r="D145" s="86">
        <f>B145*C145</f>
        <v>0</v>
      </c>
    </row>
    <row r="146" spans="1:4" x14ac:dyDescent="0.3">
      <c r="A146" s="139" t="s">
        <v>101</v>
      </c>
      <c r="B146" s="130"/>
      <c r="C146" s="130"/>
      <c r="D146" s="86">
        <f>B146*C146</f>
        <v>0</v>
      </c>
    </row>
    <row r="147" spans="1:4" x14ac:dyDescent="0.3">
      <c r="A147" s="139" t="s">
        <v>102</v>
      </c>
      <c r="B147" s="130"/>
      <c r="C147" s="130"/>
      <c r="D147" s="86">
        <f>B147*C147</f>
        <v>0</v>
      </c>
    </row>
    <row r="148" spans="1:4" x14ac:dyDescent="0.3">
      <c r="A148" s="77" t="s">
        <v>103</v>
      </c>
      <c r="B148" s="84"/>
      <c r="C148" s="85"/>
      <c r="D148" s="86"/>
    </row>
    <row r="149" spans="1:4" x14ac:dyDescent="0.3">
      <c r="A149" s="139" t="s">
        <v>104</v>
      </c>
      <c r="B149" s="130"/>
      <c r="C149" s="130"/>
      <c r="D149" s="86">
        <f>B149*C149</f>
        <v>0</v>
      </c>
    </row>
    <row r="150" spans="1:4" x14ac:dyDescent="0.3">
      <c r="A150" s="139" t="s">
        <v>105</v>
      </c>
      <c r="B150" s="130"/>
      <c r="C150" s="130"/>
      <c r="D150" s="86">
        <f>B150*C150</f>
        <v>0</v>
      </c>
    </row>
    <row r="151" spans="1:4" x14ac:dyDescent="0.3">
      <c r="A151" s="139" t="s">
        <v>106</v>
      </c>
      <c r="B151" s="130"/>
      <c r="C151" s="130"/>
      <c r="D151" s="86">
        <f>B151*C151</f>
        <v>0</v>
      </c>
    </row>
    <row r="152" spans="1:4" x14ac:dyDescent="0.3">
      <c r="A152" s="139" t="s">
        <v>107</v>
      </c>
      <c r="B152" s="130"/>
      <c r="C152" s="130"/>
      <c r="D152" s="86">
        <f>B152*C152</f>
        <v>0</v>
      </c>
    </row>
    <row r="153" spans="1:4" x14ac:dyDescent="0.3">
      <c r="A153" s="139" t="s">
        <v>131</v>
      </c>
      <c r="B153" s="130"/>
      <c r="C153" s="130"/>
      <c r="D153" s="86">
        <f>B153*C153</f>
        <v>0</v>
      </c>
    </row>
    <row r="154" spans="1:4" x14ac:dyDescent="0.3">
      <c r="A154" s="79" t="s">
        <v>109</v>
      </c>
      <c r="B154" s="80"/>
      <c r="C154" s="81"/>
      <c r="D154" s="82"/>
    </row>
    <row r="155" spans="1:4" x14ac:dyDescent="0.3">
      <c r="A155" s="140" t="s">
        <v>110</v>
      </c>
      <c r="B155" s="130"/>
      <c r="C155" s="130"/>
      <c r="D155" s="86">
        <f>B155*C155</f>
        <v>0</v>
      </c>
    </row>
    <row r="156" spans="1:4" x14ac:dyDescent="0.3">
      <c r="A156" s="140" t="s">
        <v>111</v>
      </c>
      <c r="B156" s="130"/>
      <c r="C156" s="130"/>
      <c r="D156" s="86">
        <f>B156*C156</f>
        <v>0</v>
      </c>
    </row>
    <row r="157" spans="1:4" x14ac:dyDescent="0.3">
      <c r="A157" s="140" t="s">
        <v>332</v>
      </c>
      <c r="B157" s="130"/>
      <c r="C157" s="130"/>
      <c r="D157" s="86">
        <f>B157*C157</f>
        <v>0</v>
      </c>
    </row>
    <row r="158" spans="1:4" x14ac:dyDescent="0.3">
      <c r="A158" s="140" t="s">
        <v>333</v>
      </c>
      <c r="B158" s="130"/>
      <c r="C158" s="130"/>
      <c r="D158" s="86">
        <f>B158*C158</f>
        <v>0</v>
      </c>
    </row>
    <row r="159" spans="1:4" x14ac:dyDescent="0.3">
      <c r="A159" s="140" t="s">
        <v>114</v>
      </c>
      <c r="B159" s="130"/>
      <c r="C159" s="130"/>
      <c r="D159" s="86">
        <f>B159*C159</f>
        <v>0</v>
      </c>
    </row>
    <row r="160" spans="1:4" x14ac:dyDescent="0.3">
      <c r="A160" s="140"/>
      <c r="B160" s="84"/>
      <c r="C160" s="85"/>
      <c r="D160" s="86"/>
    </row>
    <row r="161" spans="1:4" x14ac:dyDescent="0.3">
      <c r="A161" s="142" t="s">
        <v>115</v>
      </c>
      <c r="B161" s="79"/>
      <c r="C161" s="79"/>
      <c r="D161" s="82">
        <f>SUM(D132:D139)+SUM(D143:D153)</f>
        <v>20976</v>
      </c>
    </row>
    <row r="162" spans="1:4" x14ac:dyDescent="0.3">
      <c r="A162" s="142" t="s">
        <v>116</v>
      </c>
      <c r="B162" s="79"/>
      <c r="C162" s="79"/>
      <c r="D162" s="82">
        <f>SUM(D131:D159)</f>
        <v>20976</v>
      </c>
    </row>
    <row r="163" spans="1:4" x14ac:dyDescent="0.3">
      <c r="A163" s="140"/>
      <c r="B163" s="84"/>
      <c r="C163" s="85"/>
      <c r="D163" s="86"/>
    </row>
    <row r="164" spans="1:4" x14ac:dyDescent="0.3">
      <c r="A164" s="79" t="s">
        <v>117</v>
      </c>
      <c r="B164" s="80"/>
      <c r="C164" s="81"/>
      <c r="D164" s="82">
        <f>D161*0.25</f>
        <v>5244</v>
      </c>
    </row>
    <row r="165" spans="1:4" x14ac:dyDescent="0.3">
      <c r="A165" s="141"/>
      <c r="B165" s="84"/>
      <c r="C165" s="85"/>
      <c r="D165" s="86"/>
    </row>
    <row r="166" spans="1:4" x14ac:dyDescent="0.3">
      <c r="A166" s="79" t="s">
        <v>118</v>
      </c>
      <c r="B166" s="79"/>
      <c r="C166" s="79"/>
      <c r="D166" s="82">
        <f>D162+D164</f>
        <v>26220</v>
      </c>
    </row>
    <row r="167" spans="1:4" ht="23.4" x14ac:dyDescent="0.3">
      <c r="A167" s="144"/>
      <c r="B167" s="91"/>
      <c r="C167" s="92"/>
      <c r="D167" s="93"/>
    </row>
    <row r="168" spans="1:4" x14ac:dyDescent="0.3">
      <c r="A168" s="71"/>
      <c r="B168" s="72"/>
      <c r="C168" s="73"/>
      <c r="D168" s="74"/>
    </row>
    <row r="169" spans="1:4" ht="21" x14ac:dyDescent="0.3">
      <c r="A169" s="274" t="str">
        <f t="shared" ref="A169" si="8">CONCATENATE("COSTS WORK PACKAGE 5: ","      ","Building Excellence Capacity (RP2)")</f>
        <v>COSTS WORK PACKAGE 5:       Building Excellence Capacity (RP2)</v>
      </c>
      <c r="B169" s="275"/>
      <c r="C169" s="275"/>
      <c r="D169" s="275"/>
    </row>
    <row r="170" spans="1:4" x14ac:dyDescent="0.3">
      <c r="A170" s="77"/>
      <c r="B170" s="78"/>
      <c r="C170" s="78"/>
      <c r="D170" s="78"/>
    </row>
    <row r="171" spans="1:4" x14ac:dyDescent="0.3">
      <c r="A171" s="79" t="s">
        <v>86</v>
      </c>
      <c r="B171" s="80"/>
      <c r="C171" s="81"/>
      <c r="D171" s="82"/>
    </row>
    <row r="172" spans="1:4" x14ac:dyDescent="0.3">
      <c r="A172" s="77" t="s">
        <v>87</v>
      </c>
      <c r="B172" s="84"/>
      <c r="C172" s="85"/>
      <c r="D172" s="86"/>
    </row>
    <row r="173" spans="1:4" x14ac:dyDescent="0.3">
      <c r="A173" s="138" t="s">
        <v>88</v>
      </c>
      <c r="B173" s="130">
        <v>2</v>
      </c>
      <c r="C173" s="130">
        <v>10276</v>
      </c>
      <c r="D173" s="86">
        <f t="shared" ref="D173:D180" si="9">B173*C173</f>
        <v>20552</v>
      </c>
    </row>
    <row r="174" spans="1:4" x14ac:dyDescent="0.3">
      <c r="A174" s="138" t="s">
        <v>89</v>
      </c>
      <c r="B174" s="130">
        <v>2</v>
      </c>
      <c r="C174" s="130">
        <v>6050</v>
      </c>
      <c r="D174" s="86">
        <f t="shared" si="9"/>
        <v>12100</v>
      </c>
    </row>
    <row r="175" spans="1:4" x14ac:dyDescent="0.3">
      <c r="A175" s="138" t="s">
        <v>90</v>
      </c>
      <c r="B175" s="130"/>
      <c r="C175" s="130"/>
      <c r="D175" s="86">
        <f t="shared" si="9"/>
        <v>0</v>
      </c>
    </row>
    <row r="176" spans="1:4" x14ac:dyDescent="0.3">
      <c r="A176" s="138" t="s">
        <v>91</v>
      </c>
      <c r="B176" s="130"/>
      <c r="C176" s="130"/>
      <c r="D176" s="86">
        <f t="shared" si="9"/>
        <v>0</v>
      </c>
    </row>
    <row r="177" spans="1:4" x14ac:dyDescent="0.3">
      <c r="A177" s="138" t="s">
        <v>92</v>
      </c>
      <c r="B177" s="130"/>
      <c r="C177" s="130"/>
      <c r="D177" s="86">
        <f t="shared" si="9"/>
        <v>0</v>
      </c>
    </row>
    <row r="178" spans="1:4" x14ac:dyDescent="0.3">
      <c r="A178" s="77" t="s">
        <v>93</v>
      </c>
      <c r="B178" s="130"/>
      <c r="C178" s="130"/>
      <c r="D178" s="86">
        <f t="shared" si="9"/>
        <v>0</v>
      </c>
    </row>
    <row r="179" spans="1:4" x14ac:dyDescent="0.3">
      <c r="A179" s="77" t="s">
        <v>94</v>
      </c>
      <c r="B179" s="130"/>
      <c r="C179" s="130"/>
      <c r="D179" s="86">
        <f t="shared" si="9"/>
        <v>0</v>
      </c>
    </row>
    <row r="180" spans="1:4" x14ac:dyDescent="0.3">
      <c r="A180" s="77" t="s">
        <v>95</v>
      </c>
      <c r="B180" s="130"/>
      <c r="C180" s="85">
        <f>5080*VLOOKUP('BE list'!D6,CountryList!A2:B164,2,FALSE)</f>
        <v>5913.12</v>
      </c>
      <c r="D180" s="86">
        <f t="shared" si="9"/>
        <v>0</v>
      </c>
    </row>
    <row r="181" spans="1:4" x14ac:dyDescent="0.3">
      <c r="A181" s="79" t="s">
        <v>96</v>
      </c>
      <c r="B181" s="80"/>
      <c r="C181" s="81"/>
      <c r="D181" s="82"/>
    </row>
    <row r="182" spans="1:4" x14ac:dyDescent="0.3">
      <c r="A182" s="143"/>
      <c r="B182" s="130"/>
      <c r="C182" s="130"/>
      <c r="D182" s="86">
        <f>B182*C182</f>
        <v>0</v>
      </c>
    </row>
    <row r="183" spans="1:4" x14ac:dyDescent="0.3">
      <c r="A183" s="79" t="s">
        <v>97</v>
      </c>
      <c r="B183" s="80"/>
      <c r="C183" s="81"/>
      <c r="D183" s="82"/>
    </row>
    <row r="184" spans="1:4" x14ac:dyDescent="0.3">
      <c r="A184" s="77" t="s">
        <v>98</v>
      </c>
      <c r="B184" s="130"/>
      <c r="C184" s="130"/>
      <c r="D184" s="86">
        <f>B184*C184</f>
        <v>0</v>
      </c>
    </row>
    <row r="185" spans="1:4" x14ac:dyDescent="0.3">
      <c r="A185" s="77" t="s">
        <v>130</v>
      </c>
      <c r="B185" s="84"/>
      <c r="C185" s="85"/>
      <c r="D185" s="86"/>
    </row>
    <row r="186" spans="1:4" x14ac:dyDescent="0.3">
      <c r="A186" s="139" t="s">
        <v>100</v>
      </c>
      <c r="B186" s="130"/>
      <c r="C186" s="130"/>
      <c r="D186" s="86">
        <f>B186*C186</f>
        <v>0</v>
      </c>
    </row>
    <row r="187" spans="1:4" x14ac:dyDescent="0.3">
      <c r="A187" s="139" t="s">
        <v>101</v>
      </c>
      <c r="B187" s="130"/>
      <c r="C187" s="130"/>
      <c r="D187" s="86">
        <f>B187*C187</f>
        <v>0</v>
      </c>
    </row>
    <row r="188" spans="1:4" x14ac:dyDescent="0.3">
      <c r="A188" s="139" t="s">
        <v>102</v>
      </c>
      <c r="B188" s="130"/>
      <c r="C188" s="130"/>
      <c r="D188" s="86">
        <f>B188*C188</f>
        <v>0</v>
      </c>
    </row>
    <row r="189" spans="1:4" x14ac:dyDescent="0.3">
      <c r="A189" s="77" t="s">
        <v>103</v>
      </c>
      <c r="B189" s="84"/>
      <c r="C189" s="85"/>
      <c r="D189" s="86"/>
    </row>
    <row r="190" spans="1:4" x14ac:dyDescent="0.3">
      <c r="A190" s="139" t="s">
        <v>104</v>
      </c>
      <c r="B190" s="130"/>
      <c r="C190" s="130"/>
      <c r="D190" s="86">
        <f>B190*C190</f>
        <v>0</v>
      </c>
    </row>
    <row r="191" spans="1:4" x14ac:dyDescent="0.3">
      <c r="A191" s="139" t="s">
        <v>105</v>
      </c>
      <c r="B191" s="130"/>
      <c r="C191" s="130"/>
      <c r="D191" s="86">
        <f>B191*C191</f>
        <v>0</v>
      </c>
    </row>
    <row r="192" spans="1:4" x14ac:dyDescent="0.3">
      <c r="A192" s="139" t="s">
        <v>106</v>
      </c>
      <c r="B192" s="130"/>
      <c r="C192" s="130"/>
      <c r="D192" s="86">
        <f>B192*C192</f>
        <v>0</v>
      </c>
    </row>
    <row r="193" spans="1:4" x14ac:dyDescent="0.3">
      <c r="A193" s="139" t="s">
        <v>107</v>
      </c>
      <c r="B193" s="130"/>
      <c r="C193" s="130"/>
      <c r="D193" s="86">
        <f>B193*C193</f>
        <v>0</v>
      </c>
    </row>
    <row r="194" spans="1:4" x14ac:dyDescent="0.3">
      <c r="A194" s="139" t="s">
        <v>131</v>
      </c>
      <c r="B194" s="130"/>
      <c r="C194" s="130"/>
      <c r="D194" s="86">
        <f>B194*C194</f>
        <v>0</v>
      </c>
    </row>
    <row r="195" spans="1:4" x14ac:dyDescent="0.3">
      <c r="A195" s="79" t="s">
        <v>109</v>
      </c>
      <c r="B195" s="80"/>
      <c r="C195" s="81"/>
      <c r="D195" s="82"/>
    </row>
    <row r="196" spans="1:4" x14ac:dyDescent="0.3">
      <c r="A196" s="140" t="s">
        <v>110</v>
      </c>
      <c r="B196" s="130"/>
      <c r="C196" s="130"/>
      <c r="D196" s="86">
        <f>B196*C196</f>
        <v>0</v>
      </c>
    </row>
    <row r="197" spans="1:4" x14ac:dyDescent="0.3">
      <c r="A197" s="140" t="s">
        <v>111</v>
      </c>
      <c r="B197" s="130"/>
      <c r="C197" s="130"/>
      <c r="D197" s="86">
        <f>B197*C197</f>
        <v>0</v>
      </c>
    </row>
    <row r="198" spans="1:4" x14ac:dyDescent="0.3">
      <c r="A198" s="140" t="s">
        <v>332</v>
      </c>
      <c r="B198" s="130"/>
      <c r="C198" s="130"/>
      <c r="D198" s="86">
        <f>B198*C198</f>
        <v>0</v>
      </c>
    </row>
    <row r="199" spans="1:4" x14ac:dyDescent="0.3">
      <c r="A199" s="140" t="s">
        <v>333</v>
      </c>
      <c r="B199" s="130"/>
      <c r="C199" s="130"/>
      <c r="D199" s="86">
        <f>B199*C199</f>
        <v>0</v>
      </c>
    </row>
    <row r="200" spans="1:4" x14ac:dyDescent="0.3">
      <c r="A200" s="140" t="s">
        <v>114</v>
      </c>
      <c r="B200" s="130"/>
      <c r="C200" s="130"/>
      <c r="D200" s="86">
        <f>B200*C200</f>
        <v>0</v>
      </c>
    </row>
    <row r="201" spans="1:4" x14ac:dyDescent="0.3">
      <c r="A201" s="140"/>
      <c r="B201" s="84"/>
      <c r="C201" s="85"/>
      <c r="D201" s="86"/>
    </row>
    <row r="202" spans="1:4" x14ac:dyDescent="0.3">
      <c r="A202" s="142" t="s">
        <v>115</v>
      </c>
      <c r="B202" s="79"/>
      <c r="C202" s="79"/>
      <c r="D202" s="82">
        <f>SUM(D173:D180)+SUM(D184:D194)</f>
        <v>32652</v>
      </c>
    </row>
    <row r="203" spans="1:4" x14ac:dyDescent="0.3">
      <c r="A203" s="142" t="s">
        <v>116</v>
      </c>
      <c r="B203" s="79"/>
      <c r="C203" s="79"/>
      <c r="D203" s="82">
        <f>SUM(D172:D200)</f>
        <v>32652</v>
      </c>
    </row>
    <row r="204" spans="1:4" x14ac:dyDescent="0.3">
      <c r="A204" s="140"/>
      <c r="B204" s="84"/>
      <c r="C204" s="85"/>
      <c r="D204" s="86"/>
    </row>
    <row r="205" spans="1:4" x14ac:dyDescent="0.3">
      <c r="A205" s="79" t="s">
        <v>117</v>
      </c>
      <c r="B205" s="80"/>
      <c r="C205" s="81"/>
      <c r="D205" s="82">
        <f>D202*0.25</f>
        <v>8163</v>
      </c>
    </row>
    <row r="206" spans="1:4" x14ac:dyDescent="0.3">
      <c r="A206" s="141"/>
      <c r="B206" s="84"/>
      <c r="C206" s="85"/>
      <c r="D206" s="86"/>
    </row>
    <row r="207" spans="1:4" x14ac:dyDescent="0.3">
      <c r="A207" s="79" t="s">
        <v>118</v>
      </c>
      <c r="B207" s="79"/>
      <c r="C207" s="79"/>
      <c r="D207" s="82">
        <f>D203+D205</f>
        <v>40815</v>
      </c>
    </row>
    <row r="208" spans="1:4" ht="23.4" x14ac:dyDescent="0.3">
      <c r="A208" s="144"/>
      <c r="B208" s="91"/>
      <c r="C208" s="92"/>
      <c r="D208" s="93"/>
    </row>
    <row r="209" spans="1:4" x14ac:dyDescent="0.3">
      <c r="A209" s="71"/>
      <c r="B209" s="72"/>
      <c r="C209" s="73"/>
      <c r="D209" s="74"/>
    </row>
    <row r="210" spans="1:4" ht="21" x14ac:dyDescent="0.3">
      <c r="A210" s="274" t="str">
        <f t="shared" ref="A210" si="10">CONCATENATE("COSTS WORK PACKAGE 6: ","      ","Strengthening research management, administration and funding capacity")</f>
        <v>COSTS WORK PACKAGE 6:       Strengthening research management, administration and funding capacity</v>
      </c>
      <c r="B210" s="275"/>
      <c r="C210" s="275"/>
      <c r="D210" s="275"/>
    </row>
    <row r="211" spans="1:4" x14ac:dyDescent="0.3">
      <c r="A211" s="77"/>
      <c r="B211" s="78"/>
      <c r="C211" s="78"/>
      <c r="D211" s="78"/>
    </row>
    <row r="212" spans="1:4" x14ac:dyDescent="0.3">
      <c r="A212" s="79" t="s">
        <v>86</v>
      </c>
      <c r="B212" s="80"/>
      <c r="C212" s="81"/>
      <c r="D212" s="82"/>
    </row>
    <row r="213" spans="1:4" x14ac:dyDescent="0.3">
      <c r="A213" s="77" t="s">
        <v>87</v>
      </c>
      <c r="B213" s="84"/>
      <c r="C213" s="85"/>
      <c r="D213" s="86"/>
    </row>
    <row r="214" spans="1:4" x14ac:dyDescent="0.3">
      <c r="A214" s="138" t="s">
        <v>88</v>
      </c>
      <c r="B214" s="130">
        <v>0.5</v>
      </c>
      <c r="C214" s="130">
        <v>10276</v>
      </c>
      <c r="D214" s="86">
        <f t="shared" ref="D214:D221" si="11">B214*C214</f>
        <v>5138</v>
      </c>
    </row>
    <row r="215" spans="1:4" x14ac:dyDescent="0.3">
      <c r="A215" s="138" t="s">
        <v>89</v>
      </c>
      <c r="B215" s="130"/>
      <c r="C215" s="130"/>
      <c r="D215" s="86">
        <f t="shared" si="11"/>
        <v>0</v>
      </c>
    </row>
    <row r="216" spans="1:4" x14ac:dyDescent="0.3">
      <c r="A216" s="138" t="s">
        <v>90</v>
      </c>
      <c r="B216" s="130"/>
      <c r="C216" s="130"/>
      <c r="D216" s="86">
        <f t="shared" si="11"/>
        <v>0</v>
      </c>
    </row>
    <row r="217" spans="1:4" x14ac:dyDescent="0.3">
      <c r="A217" s="138" t="s">
        <v>91</v>
      </c>
      <c r="B217" s="130"/>
      <c r="C217" s="130"/>
      <c r="D217" s="86">
        <f t="shared" si="11"/>
        <v>0</v>
      </c>
    </row>
    <row r="218" spans="1:4" x14ac:dyDescent="0.3">
      <c r="A218" s="138" t="s">
        <v>92</v>
      </c>
      <c r="B218" s="130"/>
      <c r="C218" s="130"/>
      <c r="D218" s="86">
        <f t="shared" si="11"/>
        <v>0</v>
      </c>
    </row>
    <row r="219" spans="1:4" x14ac:dyDescent="0.3">
      <c r="A219" s="77" t="s">
        <v>93</v>
      </c>
      <c r="B219" s="130"/>
      <c r="C219" s="130"/>
      <c r="D219" s="86">
        <f t="shared" si="11"/>
        <v>0</v>
      </c>
    </row>
    <row r="220" spans="1:4" x14ac:dyDescent="0.3">
      <c r="A220" s="77" t="s">
        <v>94</v>
      </c>
      <c r="B220" s="130"/>
      <c r="C220" s="130"/>
      <c r="D220" s="86">
        <f t="shared" si="11"/>
        <v>0</v>
      </c>
    </row>
    <row r="221" spans="1:4" x14ac:dyDescent="0.3">
      <c r="A221" s="77" t="s">
        <v>95</v>
      </c>
      <c r="B221" s="130"/>
      <c r="C221" s="85">
        <f>5080*VLOOKUP('BE list'!D6,CountryList!A2:B164,2,FALSE)</f>
        <v>5913.12</v>
      </c>
      <c r="D221" s="86">
        <f t="shared" si="11"/>
        <v>0</v>
      </c>
    </row>
    <row r="222" spans="1:4" x14ac:dyDescent="0.3">
      <c r="A222" s="79" t="s">
        <v>96</v>
      </c>
      <c r="B222" s="80"/>
      <c r="C222" s="81"/>
      <c r="D222" s="82"/>
    </row>
    <row r="223" spans="1:4" x14ac:dyDescent="0.3">
      <c r="A223" s="143"/>
      <c r="B223" s="130"/>
      <c r="C223" s="130"/>
      <c r="D223" s="86">
        <f>B223*C223</f>
        <v>0</v>
      </c>
    </row>
    <row r="224" spans="1:4" x14ac:dyDescent="0.3">
      <c r="A224" s="79" t="s">
        <v>97</v>
      </c>
      <c r="B224" s="80"/>
      <c r="C224" s="81"/>
      <c r="D224" s="82"/>
    </row>
    <row r="225" spans="1:4" x14ac:dyDescent="0.3">
      <c r="A225" s="77" t="s">
        <v>98</v>
      </c>
      <c r="B225" s="130"/>
      <c r="C225" s="130"/>
      <c r="D225" s="86">
        <f>B225*C225</f>
        <v>0</v>
      </c>
    </row>
    <row r="226" spans="1:4" x14ac:dyDescent="0.3">
      <c r="A226" s="77" t="s">
        <v>130</v>
      </c>
      <c r="B226" s="84"/>
      <c r="C226" s="85"/>
      <c r="D226" s="86"/>
    </row>
    <row r="227" spans="1:4" x14ac:dyDescent="0.3">
      <c r="A227" s="139" t="s">
        <v>100</v>
      </c>
      <c r="B227" s="130"/>
      <c r="C227" s="130"/>
      <c r="D227" s="86">
        <f>B227*C227</f>
        <v>0</v>
      </c>
    </row>
    <row r="228" spans="1:4" x14ac:dyDescent="0.3">
      <c r="A228" s="139" t="s">
        <v>101</v>
      </c>
      <c r="B228" s="130"/>
      <c r="C228" s="130"/>
      <c r="D228" s="86">
        <f>B228*C228</f>
        <v>0</v>
      </c>
    </row>
    <row r="229" spans="1:4" x14ac:dyDescent="0.3">
      <c r="A229" s="139" t="s">
        <v>102</v>
      </c>
      <c r="B229" s="130"/>
      <c r="C229" s="130"/>
      <c r="D229" s="86">
        <f>B229*C229</f>
        <v>0</v>
      </c>
    </row>
    <row r="230" spans="1:4" x14ac:dyDescent="0.3">
      <c r="A230" s="77" t="s">
        <v>103</v>
      </c>
      <c r="B230" s="84"/>
      <c r="C230" s="85"/>
      <c r="D230" s="86"/>
    </row>
    <row r="231" spans="1:4" x14ac:dyDescent="0.3">
      <c r="A231" s="139" t="s">
        <v>104</v>
      </c>
      <c r="B231" s="130"/>
      <c r="C231" s="130"/>
      <c r="D231" s="86">
        <f>B231*C231</f>
        <v>0</v>
      </c>
    </row>
    <row r="232" spans="1:4" x14ac:dyDescent="0.3">
      <c r="A232" s="139" t="s">
        <v>105</v>
      </c>
      <c r="B232" s="130"/>
      <c r="C232" s="130"/>
      <c r="D232" s="86">
        <f>B232*C232</f>
        <v>0</v>
      </c>
    </row>
    <row r="233" spans="1:4" x14ac:dyDescent="0.3">
      <c r="A233" s="139" t="s">
        <v>106</v>
      </c>
      <c r="B233" s="130"/>
      <c r="C233" s="130"/>
      <c r="D233" s="86">
        <f>B233*C233</f>
        <v>0</v>
      </c>
    </row>
    <row r="234" spans="1:4" x14ac:dyDescent="0.3">
      <c r="A234" s="139" t="s">
        <v>107</v>
      </c>
      <c r="B234" s="130"/>
      <c r="C234" s="130"/>
      <c r="D234" s="86">
        <f>B234*C234</f>
        <v>0</v>
      </c>
    </row>
    <row r="235" spans="1:4" x14ac:dyDescent="0.3">
      <c r="A235" s="139" t="s">
        <v>131</v>
      </c>
      <c r="B235" s="130"/>
      <c r="C235" s="130"/>
      <c r="D235" s="86">
        <f>B235*C235</f>
        <v>0</v>
      </c>
    </row>
    <row r="236" spans="1:4" x14ac:dyDescent="0.3">
      <c r="A236" s="79" t="s">
        <v>109</v>
      </c>
      <c r="B236" s="80"/>
      <c r="C236" s="81"/>
      <c r="D236" s="82"/>
    </row>
    <row r="237" spans="1:4" x14ac:dyDescent="0.3">
      <c r="A237" s="140" t="s">
        <v>110</v>
      </c>
      <c r="B237" s="130"/>
      <c r="C237" s="130"/>
      <c r="D237" s="86">
        <f>B237*C237</f>
        <v>0</v>
      </c>
    </row>
    <row r="238" spans="1:4" x14ac:dyDescent="0.3">
      <c r="A238" s="140" t="s">
        <v>111</v>
      </c>
      <c r="B238" s="130"/>
      <c r="C238" s="130"/>
      <c r="D238" s="86">
        <f>B238*C238</f>
        <v>0</v>
      </c>
    </row>
    <row r="239" spans="1:4" x14ac:dyDescent="0.3">
      <c r="A239" s="140" t="s">
        <v>332</v>
      </c>
      <c r="B239" s="130"/>
      <c r="C239" s="130"/>
      <c r="D239" s="86">
        <f>B239*C239</f>
        <v>0</v>
      </c>
    </row>
    <row r="240" spans="1:4" x14ac:dyDescent="0.3">
      <c r="A240" s="140" t="s">
        <v>333</v>
      </c>
      <c r="B240" s="130"/>
      <c r="C240" s="130"/>
      <c r="D240" s="86">
        <f>B240*C240</f>
        <v>0</v>
      </c>
    </row>
    <row r="241" spans="1:4" x14ac:dyDescent="0.3">
      <c r="A241" s="140" t="s">
        <v>114</v>
      </c>
      <c r="B241" s="130"/>
      <c r="C241" s="130"/>
      <c r="D241" s="86">
        <f>B241*C241</f>
        <v>0</v>
      </c>
    </row>
    <row r="242" spans="1:4" x14ac:dyDescent="0.3">
      <c r="A242" s="140"/>
      <c r="B242" s="84"/>
      <c r="C242" s="85"/>
      <c r="D242" s="86"/>
    </row>
    <row r="243" spans="1:4" x14ac:dyDescent="0.3">
      <c r="A243" s="142" t="s">
        <v>115</v>
      </c>
      <c r="B243" s="79"/>
      <c r="C243" s="79"/>
      <c r="D243" s="82">
        <f>SUM(D214:D221)+SUM(D225:D235)</f>
        <v>5138</v>
      </c>
    </row>
    <row r="244" spans="1:4" x14ac:dyDescent="0.3">
      <c r="A244" s="142" t="s">
        <v>116</v>
      </c>
      <c r="B244" s="79"/>
      <c r="C244" s="79"/>
      <c r="D244" s="82">
        <f>SUM(D213:D241)</f>
        <v>5138</v>
      </c>
    </row>
    <row r="245" spans="1:4" x14ac:dyDescent="0.3">
      <c r="A245" s="140"/>
      <c r="B245" s="84"/>
      <c r="C245" s="85"/>
      <c r="D245" s="86"/>
    </row>
    <row r="246" spans="1:4" x14ac:dyDescent="0.3">
      <c r="A246" s="79" t="s">
        <v>117</v>
      </c>
      <c r="B246" s="80"/>
      <c r="C246" s="81"/>
      <c r="D246" s="82">
        <f>D243*0.25</f>
        <v>1284.5</v>
      </c>
    </row>
    <row r="247" spans="1:4" x14ac:dyDescent="0.3">
      <c r="A247" s="141"/>
      <c r="B247" s="84"/>
      <c r="C247" s="85"/>
      <c r="D247" s="86"/>
    </row>
    <row r="248" spans="1:4" x14ac:dyDescent="0.3">
      <c r="A248" s="79" t="s">
        <v>118</v>
      </c>
      <c r="B248" s="79"/>
      <c r="C248" s="79"/>
      <c r="D248" s="82">
        <f>D244+D246</f>
        <v>6422.5</v>
      </c>
    </row>
    <row r="250" spans="1:4" x14ac:dyDescent="0.3">
      <c r="A250" s="71"/>
      <c r="B250" s="72"/>
      <c r="C250" s="73"/>
      <c r="D250" s="74"/>
    </row>
    <row r="251" spans="1:4" ht="21" x14ac:dyDescent="0.3">
      <c r="A251" s="274" t="str">
        <f t="shared" ref="A251" si="12">CONCATENATE("COSTS WORK PACKAGE 7: ","      ","Networking and Ecosystem Activities")</f>
        <v>COSTS WORK PACKAGE 7:       Networking and Ecosystem Activities</v>
      </c>
      <c r="B251" s="275"/>
      <c r="C251" s="275"/>
      <c r="D251" s="275"/>
    </row>
    <row r="252" spans="1:4" x14ac:dyDescent="0.3">
      <c r="A252" s="77"/>
      <c r="B252" s="78"/>
      <c r="C252" s="78"/>
      <c r="D252" s="78"/>
    </row>
    <row r="253" spans="1:4" x14ac:dyDescent="0.3">
      <c r="A253" s="79" t="s">
        <v>86</v>
      </c>
      <c r="B253" s="80"/>
      <c r="C253" s="81"/>
      <c r="D253" s="82"/>
    </row>
    <row r="254" spans="1:4" x14ac:dyDescent="0.3">
      <c r="A254" s="77" t="s">
        <v>87</v>
      </c>
      <c r="B254" s="84"/>
      <c r="C254" s="85"/>
      <c r="D254" s="86"/>
    </row>
    <row r="255" spans="1:4" x14ac:dyDescent="0.3">
      <c r="A255" s="138" t="s">
        <v>88</v>
      </c>
      <c r="B255" s="130">
        <v>0.5</v>
      </c>
      <c r="C255" s="130">
        <v>10276</v>
      </c>
      <c r="D255" s="86">
        <f t="shared" ref="D255:D262" si="13">B255*C255</f>
        <v>5138</v>
      </c>
    </row>
    <row r="256" spans="1:4" x14ac:dyDescent="0.3">
      <c r="A256" s="138" t="s">
        <v>89</v>
      </c>
      <c r="B256" s="130"/>
      <c r="C256" s="130"/>
      <c r="D256" s="86">
        <f t="shared" si="13"/>
        <v>0</v>
      </c>
    </row>
    <row r="257" spans="1:4" x14ac:dyDescent="0.3">
      <c r="A257" s="138" t="s">
        <v>90</v>
      </c>
      <c r="B257" s="130"/>
      <c r="C257" s="130"/>
      <c r="D257" s="86">
        <f t="shared" si="13"/>
        <v>0</v>
      </c>
    </row>
    <row r="258" spans="1:4" x14ac:dyDescent="0.3">
      <c r="A258" s="138" t="s">
        <v>91</v>
      </c>
      <c r="B258" s="130"/>
      <c r="C258" s="130"/>
      <c r="D258" s="86">
        <f t="shared" si="13"/>
        <v>0</v>
      </c>
    </row>
    <row r="259" spans="1:4" x14ac:dyDescent="0.3">
      <c r="A259" s="138" t="s">
        <v>92</v>
      </c>
      <c r="B259" s="130"/>
      <c r="C259" s="130"/>
      <c r="D259" s="86">
        <f t="shared" si="13"/>
        <v>0</v>
      </c>
    </row>
    <row r="260" spans="1:4" x14ac:dyDescent="0.3">
      <c r="A260" s="77" t="s">
        <v>93</v>
      </c>
      <c r="B260" s="130"/>
      <c r="C260" s="130"/>
      <c r="D260" s="86">
        <f t="shared" si="13"/>
        <v>0</v>
      </c>
    </row>
    <row r="261" spans="1:4" x14ac:dyDescent="0.3">
      <c r="A261" s="77" t="s">
        <v>94</v>
      </c>
      <c r="B261" s="130"/>
      <c r="C261" s="130"/>
      <c r="D261" s="86">
        <f t="shared" si="13"/>
        <v>0</v>
      </c>
    </row>
    <row r="262" spans="1:4" x14ac:dyDescent="0.3">
      <c r="A262" s="77" t="s">
        <v>95</v>
      </c>
      <c r="B262" s="130"/>
      <c r="C262" s="85">
        <f>5080*VLOOKUP('BE list'!D6,CountryList!A2:B164,2,FALSE)</f>
        <v>5913.12</v>
      </c>
      <c r="D262" s="86">
        <f t="shared" si="13"/>
        <v>0</v>
      </c>
    </row>
    <row r="263" spans="1:4" x14ac:dyDescent="0.3">
      <c r="A263" s="79" t="s">
        <v>96</v>
      </c>
      <c r="B263" s="80"/>
      <c r="C263" s="81"/>
      <c r="D263" s="82"/>
    </row>
    <row r="264" spans="1:4" x14ac:dyDescent="0.3">
      <c r="A264" s="143"/>
      <c r="B264" s="130"/>
      <c r="C264" s="130"/>
      <c r="D264" s="86">
        <f>B264*C264</f>
        <v>0</v>
      </c>
    </row>
    <row r="265" spans="1:4" x14ac:dyDescent="0.3">
      <c r="A265" s="79" t="s">
        <v>97</v>
      </c>
      <c r="B265" s="80"/>
      <c r="C265" s="81"/>
      <c r="D265" s="82"/>
    </row>
    <row r="266" spans="1:4" x14ac:dyDescent="0.3">
      <c r="A266" s="77" t="s">
        <v>98</v>
      </c>
      <c r="B266" s="130">
        <v>2</v>
      </c>
      <c r="C266" s="130">
        <v>750</v>
      </c>
      <c r="D266" s="86">
        <f>B266*C266</f>
        <v>1500</v>
      </c>
    </row>
    <row r="267" spans="1:4" x14ac:dyDescent="0.3">
      <c r="A267" s="77" t="s">
        <v>130</v>
      </c>
      <c r="B267" s="84"/>
      <c r="C267" s="85"/>
      <c r="D267" s="86"/>
    </row>
    <row r="268" spans="1:4" x14ac:dyDescent="0.3">
      <c r="A268" s="139" t="s">
        <v>100</v>
      </c>
      <c r="B268" s="130"/>
      <c r="C268" s="130"/>
      <c r="D268" s="86">
        <f>B268*C268</f>
        <v>0</v>
      </c>
    </row>
    <row r="269" spans="1:4" x14ac:dyDescent="0.3">
      <c r="A269" s="139" t="s">
        <v>101</v>
      </c>
      <c r="B269" s="130"/>
      <c r="C269" s="130"/>
      <c r="D269" s="86">
        <f>B269*C269</f>
        <v>0</v>
      </c>
    </row>
    <row r="270" spans="1:4" x14ac:dyDescent="0.3">
      <c r="A270" s="139" t="s">
        <v>102</v>
      </c>
      <c r="B270" s="130"/>
      <c r="C270" s="130"/>
      <c r="D270" s="86">
        <f>B270*C270</f>
        <v>0</v>
      </c>
    </row>
    <row r="271" spans="1:4" x14ac:dyDescent="0.3">
      <c r="A271" s="77" t="s">
        <v>103</v>
      </c>
      <c r="B271" s="84"/>
      <c r="C271" s="85"/>
      <c r="D271" s="86"/>
    </row>
    <row r="272" spans="1:4" x14ac:dyDescent="0.3">
      <c r="A272" s="139" t="s">
        <v>104</v>
      </c>
      <c r="B272" s="130"/>
      <c r="C272" s="130"/>
      <c r="D272" s="86">
        <f>B272*C272</f>
        <v>0</v>
      </c>
    </row>
    <row r="273" spans="1:4" x14ac:dyDescent="0.3">
      <c r="A273" s="139" t="s">
        <v>105</v>
      </c>
      <c r="B273" s="130"/>
      <c r="C273" s="130"/>
      <c r="D273" s="86">
        <f>B273*C273</f>
        <v>0</v>
      </c>
    </row>
    <row r="274" spans="1:4" x14ac:dyDescent="0.3">
      <c r="A274" s="139" t="s">
        <v>106</v>
      </c>
      <c r="B274" s="130"/>
      <c r="C274" s="130"/>
      <c r="D274" s="86">
        <f>B274*C274</f>
        <v>0</v>
      </c>
    </row>
    <row r="275" spans="1:4" x14ac:dyDescent="0.3">
      <c r="A275" s="139" t="s">
        <v>107</v>
      </c>
      <c r="B275" s="130"/>
      <c r="C275" s="130"/>
      <c r="D275" s="86">
        <f>B275*C275</f>
        <v>0</v>
      </c>
    </row>
    <row r="276" spans="1:4" x14ac:dyDescent="0.3">
      <c r="A276" s="139" t="s">
        <v>131</v>
      </c>
      <c r="B276" s="130"/>
      <c r="C276" s="130"/>
      <c r="D276" s="86">
        <f>B276*C276</f>
        <v>0</v>
      </c>
    </row>
    <row r="277" spans="1:4" x14ac:dyDescent="0.3">
      <c r="A277" s="79" t="s">
        <v>109</v>
      </c>
      <c r="B277" s="80"/>
      <c r="C277" s="81"/>
      <c r="D277" s="82"/>
    </row>
    <row r="278" spans="1:4" x14ac:dyDescent="0.3">
      <c r="A278" s="140" t="s">
        <v>110</v>
      </c>
      <c r="B278" s="130"/>
      <c r="C278" s="130"/>
      <c r="D278" s="86">
        <f>B278*C278</f>
        <v>0</v>
      </c>
    </row>
    <row r="279" spans="1:4" x14ac:dyDescent="0.3">
      <c r="A279" s="140" t="s">
        <v>111</v>
      </c>
      <c r="B279" s="130"/>
      <c r="C279" s="130"/>
      <c r="D279" s="86">
        <f>B279*C279</f>
        <v>0</v>
      </c>
    </row>
    <row r="280" spans="1:4" x14ac:dyDescent="0.3">
      <c r="A280" s="140" t="s">
        <v>332</v>
      </c>
      <c r="B280" s="130"/>
      <c r="C280" s="130"/>
      <c r="D280" s="86">
        <f>B280*C280</f>
        <v>0</v>
      </c>
    </row>
    <row r="281" spans="1:4" x14ac:dyDescent="0.3">
      <c r="A281" s="140" t="s">
        <v>333</v>
      </c>
      <c r="B281" s="130"/>
      <c r="C281" s="130"/>
      <c r="D281" s="86">
        <f>B281*C281</f>
        <v>0</v>
      </c>
    </row>
    <row r="282" spans="1:4" x14ac:dyDescent="0.3">
      <c r="A282" s="140" t="s">
        <v>114</v>
      </c>
      <c r="B282" s="130"/>
      <c r="C282" s="130"/>
      <c r="D282" s="86">
        <f>B282*C282</f>
        <v>0</v>
      </c>
    </row>
    <row r="283" spans="1:4" x14ac:dyDescent="0.3">
      <c r="A283" s="140"/>
      <c r="B283" s="84"/>
      <c r="C283" s="85"/>
      <c r="D283" s="86"/>
    </row>
    <row r="284" spans="1:4" x14ac:dyDescent="0.3">
      <c r="A284" s="142" t="s">
        <v>115</v>
      </c>
      <c r="B284" s="79"/>
      <c r="C284" s="79"/>
      <c r="D284" s="82">
        <f>SUM(D255:D262)+SUM(D266:D276)</f>
        <v>6638</v>
      </c>
    </row>
    <row r="285" spans="1:4" x14ac:dyDescent="0.3">
      <c r="A285" s="142" t="s">
        <v>116</v>
      </c>
      <c r="B285" s="79"/>
      <c r="C285" s="79"/>
      <c r="D285" s="82">
        <f>SUM(D254:D282)</f>
        <v>6638</v>
      </c>
    </row>
    <row r="286" spans="1:4" x14ac:dyDescent="0.3">
      <c r="A286" s="140"/>
      <c r="B286" s="84"/>
      <c r="C286" s="85"/>
      <c r="D286" s="86"/>
    </row>
    <row r="287" spans="1:4" x14ac:dyDescent="0.3">
      <c r="A287" s="79" t="s">
        <v>117</v>
      </c>
      <c r="B287" s="80"/>
      <c r="C287" s="81"/>
      <c r="D287" s="82">
        <f>D284*0.25</f>
        <v>1659.5</v>
      </c>
    </row>
    <row r="288" spans="1:4" x14ac:dyDescent="0.3">
      <c r="A288" s="141"/>
      <c r="B288" s="84"/>
      <c r="C288" s="85"/>
      <c r="D288" s="86"/>
    </row>
    <row r="289" spans="1:4" x14ac:dyDescent="0.3">
      <c r="A289" s="79" t="s">
        <v>118</v>
      </c>
      <c r="B289" s="79"/>
      <c r="C289" s="79"/>
      <c r="D289" s="82">
        <f>D285+D287</f>
        <v>8297.5</v>
      </c>
    </row>
    <row r="290" spans="1:4" ht="23.4" x14ac:dyDescent="0.3">
      <c r="A290" s="144"/>
      <c r="B290" s="91"/>
      <c r="C290" s="92"/>
      <c r="D290" s="93"/>
    </row>
    <row r="291" spans="1:4" x14ac:dyDescent="0.3">
      <c r="A291" s="71"/>
      <c r="B291" s="72"/>
      <c r="C291" s="73"/>
      <c r="D291" s="74"/>
    </row>
    <row r="292" spans="1:4" ht="21" x14ac:dyDescent="0.3">
      <c r="A292" s="274" t="str">
        <f t="shared" ref="A292" si="14">CONCATENATE("COSTS WORK PACKAGE 8: ","      ","Dissemination, Exploitation and Communication Activities (RP1)")</f>
        <v>COSTS WORK PACKAGE 8:       Dissemination, Exploitation and Communication Activities (RP1)</v>
      </c>
      <c r="B292" s="275"/>
      <c r="C292" s="275"/>
      <c r="D292" s="275"/>
    </row>
    <row r="293" spans="1:4" x14ac:dyDescent="0.3">
      <c r="A293" s="77"/>
      <c r="B293" s="78"/>
      <c r="C293" s="78"/>
      <c r="D293" s="78"/>
    </row>
    <row r="294" spans="1:4" x14ac:dyDescent="0.3">
      <c r="A294" s="79" t="s">
        <v>86</v>
      </c>
      <c r="B294" s="80"/>
      <c r="C294" s="81"/>
      <c r="D294" s="82"/>
    </row>
    <row r="295" spans="1:4" x14ac:dyDescent="0.3">
      <c r="A295" s="77" t="s">
        <v>87</v>
      </c>
      <c r="B295" s="84"/>
      <c r="C295" s="85"/>
      <c r="D295" s="86"/>
    </row>
    <row r="296" spans="1:4" x14ac:dyDescent="0.3">
      <c r="A296" s="138" t="s">
        <v>88</v>
      </c>
      <c r="B296" s="130">
        <v>0.5</v>
      </c>
      <c r="C296" s="130">
        <v>10276</v>
      </c>
      <c r="D296" s="86">
        <f t="shared" ref="D296:D303" si="15">B296*C296</f>
        <v>5138</v>
      </c>
    </row>
    <row r="297" spans="1:4" x14ac:dyDescent="0.3">
      <c r="A297" s="138" t="s">
        <v>89</v>
      </c>
      <c r="B297" s="130">
        <v>0.5</v>
      </c>
      <c r="C297" s="130">
        <v>6050</v>
      </c>
      <c r="D297" s="86">
        <f t="shared" si="15"/>
        <v>3025</v>
      </c>
    </row>
    <row r="298" spans="1:4" x14ac:dyDescent="0.3">
      <c r="A298" s="138" t="s">
        <v>90</v>
      </c>
      <c r="B298" s="130"/>
      <c r="C298" s="130"/>
      <c r="D298" s="86">
        <f t="shared" si="15"/>
        <v>0</v>
      </c>
    </row>
    <row r="299" spans="1:4" x14ac:dyDescent="0.3">
      <c r="A299" s="138" t="s">
        <v>91</v>
      </c>
      <c r="B299" s="130"/>
      <c r="C299" s="130"/>
      <c r="D299" s="86">
        <f t="shared" si="15"/>
        <v>0</v>
      </c>
    </row>
    <row r="300" spans="1:4" x14ac:dyDescent="0.3">
      <c r="A300" s="138" t="s">
        <v>92</v>
      </c>
      <c r="B300" s="130"/>
      <c r="C300" s="130"/>
      <c r="D300" s="86">
        <f t="shared" si="15"/>
        <v>0</v>
      </c>
    </row>
    <row r="301" spans="1:4" x14ac:dyDescent="0.3">
      <c r="A301" s="77" t="s">
        <v>93</v>
      </c>
      <c r="B301" s="130"/>
      <c r="C301" s="130"/>
      <c r="D301" s="86">
        <f t="shared" si="15"/>
        <v>0</v>
      </c>
    </row>
    <row r="302" spans="1:4" x14ac:dyDescent="0.3">
      <c r="A302" s="77" t="s">
        <v>94</v>
      </c>
      <c r="B302" s="130"/>
      <c r="C302" s="130"/>
      <c r="D302" s="86">
        <f t="shared" si="15"/>
        <v>0</v>
      </c>
    </row>
    <row r="303" spans="1:4" x14ac:dyDescent="0.3">
      <c r="A303" s="77" t="s">
        <v>95</v>
      </c>
      <c r="B303" s="130"/>
      <c r="C303" s="85">
        <f>5080*VLOOKUP('BE list'!D6,CountryList!A2:B164,2,FALSE)</f>
        <v>5913.12</v>
      </c>
      <c r="D303" s="86">
        <f t="shared" si="15"/>
        <v>0</v>
      </c>
    </row>
    <row r="304" spans="1:4" x14ac:dyDescent="0.3">
      <c r="A304" s="79" t="s">
        <v>96</v>
      </c>
      <c r="B304" s="80"/>
      <c r="C304" s="81"/>
      <c r="D304" s="82"/>
    </row>
    <row r="305" spans="1:4" x14ac:dyDescent="0.3">
      <c r="A305" s="143"/>
      <c r="B305" s="130"/>
      <c r="C305" s="130"/>
      <c r="D305" s="86">
        <f>B305*C305</f>
        <v>0</v>
      </c>
    </row>
    <row r="306" spans="1:4" x14ac:dyDescent="0.3">
      <c r="A306" s="79" t="s">
        <v>97</v>
      </c>
      <c r="B306" s="80"/>
      <c r="C306" s="81"/>
      <c r="D306" s="82"/>
    </row>
    <row r="307" spans="1:4" x14ac:dyDescent="0.3">
      <c r="A307" s="77" t="s">
        <v>98</v>
      </c>
      <c r="B307" s="130">
        <v>3</v>
      </c>
      <c r="C307" s="130">
        <v>2600</v>
      </c>
      <c r="D307" s="86">
        <f>B307*C307</f>
        <v>7800</v>
      </c>
    </row>
    <row r="308" spans="1:4" x14ac:dyDescent="0.3">
      <c r="A308" s="77" t="s">
        <v>130</v>
      </c>
      <c r="B308" s="84"/>
      <c r="C308" s="85"/>
      <c r="D308" s="86"/>
    </row>
    <row r="309" spans="1:4" x14ac:dyDescent="0.3">
      <c r="A309" s="139" t="s">
        <v>100</v>
      </c>
      <c r="B309" s="130"/>
      <c r="C309" s="130"/>
      <c r="D309" s="86">
        <f>B309*C309</f>
        <v>0</v>
      </c>
    </row>
    <row r="310" spans="1:4" x14ac:dyDescent="0.3">
      <c r="A310" s="139" t="s">
        <v>101</v>
      </c>
      <c r="B310" s="130"/>
      <c r="C310" s="130"/>
      <c r="D310" s="86">
        <f>B310*C310</f>
        <v>0</v>
      </c>
    </row>
    <row r="311" spans="1:4" x14ac:dyDescent="0.3">
      <c r="A311" s="139" t="s">
        <v>102</v>
      </c>
      <c r="B311" s="130"/>
      <c r="C311" s="130"/>
      <c r="D311" s="86">
        <f>B311*C311</f>
        <v>0</v>
      </c>
    </row>
    <row r="312" spans="1:4" x14ac:dyDescent="0.3">
      <c r="A312" s="77" t="s">
        <v>103</v>
      </c>
      <c r="B312" s="84"/>
      <c r="C312" s="85"/>
      <c r="D312" s="86"/>
    </row>
    <row r="313" spans="1:4" x14ac:dyDescent="0.3">
      <c r="A313" s="139" t="s">
        <v>104</v>
      </c>
      <c r="B313" s="130"/>
      <c r="C313" s="130"/>
      <c r="D313" s="86">
        <f>B313*C313</f>
        <v>0</v>
      </c>
    </row>
    <row r="314" spans="1:4" x14ac:dyDescent="0.3">
      <c r="A314" s="139" t="s">
        <v>105</v>
      </c>
      <c r="B314" s="130"/>
      <c r="C314" s="130"/>
      <c r="D314" s="86">
        <f>B314*C314</f>
        <v>0</v>
      </c>
    </row>
    <row r="315" spans="1:4" x14ac:dyDescent="0.3">
      <c r="A315" s="139" t="s">
        <v>106</v>
      </c>
      <c r="B315" s="130"/>
      <c r="C315" s="130"/>
      <c r="D315" s="86">
        <f>B315*C315</f>
        <v>0</v>
      </c>
    </row>
    <row r="316" spans="1:4" x14ac:dyDescent="0.3">
      <c r="A316" s="139" t="s">
        <v>107</v>
      </c>
      <c r="B316" s="130"/>
      <c r="C316" s="130"/>
      <c r="D316" s="86">
        <f>B316*C316</f>
        <v>0</v>
      </c>
    </row>
    <row r="317" spans="1:4" x14ac:dyDescent="0.3">
      <c r="A317" s="139" t="s">
        <v>131</v>
      </c>
      <c r="B317" s="130"/>
      <c r="C317" s="130"/>
      <c r="D317" s="86">
        <f>B317*C317</f>
        <v>0</v>
      </c>
    </row>
    <row r="318" spans="1:4" x14ac:dyDescent="0.3">
      <c r="A318" s="79" t="s">
        <v>109</v>
      </c>
      <c r="B318" s="80"/>
      <c r="C318" s="81"/>
      <c r="D318" s="82"/>
    </row>
    <row r="319" spans="1:4" x14ac:dyDescent="0.3">
      <c r="A319" s="140" t="s">
        <v>110</v>
      </c>
      <c r="B319" s="130"/>
      <c r="C319" s="130"/>
      <c r="D319" s="86">
        <f>B319*C319</f>
        <v>0</v>
      </c>
    </row>
    <row r="320" spans="1:4" x14ac:dyDescent="0.3">
      <c r="A320" s="140" t="s">
        <v>111</v>
      </c>
      <c r="B320" s="130"/>
      <c r="C320" s="130"/>
      <c r="D320" s="86">
        <f>B320*C320</f>
        <v>0</v>
      </c>
    </row>
    <row r="321" spans="1:4" x14ac:dyDescent="0.3">
      <c r="A321" s="140" t="s">
        <v>332</v>
      </c>
      <c r="B321" s="130"/>
      <c r="C321" s="130"/>
      <c r="D321" s="86">
        <f>B321*C321</f>
        <v>0</v>
      </c>
    </row>
    <row r="322" spans="1:4" x14ac:dyDescent="0.3">
      <c r="A322" s="140" t="s">
        <v>333</v>
      </c>
      <c r="B322" s="130"/>
      <c r="C322" s="130"/>
      <c r="D322" s="86">
        <f>B322*C322</f>
        <v>0</v>
      </c>
    </row>
    <row r="323" spans="1:4" x14ac:dyDescent="0.3">
      <c r="A323" s="140" t="s">
        <v>114</v>
      </c>
      <c r="B323" s="130"/>
      <c r="C323" s="130"/>
      <c r="D323" s="86">
        <f>B323*C323</f>
        <v>0</v>
      </c>
    </row>
    <row r="324" spans="1:4" x14ac:dyDescent="0.3">
      <c r="A324" s="140"/>
      <c r="B324" s="84"/>
      <c r="C324" s="85"/>
      <c r="D324" s="86"/>
    </row>
    <row r="325" spans="1:4" x14ac:dyDescent="0.3">
      <c r="A325" s="142" t="s">
        <v>115</v>
      </c>
      <c r="B325" s="79"/>
      <c r="C325" s="79"/>
      <c r="D325" s="82">
        <f>SUM(D296:D303)+SUM(D307:D317)</f>
        <v>15963</v>
      </c>
    </row>
    <row r="326" spans="1:4" x14ac:dyDescent="0.3">
      <c r="A326" s="142" t="s">
        <v>116</v>
      </c>
      <c r="B326" s="79"/>
      <c r="C326" s="79"/>
      <c r="D326" s="82">
        <f>SUM(D295:D323)</f>
        <v>15963</v>
      </c>
    </row>
    <row r="327" spans="1:4" x14ac:dyDescent="0.3">
      <c r="A327" s="140"/>
      <c r="B327" s="84"/>
      <c r="C327" s="85"/>
      <c r="D327" s="86"/>
    </row>
    <row r="328" spans="1:4" x14ac:dyDescent="0.3">
      <c r="A328" s="79" t="s">
        <v>117</v>
      </c>
      <c r="B328" s="80"/>
      <c r="C328" s="81"/>
      <c r="D328" s="82">
        <f>D325*0.25</f>
        <v>3990.75</v>
      </c>
    </row>
    <row r="329" spans="1:4" x14ac:dyDescent="0.3">
      <c r="A329" s="141"/>
      <c r="B329" s="84"/>
      <c r="C329" s="85"/>
      <c r="D329" s="86"/>
    </row>
    <row r="330" spans="1:4" x14ac:dyDescent="0.3">
      <c r="A330" s="79" t="s">
        <v>118</v>
      </c>
      <c r="B330" s="79"/>
      <c r="C330" s="79"/>
      <c r="D330" s="82">
        <f>D326+D328</f>
        <v>19953.75</v>
      </c>
    </row>
    <row r="331" spans="1:4" ht="23.4" x14ac:dyDescent="0.3">
      <c r="A331" s="144"/>
      <c r="B331" s="91"/>
      <c r="C331" s="92"/>
      <c r="D331" s="93"/>
    </row>
    <row r="332" spans="1:4" x14ac:dyDescent="0.3">
      <c r="A332" s="71"/>
      <c r="B332" s="72"/>
      <c r="C332" s="73"/>
      <c r="D332" s="74"/>
    </row>
    <row r="333" spans="1:4" ht="21" x14ac:dyDescent="0.3">
      <c r="A333" s="274" t="str">
        <f t="shared" ref="A333" si="16">CONCATENATE("COSTS WORK PACKAGE 9: ","      ","Dissemination, Exploitation and Communication Activities (RP2)")</f>
        <v>COSTS WORK PACKAGE 9:       Dissemination, Exploitation and Communication Activities (RP2)</v>
      </c>
      <c r="B333" s="275"/>
      <c r="C333" s="275"/>
      <c r="D333" s="275"/>
    </row>
    <row r="334" spans="1:4" x14ac:dyDescent="0.3">
      <c r="A334" s="77"/>
      <c r="B334" s="78"/>
      <c r="C334" s="78"/>
      <c r="D334" s="78"/>
    </row>
    <row r="335" spans="1:4" x14ac:dyDescent="0.3">
      <c r="A335" s="79" t="s">
        <v>86</v>
      </c>
      <c r="B335" s="80"/>
      <c r="C335" s="81"/>
      <c r="D335" s="82"/>
    </row>
    <row r="336" spans="1:4" x14ac:dyDescent="0.3">
      <c r="A336" s="77" t="s">
        <v>87</v>
      </c>
      <c r="B336" s="84"/>
      <c r="C336" s="85"/>
      <c r="D336" s="86"/>
    </row>
    <row r="337" spans="1:4" x14ac:dyDescent="0.3">
      <c r="A337" s="138" t="s">
        <v>88</v>
      </c>
      <c r="B337" s="130">
        <v>0.5</v>
      </c>
      <c r="C337" s="130">
        <v>10276</v>
      </c>
      <c r="D337" s="86">
        <f t="shared" ref="D337:D344" si="17">B337*C337</f>
        <v>5138</v>
      </c>
    </row>
    <row r="338" spans="1:4" x14ac:dyDescent="0.3">
      <c r="A338" s="138" t="s">
        <v>89</v>
      </c>
      <c r="B338" s="130">
        <v>0.5</v>
      </c>
      <c r="C338" s="130">
        <v>6050</v>
      </c>
      <c r="D338" s="86">
        <f t="shared" si="17"/>
        <v>3025</v>
      </c>
    </row>
    <row r="339" spans="1:4" x14ac:dyDescent="0.3">
      <c r="A339" s="138" t="s">
        <v>90</v>
      </c>
      <c r="B339" s="130"/>
      <c r="C339" s="130"/>
      <c r="D339" s="86">
        <f t="shared" si="17"/>
        <v>0</v>
      </c>
    </row>
    <row r="340" spans="1:4" x14ac:dyDescent="0.3">
      <c r="A340" s="138" t="s">
        <v>91</v>
      </c>
      <c r="B340" s="130"/>
      <c r="C340" s="130"/>
      <c r="D340" s="86">
        <f t="shared" si="17"/>
        <v>0</v>
      </c>
    </row>
    <row r="341" spans="1:4" x14ac:dyDescent="0.3">
      <c r="A341" s="138" t="s">
        <v>92</v>
      </c>
      <c r="B341" s="130"/>
      <c r="C341" s="130"/>
      <c r="D341" s="86">
        <f t="shared" si="17"/>
        <v>0</v>
      </c>
    </row>
    <row r="342" spans="1:4" x14ac:dyDescent="0.3">
      <c r="A342" s="77" t="s">
        <v>93</v>
      </c>
      <c r="B342" s="130"/>
      <c r="C342" s="130"/>
      <c r="D342" s="86">
        <f t="shared" si="17"/>
        <v>0</v>
      </c>
    </row>
    <row r="343" spans="1:4" x14ac:dyDescent="0.3">
      <c r="A343" s="77" t="s">
        <v>94</v>
      </c>
      <c r="B343" s="130"/>
      <c r="C343" s="130"/>
      <c r="D343" s="86">
        <f t="shared" si="17"/>
        <v>0</v>
      </c>
    </row>
    <row r="344" spans="1:4" x14ac:dyDescent="0.3">
      <c r="A344" s="77" t="s">
        <v>95</v>
      </c>
      <c r="B344" s="130"/>
      <c r="C344" s="85">
        <f>5080*VLOOKUP('BE list'!D6,CountryList!A2:B164,2,FALSE)</f>
        <v>5913.12</v>
      </c>
      <c r="D344" s="86">
        <f t="shared" si="17"/>
        <v>0</v>
      </c>
    </row>
    <row r="345" spans="1:4" x14ac:dyDescent="0.3">
      <c r="A345" s="79" t="s">
        <v>96</v>
      </c>
      <c r="B345" s="80"/>
      <c r="C345" s="81"/>
      <c r="D345" s="82"/>
    </row>
    <row r="346" spans="1:4" x14ac:dyDescent="0.3">
      <c r="A346" s="143"/>
      <c r="B346" s="130"/>
      <c r="C346" s="130"/>
      <c r="D346" s="86">
        <f>B346*C346</f>
        <v>0</v>
      </c>
    </row>
    <row r="347" spans="1:4" x14ac:dyDescent="0.3">
      <c r="A347" s="79" t="s">
        <v>97</v>
      </c>
      <c r="B347" s="80"/>
      <c r="C347" s="81"/>
      <c r="D347" s="82"/>
    </row>
    <row r="348" spans="1:4" x14ac:dyDescent="0.3">
      <c r="A348" s="77" t="s">
        <v>98</v>
      </c>
      <c r="B348" s="130">
        <v>4</v>
      </c>
      <c r="C348" s="130">
        <v>2600</v>
      </c>
      <c r="D348" s="86">
        <f>B348*C348</f>
        <v>10400</v>
      </c>
    </row>
    <row r="349" spans="1:4" x14ac:dyDescent="0.3">
      <c r="A349" s="77" t="s">
        <v>130</v>
      </c>
      <c r="B349" s="84"/>
      <c r="C349" s="85"/>
      <c r="D349" s="86"/>
    </row>
    <row r="350" spans="1:4" x14ac:dyDescent="0.3">
      <c r="A350" s="139" t="s">
        <v>100</v>
      </c>
      <c r="B350" s="130"/>
      <c r="C350" s="130"/>
      <c r="D350" s="86">
        <f>B350*C350</f>
        <v>0</v>
      </c>
    </row>
    <row r="351" spans="1:4" x14ac:dyDescent="0.3">
      <c r="A351" s="139" t="s">
        <v>101</v>
      </c>
      <c r="B351" s="130"/>
      <c r="C351" s="130"/>
      <c r="D351" s="86">
        <f>B351*C351</f>
        <v>0</v>
      </c>
    </row>
    <row r="352" spans="1:4" x14ac:dyDescent="0.3">
      <c r="A352" s="139" t="s">
        <v>102</v>
      </c>
      <c r="B352" s="130"/>
      <c r="C352" s="130"/>
      <c r="D352" s="86">
        <f>B352*C352</f>
        <v>0</v>
      </c>
    </row>
    <row r="353" spans="1:4" x14ac:dyDescent="0.3">
      <c r="A353" s="77" t="s">
        <v>103</v>
      </c>
      <c r="B353" s="84"/>
      <c r="C353" s="85"/>
      <c r="D353" s="86"/>
    </row>
    <row r="354" spans="1:4" x14ac:dyDescent="0.3">
      <c r="A354" s="139" t="s">
        <v>104</v>
      </c>
      <c r="B354" s="130"/>
      <c r="C354" s="130"/>
      <c r="D354" s="86">
        <f>B354*C354</f>
        <v>0</v>
      </c>
    </row>
    <row r="355" spans="1:4" x14ac:dyDescent="0.3">
      <c r="A355" s="139" t="s">
        <v>105</v>
      </c>
      <c r="B355" s="130"/>
      <c r="C355" s="130"/>
      <c r="D355" s="86">
        <f>B355*C355</f>
        <v>0</v>
      </c>
    </row>
    <row r="356" spans="1:4" x14ac:dyDescent="0.3">
      <c r="A356" s="139" t="s">
        <v>106</v>
      </c>
      <c r="B356" s="130"/>
      <c r="C356" s="130"/>
      <c r="D356" s="86">
        <f>B356*C356</f>
        <v>0</v>
      </c>
    </row>
    <row r="357" spans="1:4" x14ac:dyDescent="0.3">
      <c r="A357" s="139" t="s">
        <v>107</v>
      </c>
      <c r="B357" s="130"/>
      <c r="C357" s="130"/>
      <c r="D357" s="86">
        <f>B357*C357</f>
        <v>0</v>
      </c>
    </row>
    <row r="358" spans="1:4" x14ac:dyDescent="0.3">
      <c r="A358" s="139" t="s">
        <v>131</v>
      </c>
      <c r="B358" s="130"/>
      <c r="C358" s="130"/>
      <c r="D358" s="86">
        <f>B358*C358</f>
        <v>0</v>
      </c>
    </row>
    <row r="359" spans="1:4" x14ac:dyDescent="0.3">
      <c r="A359" s="79" t="s">
        <v>109</v>
      </c>
      <c r="B359" s="80"/>
      <c r="C359" s="81"/>
      <c r="D359" s="82"/>
    </row>
    <row r="360" spans="1:4" x14ac:dyDescent="0.3">
      <c r="A360" s="140" t="s">
        <v>110</v>
      </c>
      <c r="B360" s="130"/>
      <c r="C360" s="130"/>
      <c r="D360" s="86">
        <f>B360*C360</f>
        <v>0</v>
      </c>
    </row>
    <row r="361" spans="1:4" x14ac:dyDescent="0.3">
      <c r="A361" s="140" t="s">
        <v>111</v>
      </c>
      <c r="B361" s="130"/>
      <c r="C361" s="130"/>
      <c r="D361" s="86">
        <f>B361*C361</f>
        <v>0</v>
      </c>
    </row>
    <row r="362" spans="1:4" x14ac:dyDescent="0.3">
      <c r="A362" s="140" t="s">
        <v>332</v>
      </c>
      <c r="B362" s="130"/>
      <c r="C362" s="130"/>
      <c r="D362" s="86">
        <f>B362*C362</f>
        <v>0</v>
      </c>
    </row>
    <row r="363" spans="1:4" x14ac:dyDescent="0.3">
      <c r="A363" s="140" t="s">
        <v>333</v>
      </c>
      <c r="B363" s="130"/>
      <c r="C363" s="130"/>
      <c r="D363" s="86">
        <f>B363*C363</f>
        <v>0</v>
      </c>
    </row>
    <row r="364" spans="1:4" x14ac:dyDescent="0.3">
      <c r="A364" s="140" t="s">
        <v>114</v>
      </c>
      <c r="B364" s="130"/>
      <c r="C364" s="130"/>
      <c r="D364" s="86">
        <f>B364*C364</f>
        <v>0</v>
      </c>
    </row>
    <row r="365" spans="1:4" x14ac:dyDescent="0.3">
      <c r="A365" s="140"/>
      <c r="B365" s="84"/>
      <c r="C365" s="85"/>
      <c r="D365" s="86"/>
    </row>
    <row r="366" spans="1:4" x14ac:dyDescent="0.3">
      <c r="A366" s="142" t="s">
        <v>115</v>
      </c>
      <c r="B366" s="79"/>
      <c r="C366" s="79"/>
      <c r="D366" s="82">
        <f>SUM(D337:D344)+SUM(D348:D358)</f>
        <v>18563</v>
      </c>
    </row>
    <row r="367" spans="1:4" x14ac:dyDescent="0.3">
      <c r="A367" s="142" t="s">
        <v>116</v>
      </c>
      <c r="B367" s="79"/>
      <c r="C367" s="79"/>
      <c r="D367" s="82">
        <f>SUM(D336:D364)</f>
        <v>18563</v>
      </c>
    </row>
    <row r="368" spans="1:4" x14ac:dyDescent="0.3">
      <c r="A368" s="140"/>
      <c r="B368" s="84"/>
      <c r="C368" s="85"/>
      <c r="D368" s="86"/>
    </row>
    <row r="369" spans="1:4" x14ac:dyDescent="0.3">
      <c r="A369" s="79" t="s">
        <v>117</v>
      </c>
      <c r="B369" s="80"/>
      <c r="C369" s="81"/>
      <c r="D369" s="82">
        <f>D366*0.25</f>
        <v>4640.75</v>
      </c>
    </row>
    <row r="370" spans="1:4" x14ac:dyDescent="0.3">
      <c r="A370" s="141"/>
      <c r="B370" s="84"/>
      <c r="C370" s="85"/>
      <c r="D370" s="86"/>
    </row>
    <row r="371" spans="1:4" x14ac:dyDescent="0.3">
      <c r="A371" s="79" t="s">
        <v>118</v>
      </c>
      <c r="B371" s="79"/>
      <c r="C371" s="79"/>
      <c r="D371" s="82">
        <f>D367+D369</f>
        <v>23203.75</v>
      </c>
    </row>
    <row r="373" spans="1:4" x14ac:dyDescent="0.3">
      <c r="A373" s="71"/>
      <c r="B373" s="72"/>
      <c r="C373" s="73"/>
      <c r="D373" s="74"/>
    </row>
    <row r="374" spans="1:4" ht="21" x14ac:dyDescent="0.3">
      <c r="A374" s="274" t="s">
        <v>136</v>
      </c>
      <c r="B374" s="275"/>
      <c r="C374" s="275"/>
      <c r="D374" s="275"/>
    </row>
    <row r="375" spans="1:4" x14ac:dyDescent="0.3">
      <c r="A375" s="77"/>
      <c r="B375" s="78"/>
      <c r="C375" s="78"/>
      <c r="D375" s="78"/>
    </row>
    <row r="376" spans="1:4" x14ac:dyDescent="0.3">
      <c r="A376" s="79" t="s">
        <v>86</v>
      </c>
      <c r="B376" s="80"/>
      <c r="C376" s="81"/>
      <c r="D376" s="82"/>
    </row>
    <row r="377" spans="1:4" x14ac:dyDescent="0.3">
      <c r="A377" s="77" t="s">
        <v>87</v>
      </c>
      <c r="B377" s="84"/>
      <c r="C377" s="85"/>
      <c r="D377" s="86"/>
    </row>
    <row r="378" spans="1:4" x14ac:dyDescent="0.3">
      <c r="A378" s="138" t="s">
        <v>88</v>
      </c>
      <c r="B378" s="203">
        <f t="shared" ref="B378:B385" si="18">B9+B50+B91+B132+B173+B214+B255+B296+B337</f>
        <v>7</v>
      </c>
      <c r="C378" s="85">
        <f t="shared" ref="C378:C385" si="19">IF(B378&gt;0,D378/B378," ")</f>
        <v>10276</v>
      </c>
      <c r="D378" s="86">
        <f t="shared" ref="D378:D385" si="20">D9+D50+D91+D132+D173+D214+D255+D296+D337</f>
        <v>71932</v>
      </c>
    </row>
    <row r="379" spans="1:4" x14ac:dyDescent="0.3">
      <c r="A379" s="138" t="s">
        <v>89</v>
      </c>
      <c r="B379" s="203">
        <f t="shared" si="18"/>
        <v>5</v>
      </c>
      <c r="C379" s="85">
        <f t="shared" si="19"/>
        <v>6050</v>
      </c>
      <c r="D379" s="86">
        <f t="shared" si="20"/>
        <v>30250</v>
      </c>
    </row>
    <row r="380" spans="1:4" x14ac:dyDescent="0.3">
      <c r="A380" s="138" t="s">
        <v>90</v>
      </c>
      <c r="B380" s="203">
        <f t="shared" si="18"/>
        <v>0</v>
      </c>
      <c r="C380" s="85" t="str">
        <f t="shared" si="19"/>
        <v xml:space="preserve"> </v>
      </c>
      <c r="D380" s="86">
        <f t="shared" si="20"/>
        <v>0</v>
      </c>
    </row>
    <row r="381" spans="1:4" x14ac:dyDescent="0.3">
      <c r="A381" s="138" t="s">
        <v>91</v>
      </c>
      <c r="B381" s="203">
        <f t="shared" si="18"/>
        <v>0</v>
      </c>
      <c r="C381" s="85" t="str">
        <f t="shared" si="19"/>
        <v xml:space="preserve"> </v>
      </c>
      <c r="D381" s="86">
        <f t="shared" si="20"/>
        <v>0</v>
      </c>
    </row>
    <row r="382" spans="1:4" x14ac:dyDescent="0.3">
      <c r="A382" s="138" t="s">
        <v>92</v>
      </c>
      <c r="B382" s="203">
        <f t="shared" si="18"/>
        <v>0</v>
      </c>
      <c r="C382" s="85" t="str">
        <f t="shared" si="19"/>
        <v xml:space="preserve"> </v>
      </c>
      <c r="D382" s="86">
        <f t="shared" si="20"/>
        <v>0</v>
      </c>
    </row>
    <row r="383" spans="1:4" x14ac:dyDescent="0.3">
      <c r="A383" s="77" t="s">
        <v>93</v>
      </c>
      <c r="B383" s="203">
        <f t="shared" si="18"/>
        <v>0</v>
      </c>
      <c r="C383" s="85" t="str">
        <f t="shared" si="19"/>
        <v xml:space="preserve"> </v>
      </c>
      <c r="D383" s="86">
        <f t="shared" si="20"/>
        <v>0</v>
      </c>
    </row>
    <row r="384" spans="1:4" x14ac:dyDescent="0.3">
      <c r="A384" s="77" t="s">
        <v>94</v>
      </c>
      <c r="B384" s="203">
        <f t="shared" si="18"/>
        <v>0</v>
      </c>
      <c r="C384" s="85" t="str">
        <f t="shared" si="19"/>
        <v xml:space="preserve"> </v>
      </c>
      <c r="D384" s="86">
        <f t="shared" si="20"/>
        <v>0</v>
      </c>
    </row>
    <row r="385" spans="1:4" x14ac:dyDescent="0.3">
      <c r="A385" s="77" t="s">
        <v>95</v>
      </c>
      <c r="B385" s="203">
        <f t="shared" si="18"/>
        <v>0</v>
      </c>
      <c r="C385" s="85" t="str">
        <f t="shared" si="19"/>
        <v xml:space="preserve"> </v>
      </c>
      <c r="D385" s="86">
        <f t="shared" si="20"/>
        <v>0</v>
      </c>
    </row>
    <row r="386" spans="1:4" x14ac:dyDescent="0.3">
      <c r="A386" s="79" t="s">
        <v>96</v>
      </c>
      <c r="B386" s="80"/>
      <c r="C386" s="81"/>
      <c r="D386" s="82"/>
    </row>
    <row r="387" spans="1:4" x14ac:dyDescent="0.3">
      <c r="A387" s="77"/>
      <c r="B387" s="203">
        <f>B18+B59+B100+B141+B182+B223+B264+B305+B346</f>
        <v>0</v>
      </c>
      <c r="C387" s="85" t="str">
        <f>IF(B387&gt;0,D387/B387," ")</f>
        <v xml:space="preserve"> </v>
      </c>
      <c r="D387" s="86">
        <f>D18+D59+D100+D141+D182+D223+D264+D305+D346</f>
        <v>0</v>
      </c>
    </row>
    <row r="388" spans="1:4" x14ac:dyDescent="0.3">
      <c r="A388" s="79" t="s">
        <v>97</v>
      </c>
      <c r="B388" s="80"/>
      <c r="C388" s="81"/>
      <c r="D388" s="82"/>
    </row>
    <row r="389" spans="1:4" x14ac:dyDescent="0.3">
      <c r="A389" s="77" t="s">
        <v>98</v>
      </c>
      <c r="B389" s="203">
        <f>B20+B61+B102+B143+B184+B225+B266+B307+B348</f>
        <v>17</v>
      </c>
      <c r="C389" s="85">
        <f>IF(B389&gt;0,D389/B389," ")</f>
        <v>1785.2941176470588</v>
      </c>
      <c r="D389" s="86">
        <f>D20+D61+D102+D143+D184+D225+D266+D307+D348</f>
        <v>30350</v>
      </c>
    </row>
    <row r="390" spans="1:4" x14ac:dyDescent="0.3">
      <c r="A390" s="77" t="s">
        <v>130</v>
      </c>
      <c r="B390" s="84"/>
      <c r="C390" s="85"/>
      <c r="D390" s="86"/>
    </row>
    <row r="391" spans="1:4" x14ac:dyDescent="0.3">
      <c r="A391" s="139" t="s">
        <v>100</v>
      </c>
      <c r="B391" s="203">
        <f>B22+B63+B104+B145+B186+B227+B268+B309+B350</f>
        <v>0</v>
      </c>
      <c r="C391" s="85" t="str">
        <f>IF(B391&gt;0,D391/B391," ")</f>
        <v xml:space="preserve"> </v>
      </c>
      <c r="D391" s="86">
        <f>D22+D63+D104+D145+D186+D227+D268+D309+D350</f>
        <v>0</v>
      </c>
    </row>
    <row r="392" spans="1:4" x14ac:dyDescent="0.3">
      <c r="A392" s="139" t="s">
        <v>101</v>
      </c>
      <c r="B392" s="203">
        <f>B23+B64+B105+B146+B187+B228+B269+B310+B351</f>
        <v>0</v>
      </c>
      <c r="C392" s="85" t="str">
        <f>IF(B392&gt;0,D392/B392," ")</f>
        <v xml:space="preserve"> </v>
      </c>
      <c r="D392" s="86">
        <f>D23+D64+D105+D146+D187+D228+D269+D310+D351</f>
        <v>0</v>
      </c>
    </row>
    <row r="393" spans="1:4" x14ac:dyDescent="0.3">
      <c r="A393" s="139" t="s">
        <v>102</v>
      </c>
      <c r="B393" s="203">
        <f>B24+B65+B106+B147+B188+B229+B270+B311+B352</f>
        <v>0</v>
      </c>
      <c r="C393" s="85" t="str">
        <f>IF(B393&gt;0,D393/B393," ")</f>
        <v xml:space="preserve"> </v>
      </c>
      <c r="D393" s="86">
        <f>D24+D65+D106+D147+D188+D229+D270+D311+D352</f>
        <v>0</v>
      </c>
    </row>
    <row r="394" spans="1:4" x14ac:dyDescent="0.3">
      <c r="A394" s="77" t="s">
        <v>103</v>
      </c>
      <c r="B394" s="84"/>
      <c r="C394" s="85"/>
      <c r="D394" s="86"/>
    </row>
    <row r="395" spans="1:4" x14ac:dyDescent="0.3">
      <c r="A395" s="139" t="s">
        <v>104</v>
      </c>
      <c r="B395" s="203">
        <f>B26+B67+B108+B149+B190+B231+B272+B313+B354</f>
        <v>0</v>
      </c>
      <c r="C395" s="85" t="str">
        <f t="shared" ref="C395:C405" si="21">IF(B395&gt;0,D395/B395," ")</f>
        <v xml:space="preserve"> </v>
      </c>
      <c r="D395" s="86">
        <f>D26+D67+D108+D149+D190+D231+D272+D313+D354</f>
        <v>0</v>
      </c>
    </row>
    <row r="396" spans="1:4" x14ac:dyDescent="0.3">
      <c r="A396" s="139" t="s">
        <v>105</v>
      </c>
      <c r="B396" s="203">
        <f>B27+B68+B109+B150+B191+B232+B273+B314+B355</f>
        <v>0</v>
      </c>
      <c r="C396" s="85" t="str">
        <f t="shared" si="21"/>
        <v xml:space="preserve"> </v>
      </c>
      <c r="D396" s="86">
        <f>D27+D68+D109+D150+D191+D232+D273+D314+D355</f>
        <v>0</v>
      </c>
    </row>
    <row r="397" spans="1:4" x14ac:dyDescent="0.3">
      <c r="A397" s="139" t="s">
        <v>106</v>
      </c>
      <c r="B397" s="203">
        <f>B28+B69+B110+B151+B192+B233+B274+B315+B356</f>
        <v>0</v>
      </c>
      <c r="C397" s="85" t="str">
        <f t="shared" si="21"/>
        <v xml:space="preserve"> </v>
      </c>
      <c r="D397" s="86">
        <f>D28+D69+D110+D151+D192+D233+D274+D315+D356</f>
        <v>0</v>
      </c>
    </row>
    <row r="398" spans="1:4" x14ac:dyDescent="0.3">
      <c r="A398" s="139" t="s">
        <v>107</v>
      </c>
      <c r="B398" s="203">
        <f>B29+B70+B111+B152+B193+B234+B275+B316+B357</f>
        <v>0</v>
      </c>
      <c r="C398" s="85" t="str">
        <f t="shared" si="21"/>
        <v xml:space="preserve"> </v>
      </c>
      <c r="D398" s="86">
        <f>D29+D70+D111+D152+D193+D234+D275+D316+D357</f>
        <v>0</v>
      </c>
    </row>
    <row r="399" spans="1:4" x14ac:dyDescent="0.3">
      <c r="A399" s="139" t="s">
        <v>131</v>
      </c>
      <c r="B399" s="203">
        <f>B30+B71+B112+B153+B194+B235+B276+B317+B358</f>
        <v>0</v>
      </c>
      <c r="C399" s="85" t="str">
        <f t="shared" si="21"/>
        <v xml:space="preserve"> </v>
      </c>
      <c r="D399" s="86">
        <f>D30+D71+D112+D153+D194+D235+D276+D317+D358</f>
        <v>0</v>
      </c>
    </row>
    <row r="400" spans="1:4" x14ac:dyDescent="0.3">
      <c r="A400" s="79" t="s">
        <v>109</v>
      </c>
      <c r="B400" s="80"/>
      <c r="C400" s="81"/>
      <c r="D400" s="82"/>
    </row>
    <row r="401" spans="1:4" x14ac:dyDescent="0.3">
      <c r="A401" s="140" t="s">
        <v>110</v>
      </c>
      <c r="B401" s="203">
        <f>B32+B73+B114+B155+B196+B237+B278+B319+B360</f>
        <v>0</v>
      </c>
      <c r="C401" s="85" t="str">
        <f t="shared" si="21"/>
        <v xml:space="preserve"> </v>
      </c>
      <c r="D401" s="86">
        <f>D32+D73+D114+D155+D196+D237+D278+D319+D360</f>
        <v>0</v>
      </c>
    </row>
    <row r="402" spans="1:4" x14ac:dyDescent="0.3">
      <c r="A402" s="140" t="s">
        <v>111</v>
      </c>
      <c r="B402" s="203">
        <f>B33+B74+B115+B156+B197+B238+B279+B320+B361</f>
        <v>0</v>
      </c>
      <c r="C402" s="85" t="str">
        <f t="shared" si="21"/>
        <v xml:space="preserve"> </v>
      </c>
      <c r="D402" s="86">
        <f>D33+D74+D115+D156+D197+D238+D279+D320+D361</f>
        <v>0</v>
      </c>
    </row>
    <row r="403" spans="1:4" x14ac:dyDescent="0.3">
      <c r="A403" s="140" t="s">
        <v>332</v>
      </c>
      <c r="B403" s="203">
        <f>B34+B75+B116+B157+B198+B239+B280+B321+B362</f>
        <v>0</v>
      </c>
      <c r="C403" s="85" t="str">
        <f t="shared" si="21"/>
        <v xml:space="preserve"> </v>
      </c>
      <c r="D403" s="86">
        <f>D34+D75+D116+D157+D198+D239+D280+D321+D362</f>
        <v>0</v>
      </c>
    </row>
    <row r="404" spans="1:4" x14ac:dyDescent="0.3">
      <c r="A404" s="140" t="s">
        <v>333</v>
      </c>
      <c r="B404" s="203">
        <f>B35+B76+B117+B158+B199+B240+B281+B322+B363</f>
        <v>0</v>
      </c>
      <c r="C404" s="85" t="str">
        <f t="shared" si="21"/>
        <v xml:space="preserve"> </v>
      </c>
      <c r="D404" s="86">
        <f>D35+D76+D117+D158+D199+D240+D281+D322+D363</f>
        <v>0</v>
      </c>
    </row>
    <row r="405" spans="1:4" x14ac:dyDescent="0.3">
      <c r="A405" s="140" t="s">
        <v>114</v>
      </c>
      <c r="B405" s="203">
        <f>B36+B77+B118+B159+B200+B241+B282+B323+B364</f>
        <v>0</v>
      </c>
      <c r="C405" s="85" t="str">
        <f t="shared" si="21"/>
        <v xml:space="preserve"> </v>
      </c>
      <c r="D405" s="86">
        <f>D36+D77+D118+D159+D200+D241+D282+D323+D364</f>
        <v>0</v>
      </c>
    </row>
    <row r="406" spans="1:4" x14ac:dyDescent="0.3">
      <c r="A406" s="141"/>
      <c r="B406" s="84"/>
      <c r="C406" s="85"/>
      <c r="D406" s="86"/>
    </row>
    <row r="407" spans="1:4" x14ac:dyDescent="0.3">
      <c r="A407" s="142" t="s">
        <v>115</v>
      </c>
      <c r="B407" s="79"/>
      <c r="C407" s="79"/>
      <c r="D407" s="154">
        <f>D38+D79+D120+D161+D202+D243+D284+D325+D366</f>
        <v>132532</v>
      </c>
    </row>
    <row r="408" spans="1:4" x14ac:dyDescent="0.3">
      <c r="A408" s="142" t="s">
        <v>116</v>
      </c>
      <c r="B408" s="79"/>
      <c r="C408" s="79"/>
      <c r="D408" s="154">
        <f>D39+D80+D121+D162+D203+D244+D285+D326+D367</f>
        <v>132532</v>
      </c>
    </row>
    <row r="409" spans="1:4" x14ac:dyDescent="0.3">
      <c r="A409" s="140"/>
      <c r="B409" s="84"/>
      <c r="C409" s="85"/>
      <c r="D409" s="86"/>
    </row>
    <row r="410" spans="1:4" x14ac:dyDescent="0.3">
      <c r="A410" s="79" t="s">
        <v>117</v>
      </c>
      <c r="B410" s="79"/>
      <c r="C410" s="79"/>
      <c r="D410" s="154">
        <f>D41+D82+D123+D164+D205+D246+D287+D328+D369</f>
        <v>33133</v>
      </c>
    </row>
    <row r="411" spans="1:4" x14ac:dyDescent="0.3">
      <c r="A411" s="141"/>
      <c r="B411" s="84"/>
      <c r="C411" s="85"/>
      <c r="D411" s="86"/>
    </row>
    <row r="412" spans="1:4" x14ac:dyDescent="0.3">
      <c r="A412" s="79" t="s">
        <v>118</v>
      </c>
      <c r="B412" s="79"/>
      <c r="C412" s="79"/>
      <c r="D412" s="154">
        <f>D43+D84+D125+D166+D207+D248+D289+D330+D371</f>
        <v>165665</v>
      </c>
    </row>
  </sheetData>
  <sheetProtection algorithmName="SHA-512" hashValue="hozLcf3vUj3AioL9RhctSy3n4GssdRE/iZBpYKEz3kQ+CkzRVOIoWKBYOQGcLduQHYSpEQaEj//KoPM5a6xkHw==" saltValue="5DeugOeTivZwfHtn/OUJ3Q==" spinCount="100000" sheet="1" objects="1" scenarios="1"/>
  <mergeCells count="11">
    <mergeCell ref="A292:D292"/>
    <mergeCell ref="A333:D333"/>
    <mergeCell ref="A374:D374"/>
    <mergeCell ref="A210:D210"/>
    <mergeCell ref="A251:D251"/>
    <mergeCell ref="A169:D169"/>
    <mergeCell ref="B2:D2"/>
    <mergeCell ref="A5:D5"/>
    <mergeCell ref="A46:D46"/>
    <mergeCell ref="A87:D87"/>
    <mergeCell ref="A128:D128"/>
  </mergeCells>
  <hyperlinks>
    <hyperlink ref="C1" location="BE3!A412" tooltip="Go to Summary section" display="BE3!A412" xr:uid="{1F3CEB3B-658F-4C6F-8D3C-29EF20637CEE}"/>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54FDB-0EDB-4FE5-B510-B4C091E56C35}">
  <sheetPr>
    <tabColor rgb="FFCCFF66"/>
  </sheetPr>
  <dimension ref="A1:D412"/>
  <sheetViews>
    <sheetView zoomScale="80" zoomScaleNormal="80" workbookViewId="0">
      <pane ySplit="3" topLeftCell="A382" activePane="bottomLeft" state="frozenSplit"/>
      <selection pane="bottomLeft" activeCell="B174" sqref="B174"/>
    </sheetView>
  </sheetViews>
  <sheetFormatPr defaultRowHeight="14.4" x14ac:dyDescent="0.3"/>
  <cols>
    <col min="1" max="1" width="111.77734375" customWidth="1"/>
    <col min="2" max="2" width="8.77734375" customWidth="1"/>
    <col min="3" max="3" width="15.21875" customWidth="1"/>
    <col min="4" max="4" width="16.21875" bestFit="1" customWidth="1"/>
  </cols>
  <sheetData>
    <row r="1" spans="1:4" ht="24" thickBot="1" x14ac:dyDescent="0.35">
      <c r="A1" s="144" t="s">
        <v>373</v>
      </c>
      <c r="B1" s="91"/>
      <c r="C1" s="228" t="s">
        <v>126</v>
      </c>
      <c r="D1" s="93"/>
    </row>
    <row r="2" spans="1:4" ht="18" x14ac:dyDescent="0.3">
      <c r="A2" s="146"/>
      <c r="B2" s="268" t="s">
        <v>364</v>
      </c>
      <c r="C2" s="269"/>
      <c r="D2" s="270"/>
    </row>
    <row r="3" spans="1:4" ht="18" x14ac:dyDescent="0.3">
      <c r="A3" s="148" t="s">
        <v>127</v>
      </c>
      <c r="B3" s="149" t="s">
        <v>78</v>
      </c>
      <c r="C3" s="150" t="s">
        <v>79</v>
      </c>
      <c r="D3" s="149" t="s">
        <v>80</v>
      </c>
    </row>
    <row r="4" spans="1:4" x14ac:dyDescent="0.3">
      <c r="A4" s="71"/>
      <c r="B4" s="72"/>
      <c r="C4" s="73"/>
      <c r="D4" s="74"/>
    </row>
    <row r="5" spans="1:4" ht="21" x14ac:dyDescent="0.3">
      <c r="A5" s="274" t="str">
        <f t="shared" ref="A5" si="0">CONCATENATE("COSTS WORK PACKAGE 1: ","      ","Project Menagement and Coordination (RP1)")</f>
        <v>COSTS WORK PACKAGE 1:       Project Menagement and Coordination (RP1)</v>
      </c>
      <c r="B5" s="275"/>
      <c r="C5" s="275"/>
      <c r="D5" s="275"/>
    </row>
    <row r="6" spans="1:4" x14ac:dyDescent="0.3">
      <c r="A6" s="77"/>
      <c r="B6" s="78"/>
      <c r="C6" s="78"/>
      <c r="D6" s="78"/>
    </row>
    <row r="7" spans="1:4" x14ac:dyDescent="0.3">
      <c r="A7" s="79" t="s">
        <v>86</v>
      </c>
      <c r="B7" s="80"/>
      <c r="C7" s="81"/>
      <c r="D7" s="82"/>
    </row>
    <row r="8" spans="1:4" x14ac:dyDescent="0.3">
      <c r="A8" s="77" t="s">
        <v>87</v>
      </c>
      <c r="B8" s="84"/>
      <c r="C8" s="85"/>
      <c r="D8" s="86"/>
    </row>
    <row r="9" spans="1:4" x14ac:dyDescent="0.3">
      <c r="A9" s="138" t="s">
        <v>88</v>
      </c>
      <c r="B9" s="130">
        <v>1.5</v>
      </c>
      <c r="C9" s="130">
        <v>6000</v>
      </c>
      <c r="D9" s="86">
        <f t="shared" ref="D9:D16" si="1">B9*C9</f>
        <v>9000</v>
      </c>
    </row>
    <row r="10" spans="1:4" x14ac:dyDescent="0.3">
      <c r="A10" s="138" t="s">
        <v>89</v>
      </c>
      <c r="B10" s="130"/>
      <c r="C10" s="130"/>
      <c r="D10" s="86">
        <f t="shared" si="1"/>
        <v>0</v>
      </c>
    </row>
    <row r="11" spans="1:4" x14ac:dyDescent="0.3">
      <c r="A11" s="138" t="s">
        <v>90</v>
      </c>
      <c r="B11" s="130"/>
      <c r="C11" s="130"/>
      <c r="D11" s="86">
        <f t="shared" si="1"/>
        <v>0</v>
      </c>
    </row>
    <row r="12" spans="1:4" x14ac:dyDescent="0.3">
      <c r="A12" s="138" t="s">
        <v>91</v>
      </c>
      <c r="B12" s="130"/>
      <c r="C12" s="130"/>
      <c r="D12" s="86">
        <f t="shared" si="1"/>
        <v>0</v>
      </c>
    </row>
    <row r="13" spans="1:4" x14ac:dyDescent="0.3">
      <c r="A13" s="138" t="s">
        <v>92</v>
      </c>
      <c r="B13" s="130"/>
      <c r="C13" s="130"/>
      <c r="D13" s="86">
        <f t="shared" si="1"/>
        <v>0</v>
      </c>
    </row>
    <row r="14" spans="1:4" x14ac:dyDescent="0.3">
      <c r="A14" s="77" t="s">
        <v>93</v>
      </c>
      <c r="B14" s="130"/>
      <c r="C14" s="130"/>
      <c r="D14" s="86">
        <f t="shared" si="1"/>
        <v>0</v>
      </c>
    </row>
    <row r="15" spans="1:4" x14ac:dyDescent="0.3">
      <c r="A15" s="77" t="s">
        <v>94</v>
      </c>
      <c r="B15" s="130"/>
      <c r="C15" s="130"/>
      <c r="D15" s="86">
        <f t="shared" si="1"/>
        <v>0</v>
      </c>
    </row>
    <row r="16" spans="1:4" x14ac:dyDescent="0.3">
      <c r="A16" s="77" t="s">
        <v>95</v>
      </c>
      <c r="B16" s="130"/>
      <c r="C16" s="85">
        <f>5080*VLOOKUP('BE list'!D7,CountryList!A2:B164,2,FALSE)</f>
        <v>5913.12</v>
      </c>
      <c r="D16" s="86">
        <f t="shared" si="1"/>
        <v>0</v>
      </c>
    </row>
    <row r="17" spans="1:4" x14ac:dyDescent="0.3">
      <c r="A17" s="79" t="s">
        <v>96</v>
      </c>
      <c r="B17" s="80"/>
      <c r="C17" s="81"/>
      <c r="D17" s="82"/>
    </row>
    <row r="18" spans="1:4" x14ac:dyDescent="0.3">
      <c r="A18" s="143"/>
      <c r="B18" s="130"/>
      <c r="C18" s="130"/>
      <c r="D18" s="86">
        <f>B18*C18</f>
        <v>0</v>
      </c>
    </row>
    <row r="19" spans="1:4" x14ac:dyDescent="0.3">
      <c r="A19" s="79" t="s">
        <v>97</v>
      </c>
      <c r="B19" s="80"/>
      <c r="C19" s="81"/>
      <c r="D19" s="82"/>
    </row>
    <row r="20" spans="1:4" x14ac:dyDescent="0.3">
      <c r="A20" s="77" t="s">
        <v>98</v>
      </c>
      <c r="B20" s="130"/>
      <c r="C20" s="130"/>
      <c r="D20" s="86">
        <f>B20*C20</f>
        <v>0</v>
      </c>
    </row>
    <row r="21" spans="1:4" x14ac:dyDescent="0.3">
      <c r="A21" s="77" t="s">
        <v>130</v>
      </c>
      <c r="B21" s="84"/>
      <c r="C21" s="85"/>
      <c r="D21" s="86"/>
    </row>
    <row r="22" spans="1:4" x14ac:dyDescent="0.3">
      <c r="A22" s="139" t="s">
        <v>100</v>
      </c>
      <c r="B22" s="130"/>
      <c r="C22" s="130"/>
      <c r="D22" s="86">
        <f>B22*C22</f>
        <v>0</v>
      </c>
    </row>
    <row r="23" spans="1:4" x14ac:dyDescent="0.3">
      <c r="A23" s="139" t="s">
        <v>101</v>
      </c>
      <c r="B23" s="130"/>
      <c r="C23" s="130"/>
      <c r="D23" s="86">
        <f>B23*C23</f>
        <v>0</v>
      </c>
    </row>
    <row r="24" spans="1:4" x14ac:dyDescent="0.3">
      <c r="A24" s="139" t="s">
        <v>102</v>
      </c>
      <c r="B24" s="130"/>
      <c r="C24" s="130"/>
      <c r="D24" s="86">
        <f>B24*C24</f>
        <v>0</v>
      </c>
    </row>
    <row r="25" spans="1:4" x14ac:dyDescent="0.3">
      <c r="A25" s="77" t="s">
        <v>103</v>
      </c>
      <c r="B25" s="84"/>
      <c r="C25" s="85"/>
      <c r="D25" s="86"/>
    </row>
    <row r="26" spans="1:4" x14ac:dyDescent="0.3">
      <c r="A26" s="139" t="s">
        <v>104</v>
      </c>
      <c r="B26" s="130"/>
      <c r="C26" s="130"/>
      <c r="D26" s="86">
        <f>B26*C26</f>
        <v>0</v>
      </c>
    </row>
    <row r="27" spans="1:4" x14ac:dyDescent="0.3">
      <c r="A27" s="139" t="s">
        <v>105</v>
      </c>
      <c r="B27" s="130">
        <v>1</v>
      </c>
      <c r="C27" s="130">
        <v>6000</v>
      </c>
      <c r="D27" s="86">
        <f>B27*C27</f>
        <v>6000</v>
      </c>
    </row>
    <row r="28" spans="1:4" x14ac:dyDescent="0.3">
      <c r="A28" s="139" t="s">
        <v>106</v>
      </c>
      <c r="B28" s="130"/>
      <c r="C28" s="130"/>
      <c r="D28" s="86">
        <f>B28*C28</f>
        <v>0</v>
      </c>
    </row>
    <row r="29" spans="1:4" x14ac:dyDescent="0.3">
      <c r="A29" s="139" t="s">
        <v>107</v>
      </c>
      <c r="B29" s="130"/>
      <c r="C29" s="130"/>
      <c r="D29" s="86">
        <f>B29*C29</f>
        <v>0</v>
      </c>
    </row>
    <row r="30" spans="1:4" x14ac:dyDescent="0.3">
      <c r="A30" s="139" t="s">
        <v>131</v>
      </c>
      <c r="B30" s="130"/>
      <c r="C30" s="130"/>
      <c r="D30" s="86">
        <f>B30*C30</f>
        <v>0</v>
      </c>
    </row>
    <row r="31" spans="1:4" x14ac:dyDescent="0.3">
      <c r="A31" s="79" t="s">
        <v>109</v>
      </c>
      <c r="B31" s="80"/>
      <c r="C31" s="81"/>
      <c r="D31" s="82"/>
    </row>
    <row r="32" spans="1:4" x14ac:dyDescent="0.3">
      <c r="A32" s="140" t="s">
        <v>110</v>
      </c>
      <c r="B32" s="130"/>
      <c r="C32" s="130"/>
      <c r="D32" s="86">
        <f>B32*C32</f>
        <v>0</v>
      </c>
    </row>
    <row r="33" spans="1:4" x14ac:dyDescent="0.3">
      <c r="A33" s="140" t="s">
        <v>111</v>
      </c>
      <c r="B33" s="130"/>
      <c r="C33" s="130"/>
      <c r="D33" s="86">
        <f>B33*C33</f>
        <v>0</v>
      </c>
    </row>
    <row r="34" spans="1:4" x14ac:dyDescent="0.3">
      <c r="A34" s="140" t="s">
        <v>332</v>
      </c>
      <c r="B34" s="130"/>
      <c r="C34" s="130"/>
      <c r="D34" s="86">
        <f>B34*C34</f>
        <v>0</v>
      </c>
    </row>
    <row r="35" spans="1:4" x14ac:dyDescent="0.3">
      <c r="A35" s="140" t="s">
        <v>333</v>
      </c>
      <c r="B35" s="130"/>
      <c r="C35" s="130"/>
      <c r="D35" s="86">
        <f>B35*C35</f>
        <v>0</v>
      </c>
    </row>
    <row r="36" spans="1:4" x14ac:dyDescent="0.3">
      <c r="A36" s="140" t="s">
        <v>114</v>
      </c>
      <c r="B36" s="130"/>
      <c r="C36" s="130"/>
      <c r="D36" s="86">
        <f>B36*C36</f>
        <v>0</v>
      </c>
    </row>
    <row r="37" spans="1:4" x14ac:dyDescent="0.3">
      <c r="A37" s="140"/>
      <c r="B37" s="84"/>
      <c r="C37" s="85"/>
      <c r="D37" s="86"/>
    </row>
    <row r="38" spans="1:4" x14ac:dyDescent="0.3">
      <c r="A38" s="142" t="s">
        <v>115</v>
      </c>
      <c r="B38" s="79"/>
      <c r="C38" s="79"/>
      <c r="D38" s="82">
        <f>SUM(D9:D16)+SUM(D20:D30)</f>
        <v>15000</v>
      </c>
    </row>
    <row r="39" spans="1:4" x14ac:dyDescent="0.3">
      <c r="A39" s="142" t="s">
        <v>116</v>
      </c>
      <c r="B39" s="79"/>
      <c r="C39" s="79"/>
      <c r="D39" s="82">
        <f>SUM(D8:D36)</f>
        <v>15000</v>
      </c>
    </row>
    <row r="40" spans="1:4" x14ac:dyDescent="0.3">
      <c r="A40" s="140"/>
      <c r="B40" s="84"/>
      <c r="C40" s="85"/>
      <c r="D40" s="86"/>
    </row>
    <row r="41" spans="1:4" x14ac:dyDescent="0.3">
      <c r="A41" s="79" t="s">
        <v>117</v>
      </c>
      <c r="B41" s="80"/>
      <c r="C41" s="81"/>
      <c r="D41" s="82">
        <f>D38*0.25</f>
        <v>3750</v>
      </c>
    </row>
    <row r="42" spans="1:4" x14ac:dyDescent="0.3">
      <c r="A42" s="141"/>
      <c r="B42" s="84"/>
      <c r="C42" s="85"/>
      <c r="D42" s="86"/>
    </row>
    <row r="43" spans="1:4" x14ac:dyDescent="0.3">
      <c r="A43" s="79" t="s">
        <v>118</v>
      </c>
      <c r="B43" s="79"/>
      <c r="C43" s="79"/>
      <c r="D43" s="82">
        <f>D39+D41</f>
        <v>18750</v>
      </c>
    </row>
    <row r="45" spans="1:4" x14ac:dyDescent="0.3">
      <c r="A45" s="71"/>
      <c r="B45" s="72"/>
      <c r="C45" s="73"/>
      <c r="D45" s="74"/>
    </row>
    <row r="46" spans="1:4" ht="21" x14ac:dyDescent="0.3">
      <c r="A46" s="274" t="str">
        <f t="shared" ref="A46" si="2">CONCATENATE("COSTS WORK PACKAGE 2: ","      ","Project Menagement and Coordination (RP2)")</f>
        <v>COSTS WORK PACKAGE 2:       Project Menagement and Coordination (RP2)</v>
      </c>
      <c r="B46" s="275"/>
      <c r="C46" s="275"/>
      <c r="D46" s="275"/>
    </row>
    <row r="47" spans="1:4" x14ac:dyDescent="0.3">
      <c r="A47" s="77"/>
      <c r="B47" s="78"/>
      <c r="C47" s="78"/>
      <c r="D47" s="78"/>
    </row>
    <row r="48" spans="1:4" x14ac:dyDescent="0.3">
      <c r="A48" s="79" t="s">
        <v>86</v>
      </c>
      <c r="B48" s="80"/>
      <c r="C48" s="81"/>
      <c r="D48" s="82"/>
    </row>
    <row r="49" spans="1:4" x14ac:dyDescent="0.3">
      <c r="A49" s="77" t="s">
        <v>87</v>
      </c>
      <c r="B49" s="84"/>
      <c r="C49" s="85"/>
      <c r="D49" s="86"/>
    </row>
    <row r="50" spans="1:4" x14ac:dyDescent="0.3">
      <c r="A50" s="138" t="s">
        <v>88</v>
      </c>
      <c r="B50" s="130">
        <v>1.5</v>
      </c>
      <c r="C50" s="130">
        <v>6000</v>
      </c>
      <c r="D50" s="86">
        <f t="shared" ref="D50:D57" si="3">B50*C50</f>
        <v>9000</v>
      </c>
    </row>
    <row r="51" spans="1:4" x14ac:dyDescent="0.3">
      <c r="A51" s="138" t="s">
        <v>89</v>
      </c>
      <c r="B51" s="130"/>
      <c r="C51" s="130"/>
      <c r="D51" s="86">
        <f t="shared" si="3"/>
        <v>0</v>
      </c>
    </row>
    <row r="52" spans="1:4" x14ac:dyDescent="0.3">
      <c r="A52" s="138" t="s">
        <v>90</v>
      </c>
      <c r="B52" s="130"/>
      <c r="C52" s="130"/>
      <c r="D52" s="86">
        <f t="shared" si="3"/>
        <v>0</v>
      </c>
    </row>
    <row r="53" spans="1:4" x14ac:dyDescent="0.3">
      <c r="A53" s="138" t="s">
        <v>91</v>
      </c>
      <c r="B53" s="130"/>
      <c r="C53" s="130"/>
      <c r="D53" s="86">
        <f t="shared" si="3"/>
        <v>0</v>
      </c>
    </row>
    <row r="54" spans="1:4" x14ac:dyDescent="0.3">
      <c r="A54" s="138" t="s">
        <v>92</v>
      </c>
      <c r="B54" s="130"/>
      <c r="C54" s="130"/>
      <c r="D54" s="86">
        <f t="shared" si="3"/>
        <v>0</v>
      </c>
    </row>
    <row r="55" spans="1:4" x14ac:dyDescent="0.3">
      <c r="A55" s="77" t="s">
        <v>93</v>
      </c>
      <c r="B55" s="130"/>
      <c r="C55" s="130"/>
      <c r="D55" s="86">
        <f t="shared" si="3"/>
        <v>0</v>
      </c>
    </row>
    <row r="56" spans="1:4" x14ac:dyDescent="0.3">
      <c r="A56" s="77" t="s">
        <v>94</v>
      </c>
      <c r="B56" s="130"/>
      <c r="C56" s="130"/>
      <c r="D56" s="86">
        <f t="shared" si="3"/>
        <v>0</v>
      </c>
    </row>
    <row r="57" spans="1:4" x14ac:dyDescent="0.3">
      <c r="A57" s="77" t="s">
        <v>95</v>
      </c>
      <c r="B57" s="130"/>
      <c r="C57" s="85">
        <f>5080*VLOOKUP('BE list'!D7,CountryList!A2:B164,2,FALSE)</f>
        <v>5913.12</v>
      </c>
      <c r="D57" s="86">
        <f t="shared" si="3"/>
        <v>0</v>
      </c>
    </row>
    <row r="58" spans="1:4" x14ac:dyDescent="0.3">
      <c r="A58" s="79" t="s">
        <v>96</v>
      </c>
      <c r="B58" s="80"/>
      <c r="C58" s="81"/>
      <c r="D58" s="82"/>
    </row>
    <row r="59" spans="1:4" x14ac:dyDescent="0.3">
      <c r="A59" s="143"/>
      <c r="B59" s="130"/>
      <c r="C59" s="130"/>
      <c r="D59" s="86">
        <f>B59*C59</f>
        <v>0</v>
      </c>
    </row>
    <row r="60" spans="1:4" x14ac:dyDescent="0.3">
      <c r="A60" s="79" t="s">
        <v>97</v>
      </c>
      <c r="B60" s="80"/>
      <c r="C60" s="81"/>
      <c r="D60" s="82"/>
    </row>
    <row r="61" spans="1:4" x14ac:dyDescent="0.3">
      <c r="A61" s="77" t="s">
        <v>98</v>
      </c>
      <c r="B61" s="130"/>
      <c r="C61" s="130"/>
      <c r="D61" s="86">
        <f>B61*C61</f>
        <v>0</v>
      </c>
    </row>
    <row r="62" spans="1:4" x14ac:dyDescent="0.3">
      <c r="A62" s="77" t="s">
        <v>130</v>
      </c>
      <c r="B62" s="84"/>
      <c r="C62" s="85"/>
      <c r="D62" s="86"/>
    </row>
    <row r="63" spans="1:4" x14ac:dyDescent="0.3">
      <c r="A63" s="139" t="s">
        <v>100</v>
      </c>
      <c r="B63" s="130"/>
      <c r="C63" s="130"/>
      <c r="D63" s="86">
        <f>B63*C63</f>
        <v>0</v>
      </c>
    </row>
    <row r="64" spans="1:4" x14ac:dyDescent="0.3">
      <c r="A64" s="139" t="s">
        <v>101</v>
      </c>
      <c r="B64" s="130"/>
      <c r="C64" s="130"/>
      <c r="D64" s="86">
        <f>B64*C64</f>
        <v>0</v>
      </c>
    </row>
    <row r="65" spans="1:4" x14ac:dyDescent="0.3">
      <c r="A65" s="139" t="s">
        <v>102</v>
      </c>
      <c r="B65" s="130"/>
      <c r="C65" s="130"/>
      <c r="D65" s="86">
        <f>B65*C65</f>
        <v>0</v>
      </c>
    </row>
    <row r="66" spans="1:4" x14ac:dyDescent="0.3">
      <c r="A66" s="77" t="s">
        <v>103</v>
      </c>
      <c r="B66" s="84"/>
      <c r="C66" s="85"/>
      <c r="D66" s="86"/>
    </row>
    <row r="67" spans="1:4" x14ac:dyDescent="0.3">
      <c r="A67" s="139" t="s">
        <v>104</v>
      </c>
      <c r="B67" s="130"/>
      <c r="C67" s="130"/>
      <c r="D67" s="86">
        <f>B67*C67</f>
        <v>0</v>
      </c>
    </row>
    <row r="68" spans="1:4" x14ac:dyDescent="0.3">
      <c r="A68" s="139" t="s">
        <v>105</v>
      </c>
      <c r="B68" s="130"/>
      <c r="C68" s="130"/>
      <c r="D68" s="86">
        <f>B68*C68</f>
        <v>0</v>
      </c>
    </row>
    <row r="69" spans="1:4" x14ac:dyDescent="0.3">
      <c r="A69" s="139" t="s">
        <v>106</v>
      </c>
      <c r="B69" s="130"/>
      <c r="C69" s="130"/>
      <c r="D69" s="86">
        <f>B69*C69</f>
        <v>0</v>
      </c>
    </row>
    <row r="70" spans="1:4" x14ac:dyDescent="0.3">
      <c r="A70" s="139" t="s">
        <v>107</v>
      </c>
      <c r="B70" s="130"/>
      <c r="C70" s="130"/>
      <c r="D70" s="86">
        <f>B70*C70</f>
        <v>0</v>
      </c>
    </row>
    <row r="71" spans="1:4" x14ac:dyDescent="0.3">
      <c r="A71" s="139" t="s">
        <v>131</v>
      </c>
      <c r="B71" s="130"/>
      <c r="C71" s="130"/>
      <c r="D71" s="86">
        <f>B71*C71</f>
        <v>0</v>
      </c>
    </row>
    <row r="72" spans="1:4" x14ac:dyDescent="0.3">
      <c r="A72" s="79" t="s">
        <v>109</v>
      </c>
      <c r="B72" s="80"/>
      <c r="C72" s="81"/>
      <c r="D72" s="82"/>
    </row>
    <row r="73" spans="1:4" x14ac:dyDescent="0.3">
      <c r="A73" s="140" t="s">
        <v>110</v>
      </c>
      <c r="B73" s="130"/>
      <c r="C73" s="130"/>
      <c r="D73" s="86">
        <f>B73*C73</f>
        <v>0</v>
      </c>
    </row>
    <row r="74" spans="1:4" x14ac:dyDescent="0.3">
      <c r="A74" s="140" t="s">
        <v>111</v>
      </c>
      <c r="B74" s="130"/>
      <c r="C74" s="130"/>
      <c r="D74" s="86">
        <f>B74*C74</f>
        <v>0</v>
      </c>
    </row>
    <row r="75" spans="1:4" x14ac:dyDescent="0.3">
      <c r="A75" s="140" t="s">
        <v>332</v>
      </c>
      <c r="B75" s="130"/>
      <c r="C75" s="130"/>
      <c r="D75" s="86">
        <f>B75*C75</f>
        <v>0</v>
      </c>
    </row>
    <row r="76" spans="1:4" x14ac:dyDescent="0.3">
      <c r="A76" s="140" t="s">
        <v>333</v>
      </c>
      <c r="B76" s="130"/>
      <c r="C76" s="130"/>
      <c r="D76" s="86">
        <f>B76*C76</f>
        <v>0</v>
      </c>
    </row>
    <row r="77" spans="1:4" x14ac:dyDescent="0.3">
      <c r="A77" s="140" t="s">
        <v>114</v>
      </c>
      <c r="B77" s="130"/>
      <c r="C77" s="130"/>
      <c r="D77" s="86">
        <f>B77*C77</f>
        <v>0</v>
      </c>
    </row>
    <row r="78" spans="1:4" x14ac:dyDescent="0.3">
      <c r="A78" s="140"/>
      <c r="B78" s="84"/>
      <c r="C78" s="85"/>
      <c r="D78" s="86"/>
    </row>
    <row r="79" spans="1:4" x14ac:dyDescent="0.3">
      <c r="A79" s="142" t="s">
        <v>115</v>
      </c>
      <c r="B79" s="79"/>
      <c r="C79" s="79"/>
      <c r="D79" s="82">
        <f>SUM(D50:D57)+SUM(D61:D71)</f>
        <v>9000</v>
      </c>
    </row>
    <row r="80" spans="1:4" x14ac:dyDescent="0.3">
      <c r="A80" s="142" t="s">
        <v>116</v>
      </c>
      <c r="B80" s="79"/>
      <c r="C80" s="79"/>
      <c r="D80" s="82">
        <f>SUM(D49:D77)</f>
        <v>9000</v>
      </c>
    </row>
    <row r="81" spans="1:4" x14ac:dyDescent="0.3">
      <c r="A81" s="140"/>
      <c r="B81" s="84"/>
      <c r="C81" s="85"/>
      <c r="D81" s="86"/>
    </row>
    <row r="82" spans="1:4" x14ac:dyDescent="0.3">
      <c r="A82" s="79" t="s">
        <v>117</v>
      </c>
      <c r="B82" s="80"/>
      <c r="C82" s="81"/>
      <c r="D82" s="82">
        <f>D79*0.25</f>
        <v>2250</v>
      </c>
    </row>
    <row r="83" spans="1:4" x14ac:dyDescent="0.3">
      <c r="A83" s="141"/>
      <c r="B83" s="84"/>
      <c r="C83" s="85"/>
      <c r="D83" s="86"/>
    </row>
    <row r="84" spans="1:4" x14ac:dyDescent="0.3">
      <c r="A84" s="79" t="s">
        <v>118</v>
      </c>
      <c r="B84" s="79"/>
      <c r="C84" s="79"/>
      <c r="D84" s="82">
        <f>D80+D82</f>
        <v>11250</v>
      </c>
    </row>
    <row r="85" spans="1:4" ht="23.4" x14ac:dyDescent="0.3">
      <c r="A85" s="144"/>
      <c r="B85" s="91"/>
      <c r="C85" s="92"/>
      <c r="D85" s="93"/>
    </row>
    <row r="86" spans="1:4" x14ac:dyDescent="0.3">
      <c r="A86" s="71"/>
      <c r="B86" s="72"/>
      <c r="C86" s="73"/>
      <c r="D86" s="74"/>
    </row>
    <row r="87" spans="1:4" ht="21" x14ac:dyDescent="0.3">
      <c r="A87" s="274" t="str">
        <f t="shared" ref="A87" si="4">CONCATENATE("COSTS WORK PACKAGE 3: ","      ","Transfer of Knowledge")</f>
        <v>COSTS WORK PACKAGE 3:       Transfer of Knowledge</v>
      </c>
      <c r="B87" s="275"/>
      <c r="C87" s="275"/>
      <c r="D87" s="275"/>
    </row>
    <row r="88" spans="1:4" x14ac:dyDescent="0.3">
      <c r="A88" s="77"/>
      <c r="B88" s="78"/>
      <c r="C88" s="78"/>
      <c r="D88" s="78"/>
    </row>
    <row r="89" spans="1:4" x14ac:dyDescent="0.3">
      <c r="A89" s="79" t="s">
        <v>86</v>
      </c>
      <c r="B89" s="80"/>
      <c r="C89" s="81"/>
      <c r="D89" s="82"/>
    </row>
    <row r="90" spans="1:4" x14ac:dyDescent="0.3">
      <c r="A90" s="77" t="s">
        <v>87</v>
      </c>
      <c r="B90" s="84"/>
      <c r="C90" s="85"/>
      <c r="D90" s="86"/>
    </row>
    <row r="91" spans="1:4" x14ac:dyDescent="0.3">
      <c r="A91" s="138" t="s">
        <v>88</v>
      </c>
      <c r="B91" s="130">
        <v>2</v>
      </c>
      <c r="C91" s="130">
        <v>6000</v>
      </c>
      <c r="D91" s="86">
        <f t="shared" ref="D91:D98" si="5">B91*C91</f>
        <v>12000</v>
      </c>
    </row>
    <row r="92" spans="1:4" x14ac:dyDescent="0.3">
      <c r="A92" s="138" t="s">
        <v>89</v>
      </c>
      <c r="B92" s="130">
        <v>2</v>
      </c>
      <c r="C92" s="130">
        <v>3500</v>
      </c>
      <c r="D92" s="86">
        <f t="shared" si="5"/>
        <v>7000</v>
      </c>
    </row>
    <row r="93" spans="1:4" x14ac:dyDescent="0.3">
      <c r="A93" s="138" t="s">
        <v>90</v>
      </c>
      <c r="B93" s="130"/>
      <c r="C93" s="130"/>
      <c r="D93" s="86">
        <f t="shared" si="5"/>
        <v>0</v>
      </c>
    </row>
    <row r="94" spans="1:4" x14ac:dyDescent="0.3">
      <c r="A94" s="138" t="s">
        <v>91</v>
      </c>
      <c r="B94" s="130"/>
      <c r="C94" s="130"/>
      <c r="D94" s="86">
        <f t="shared" si="5"/>
        <v>0</v>
      </c>
    </row>
    <row r="95" spans="1:4" x14ac:dyDescent="0.3">
      <c r="A95" s="138" t="s">
        <v>92</v>
      </c>
      <c r="B95" s="130"/>
      <c r="C95" s="130"/>
      <c r="D95" s="86">
        <f t="shared" si="5"/>
        <v>0</v>
      </c>
    </row>
    <row r="96" spans="1:4" x14ac:dyDescent="0.3">
      <c r="A96" s="77" t="s">
        <v>93</v>
      </c>
      <c r="B96" s="130"/>
      <c r="C96" s="130"/>
      <c r="D96" s="86">
        <f t="shared" si="5"/>
        <v>0</v>
      </c>
    </row>
    <row r="97" spans="1:4" x14ac:dyDescent="0.3">
      <c r="A97" s="77" t="s">
        <v>94</v>
      </c>
      <c r="B97" s="130"/>
      <c r="C97" s="130"/>
      <c r="D97" s="86">
        <f t="shared" si="5"/>
        <v>0</v>
      </c>
    </row>
    <row r="98" spans="1:4" x14ac:dyDescent="0.3">
      <c r="A98" s="77" t="s">
        <v>95</v>
      </c>
      <c r="B98" s="130"/>
      <c r="C98" s="85">
        <f>5080*VLOOKUP('BE list'!D7,CountryList!A2:B164,2,FALSE)</f>
        <v>5913.12</v>
      </c>
      <c r="D98" s="86">
        <f t="shared" si="5"/>
        <v>0</v>
      </c>
    </row>
    <row r="99" spans="1:4" x14ac:dyDescent="0.3">
      <c r="A99" s="79" t="s">
        <v>96</v>
      </c>
      <c r="B99" s="80"/>
      <c r="C99" s="81"/>
      <c r="D99" s="82"/>
    </row>
    <row r="100" spans="1:4" x14ac:dyDescent="0.3">
      <c r="A100" s="143"/>
      <c r="B100" s="130"/>
      <c r="C100" s="130"/>
      <c r="D100" s="86">
        <f>B100*C100</f>
        <v>0</v>
      </c>
    </row>
    <row r="101" spans="1:4" x14ac:dyDescent="0.3">
      <c r="A101" s="79" t="s">
        <v>97</v>
      </c>
      <c r="B101" s="80"/>
      <c r="C101" s="81"/>
      <c r="D101" s="82"/>
    </row>
    <row r="102" spans="1:4" x14ac:dyDescent="0.3">
      <c r="A102" s="77" t="s">
        <v>98</v>
      </c>
      <c r="B102" s="130"/>
      <c r="C102" s="130"/>
      <c r="D102" s="86">
        <f>B102*C102</f>
        <v>0</v>
      </c>
    </row>
    <row r="103" spans="1:4" x14ac:dyDescent="0.3">
      <c r="A103" s="77" t="s">
        <v>130</v>
      </c>
      <c r="B103" s="84"/>
      <c r="C103" s="85"/>
      <c r="D103" s="86"/>
    </row>
    <row r="104" spans="1:4" x14ac:dyDescent="0.3">
      <c r="A104" s="139" t="s">
        <v>100</v>
      </c>
      <c r="B104" s="130"/>
      <c r="C104" s="130"/>
      <c r="D104" s="86">
        <f>B104*C104</f>
        <v>0</v>
      </c>
    </row>
    <row r="105" spans="1:4" x14ac:dyDescent="0.3">
      <c r="A105" s="139" t="s">
        <v>101</v>
      </c>
      <c r="B105" s="130"/>
      <c r="C105" s="130"/>
      <c r="D105" s="86">
        <f>B105*C105</f>
        <v>0</v>
      </c>
    </row>
    <row r="106" spans="1:4" x14ac:dyDescent="0.3">
      <c r="A106" s="139" t="s">
        <v>102</v>
      </c>
      <c r="B106" s="130"/>
      <c r="C106" s="130"/>
      <c r="D106" s="86">
        <f>B106*C106</f>
        <v>0</v>
      </c>
    </row>
    <row r="107" spans="1:4" x14ac:dyDescent="0.3">
      <c r="A107" s="77" t="s">
        <v>103</v>
      </c>
      <c r="B107" s="84"/>
      <c r="C107" s="85"/>
      <c r="D107" s="86"/>
    </row>
    <row r="108" spans="1:4" x14ac:dyDescent="0.3">
      <c r="A108" s="139" t="s">
        <v>104</v>
      </c>
      <c r="B108" s="130"/>
      <c r="C108" s="130"/>
      <c r="D108" s="86">
        <f>B108*C108</f>
        <v>0</v>
      </c>
    </row>
    <row r="109" spans="1:4" x14ac:dyDescent="0.3">
      <c r="A109" s="139" t="s">
        <v>105</v>
      </c>
      <c r="B109" s="130"/>
      <c r="C109" s="130"/>
      <c r="D109" s="86">
        <f>B109*C109</f>
        <v>0</v>
      </c>
    </row>
    <row r="110" spans="1:4" x14ac:dyDescent="0.3">
      <c r="A110" s="139" t="s">
        <v>106</v>
      </c>
      <c r="B110" s="130"/>
      <c r="C110" s="130"/>
      <c r="D110" s="86">
        <f>B110*C110</f>
        <v>0</v>
      </c>
    </row>
    <row r="111" spans="1:4" x14ac:dyDescent="0.3">
      <c r="A111" s="139" t="s">
        <v>107</v>
      </c>
      <c r="B111" s="130"/>
      <c r="C111" s="130"/>
      <c r="D111" s="86">
        <f>B111*C111</f>
        <v>0</v>
      </c>
    </row>
    <row r="112" spans="1:4" x14ac:dyDescent="0.3">
      <c r="A112" s="139" t="s">
        <v>131</v>
      </c>
      <c r="B112" s="130"/>
      <c r="C112" s="130"/>
      <c r="D112" s="86">
        <f>B112*C112</f>
        <v>0</v>
      </c>
    </row>
    <row r="113" spans="1:4" x14ac:dyDescent="0.3">
      <c r="A113" s="79" t="s">
        <v>109</v>
      </c>
      <c r="B113" s="80"/>
      <c r="C113" s="81"/>
      <c r="D113" s="82"/>
    </row>
    <row r="114" spans="1:4" x14ac:dyDescent="0.3">
      <c r="A114" s="140" t="s">
        <v>110</v>
      </c>
      <c r="B114" s="130"/>
      <c r="C114" s="130"/>
      <c r="D114" s="86">
        <f>B114*C114</f>
        <v>0</v>
      </c>
    </row>
    <row r="115" spans="1:4" x14ac:dyDescent="0.3">
      <c r="A115" s="140" t="s">
        <v>111</v>
      </c>
      <c r="B115" s="130"/>
      <c r="C115" s="130"/>
      <c r="D115" s="86">
        <f>B115*C115</f>
        <v>0</v>
      </c>
    </row>
    <row r="116" spans="1:4" x14ac:dyDescent="0.3">
      <c r="A116" s="140" t="s">
        <v>332</v>
      </c>
      <c r="B116" s="130"/>
      <c r="C116" s="130"/>
      <c r="D116" s="86">
        <f>B116*C116</f>
        <v>0</v>
      </c>
    </row>
    <row r="117" spans="1:4" x14ac:dyDescent="0.3">
      <c r="A117" s="140" t="s">
        <v>333</v>
      </c>
      <c r="B117" s="130"/>
      <c r="C117" s="130"/>
      <c r="D117" s="86">
        <f>B117*C117</f>
        <v>0</v>
      </c>
    </row>
    <row r="118" spans="1:4" x14ac:dyDescent="0.3">
      <c r="A118" s="140" t="s">
        <v>114</v>
      </c>
      <c r="B118" s="130"/>
      <c r="C118" s="130"/>
      <c r="D118" s="86">
        <f>B118*C118</f>
        <v>0</v>
      </c>
    </row>
    <row r="119" spans="1:4" x14ac:dyDescent="0.3">
      <c r="A119" s="140"/>
      <c r="B119" s="84"/>
      <c r="C119" s="85"/>
      <c r="D119" s="86"/>
    </row>
    <row r="120" spans="1:4" x14ac:dyDescent="0.3">
      <c r="A120" s="142" t="s">
        <v>115</v>
      </c>
      <c r="B120" s="79"/>
      <c r="C120" s="79"/>
      <c r="D120" s="82">
        <f>SUM(D91:D98)+SUM(D102:D112)</f>
        <v>19000</v>
      </c>
    </row>
    <row r="121" spans="1:4" x14ac:dyDescent="0.3">
      <c r="A121" s="142" t="s">
        <v>116</v>
      </c>
      <c r="B121" s="79"/>
      <c r="C121" s="79"/>
      <c r="D121" s="82">
        <f>SUM(D90:D118)</f>
        <v>19000</v>
      </c>
    </row>
    <row r="122" spans="1:4" x14ac:dyDescent="0.3">
      <c r="A122" s="140"/>
      <c r="B122" s="84"/>
      <c r="C122" s="85"/>
      <c r="D122" s="86"/>
    </row>
    <row r="123" spans="1:4" x14ac:dyDescent="0.3">
      <c r="A123" s="79" t="s">
        <v>117</v>
      </c>
      <c r="B123" s="80"/>
      <c r="C123" s="81"/>
      <c r="D123" s="82">
        <f>D120*0.25</f>
        <v>4750</v>
      </c>
    </row>
    <row r="124" spans="1:4" x14ac:dyDescent="0.3">
      <c r="A124" s="141"/>
      <c r="B124" s="84"/>
      <c r="C124" s="85"/>
      <c r="D124" s="86"/>
    </row>
    <row r="125" spans="1:4" x14ac:dyDescent="0.3">
      <c r="A125" s="79" t="s">
        <v>118</v>
      </c>
      <c r="B125" s="79"/>
      <c r="C125" s="79"/>
      <c r="D125" s="82">
        <f>D121+D123</f>
        <v>23750</v>
      </c>
    </row>
    <row r="126" spans="1:4" ht="23.4" x14ac:dyDescent="0.3">
      <c r="A126" s="144"/>
      <c r="B126" s="91"/>
      <c r="C126" s="92"/>
      <c r="D126" s="93"/>
    </row>
    <row r="127" spans="1:4" x14ac:dyDescent="0.3">
      <c r="A127" s="71"/>
      <c r="B127" s="72"/>
      <c r="C127" s="73"/>
      <c r="D127" s="74"/>
    </row>
    <row r="128" spans="1:4" ht="21" x14ac:dyDescent="0.3">
      <c r="A128" s="274" t="str">
        <f t="shared" ref="A128" si="6">CONCATENATE("COSTS WORK PACKAGE 4: ","      ","Building Excellence Capacity (RP1)")</f>
        <v>COSTS WORK PACKAGE 4:       Building Excellence Capacity (RP1)</v>
      </c>
      <c r="B128" s="275"/>
      <c r="C128" s="275"/>
      <c r="D128" s="275"/>
    </row>
    <row r="129" spans="1:4" x14ac:dyDescent="0.3">
      <c r="A129" s="77"/>
      <c r="B129" s="78"/>
      <c r="C129" s="78"/>
      <c r="D129" s="78"/>
    </row>
    <row r="130" spans="1:4" x14ac:dyDescent="0.3">
      <c r="A130" s="79" t="s">
        <v>86</v>
      </c>
      <c r="B130" s="80"/>
      <c r="C130" s="81"/>
      <c r="D130" s="82"/>
    </row>
    <row r="131" spans="1:4" x14ac:dyDescent="0.3">
      <c r="A131" s="77" t="s">
        <v>87</v>
      </c>
      <c r="B131" s="84"/>
      <c r="C131" s="85"/>
      <c r="D131" s="86"/>
    </row>
    <row r="132" spans="1:4" x14ac:dyDescent="0.3">
      <c r="A132" s="138" t="s">
        <v>88</v>
      </c>
      <c r="B132" s="130">
        <v>2</v>
      </c>
      <c r="C132" s="130">
        <v>6000</v>
      </c>
      <c r="D132" s="86">
        <f t="shared" ref="D132:D139" si="7">B132*C132</f>
        <v>12000</v>
      </c>
    </row>
    <row r="133" spans="1:4" x14ac:dyDescent="0.3">
      <c r="A133" s="138" t="s">
        <v>89</v>
      </c>
      <c r="B133" s="130">
        <v>1</v>
      </c>
      <c r="C133" s="130">
        <v>3500</v>
      </c>
      <c r="D133" s="86">
        <f t="shared" si="7"/>
        <v>3500</v>
      </c>
    </row>
    <row r="134" spans="1:4" x14ac:dyDescent="0.3">
      <c r="A134" s="138" t="s">
        <v>90</v>
      </c>
      <c r="B134" s="130"/>
      <c r="C134" s="130"/>
      <c r="D134" s="86">
        <f t="shared" si="7"/>
        <v>0</v>
      </c>
    </row>
    <row r="135" spans="1:4" x14ac:dyDescent="0.3">
      <c r="A135" s="138" t="s">
        <v>91</v>
      </c>
      <c r="B135" s="130"/>
      <c r="C135" s="130"/>
      <c r="D135" s="86">
        <f t="shared" si="7"/>
        <v>0</v>
      </c>
    </row>
    <row r="136" spans="1:4" x14ac:dyDescent="0.3">
      <c r="A136" s="138" t="s">
        <v>92</v>
      </c>
      <c r="B136" s="130"/>
      <c r="C136" s="130"/>
      <c r="D136" s="86">
        <f t="shared" si="7"/>
        <v>0</v>
      </c>
    </row>
    <row r="137" spans="1:4" x14ac:dyDescent="0.3">
      <c r="A137" s="77" t="s">
        <v>93</v>
      </c>
      <c r="B137" s="130"/>
      <c r="C137" s="130"/>
      <c r="D137" s="86">
        <f t="shared" si="7"/>
        <v>0</v>
      </c>
    </row>
    <row r="138" spans="1:4" x14ac:dyDescent="0.3">
      <c r="A138" s="77" t="s">
        <v>94</v>
      </c>
      <c r="B138" s="130"/>
      <c r="C138" s="130"/>
      <c r="D138" s="86">
        <f t="shared" si="7"/>
        <v>0</v>
      </c>
    </row>
    <row r="139" spans="1:4" x14ac:dyDescent="0.3">
      <c r="A139" s="77" t="s">
        <v>95</v>
      </c>
      <c r="B139" s="130"/>
      <c r="C139" s="85">
        <f>5080*VLOOKUP('BE list'!D7,CountryList!A2:B164,2,FALSE)</f>
        <v>5913.12</v>
      </c>
      <c r="D139" s="86">
        <f t="shared" si="7"/>
        <v>0</v>
      </c>
    </row>
    <row r="140" spans="1:4" x14ac:dyDescent="0.3">
      <c r="A140" s="79" t="s">
        <v>96</v>
      </c>
      <c r="B140" s="80"/>
      <c r="C140" s="81"/>
      <c r="D140" s="82"/>
    </row>
    <row r="141" spans="1:4" x14ac:dyDescent="0.3">
      <c r="A141" s="143"/>
      <c r="B141" s="130"/>
      <c r="C141" s="130"/>
      <c r="D141" s="86">
        <f>B141*C141</f>
        <v>0</v>
      </c>
    </row>
    <row r="142" spans="1:4" x14ac:dyDescent="0.3">
      <c r="A142" s="79" t="s">
        <v>97</v>
      </c>
      <c r="B142" s="80"/>
      <c r="C142" s="81"/>
      <c r="D142" s="82"/>
    </row>
    <row r="143" spans="1:4" x14ac:dyDescent="0.3">
      <c r="A143" s="77" t="s">
        <v>98</v>
      </c>
      <c r="B143" s="130">
        <v>3</v>
      </c>
      <c r="C143" s="130">
        <v>1550</v>
      </c>
      <c r="D143" s="86">
        <f>B143*C143</f>
        <v>4650</v>
      </c>
    </row>
    <row r="144" spans="1:4" x14ac:dyDescent="0.3">
      <c r="A144" s="77" t="s">
        <v>130</v>
      </c>
      <c r="B144" s="84"/>
      <c r="C144" s="85"/>
      <c r="D144" s="86"/>
    </row>
    <row r="145" spans="1:4" x14ac:dyDescent="0.3">
      <c r="A145" s="139" t="s">
        <v>100</v>
      </c>
      <c r="B145" s="130"/>
      <c r="C145" s="130"/>
      <c r="D145" s="86">
        <f>B145*C145</f>
        <v>0</v>
      </c>
    </row>
    <row r="146" spans="1:4" x14ac:dyDescent="0.3">
      <c r="A146" s="139" t="s">
        <v>101</v>
      </c>
      <c r="B146" s="130"/>
      <c r="C146" s="130"/>
      <c r="D146" s="86">
        <f>B146*C146</f>
        <v>0</v>
      </c>
    </row>
    <row r="147" spans="1:4" x14ac:dyDescent="0.3">
      <c r="A147" s="139" t="s">
        <v>102</v>
      </c>
      <c r="B147" s="130"/>
      <c r="C147" s="130"/>
      <c r="D147" s="86">
        <f>B147*C147</f>
        <v>0</v>
      </c>
    </row>
    <row r="148" spans="1:4" x14ac:dyDescent="0.3">
      <c r="A148" s="77" t="s">
        <v>103</v>
      </c>
      <c r="B148" s="84"/>
      <c r="C148" s="85"/>
      <c r="D148" s="86"/>
    </row>
    <row r="149" spans="1:4" x14ac:dyDescent="0.3">
      <c r="A149" s="139" t="s">
        <v>104</v>
      </c>
      <c r="B149" s="130"/>
      <c r="C149" s="130"/>
      <c r="D149" s="86">
        <f>B149*C149</f>
        <v>0</v>
      </c>
    </row>
    <row r="150" spans="1:4" x14ac:dyDescent="0.3">
      <c r="A150" s="139" t="s">
        <v>105</v>
      </c>
      <c r="B150" s="130"/>
      <c r="C150" s="130"/>
      <c r="D150" s="86">
        <f>B150*C150</f>
        <v>0</v>
      </c>
    </row>
    <row r="151" spans="1:4" x14ac:dyDescent="0.3">
      <c r="A151" s="139" t="s">
        <v>106</v>
      </c>
      <c r="B151" s="130"/>
      <c r="C151" s="130"/>
      <c r="D151" s="86">
        <f>B151*C151</f>
        <v>0</v>
      </c>
    </row>
    <row r="152" spans="1:4" x14ac:dyDescent="0.3">
      <c r="A152" s="139" t="s">
        <v>107</v>
      </c>
      <c r="B152" s="130"/>
      <c r="C152" s="130"/>
      <c r="D152" s="86">
        <f>B152*C152</f>
        <v>0</v>
      </c>
    </row>
    <row r="153" spans="1:4" x14ac:dyDescent="0.3">
      <c r="A153" s="139" t="s">
        <v>131</v>
      </c>
      <c r="B153" s="130"/>
      <c r="C153" s="130"/>
      <c r="D153" s="86">
        <f>B153*C153</f>
        <v>0</v>
      </c>
    </row>
    <row r="154" spans="1:4" x14ac:dyDescent="0.3">
      <c r="A154" s="79" t="s">
        <v>109</v>
      </c>
      <c r="B154" s="80"/>
      <c r="C154" s="81"/>
      <c r="D154" s="82"/>
    </row>
    <row r="155" spans="1:4" x14ac:dyDescent="0.3">
      <c r="A155" s="140" t="s">
        <v>110</v>
      </c>
      <c r="B155" s="130"/>
      <c r="C155" s="130"/>
      <c r="D155" s="86">
        <f>B155*C155</f>
        <v>0</v>
      </c>
    </row>
    <row r="156" spans="1:4" x14ac:dyDescent="0.3">
      <c r="A156" s="140" t="s">
        <v>111</v>
      </c>
      <c r="B156" s="130"/>
      <c r="C156" s="130"/>
      <c r="D156" s="86">
        <f>B156*C156</f>
        <v>0</v>
      </c>
    </row>
    <row r="157" spans="1:4" x14ac:dyDescent="0.3">
      <c r="A157" s="140" t="s">
        <v>332</v>
      </c>
      <c r="B157" s="130"/>
      <c r="C157" s="130"/>
      <c r="D157" s="86">
        <f>B157*C157</f>
        <v>0</v>
      </c>
    </row>
    <row r="158" spans="1:4" x14ac:dyDescent="0.3">
      <c r="A158" s="140" t="s">
        <v>333</v>
      </c>
      <c r="B158" s="130"/>
      <c r="C158" s="130"/>
      <c r="D158" s="86">
        <f>B158*C158</f>
        <v>0</v>
      </c>
    </row>
    <row r="159" spans="1:4" x14ac:dyDescent="0.3">
      <c r="A159" s="140" t="s">
        <v>114</v>
      </c>
      <c r="B159" s="130"/>
      <c r="C159" s="130"/>
      <c r="D159" s="86">
        <f>B159*C159</f>
        <v>0</v>
      </c>
    </row>
    <row r="160" spans="1:4" x14ac:dyDescent="0.3">
      <c r="A160" s="140"/>
      <c r="B160" s="84"/>
      <c r="C160" s="85"/>
      <c r="D160" s="86"/>
    </row>
    <row r="161" spans="1:4" x14ac:dyDescent="0.3">
      <c r="A161" s="142" t="s">
        <v>115</v>
      </c>
      <c r="B161" s="79"/>
      <c r="C161" s="79"/>
      <c r="D161" s="82">
        <f>SUM(D132:D139)+SUM(D143:D153)</f>
        <v>20150</v>
      </c>
    </row>
    <row r="162" spans="1:4" x14ac:dyDescent="0.3">
      <c r="A162" s="142" t="s">
        <v>116</v>
      </c>
      <c r="B162" s="79"/>
      <c r="C162" s="79"/>
      <c r="D162" s="82">
        <f>SUM(D131:D159)</f>
        <v>20150</v>
      </c>
    </row>
    <row r="163" spans="1:4" x14ac:dyDescent="0.3">
      <c r="A163" s="140"/>
      <c r="B163" s="84"/>
      <c r="C163" s="85"/>
      <c r="D163" s="86"/>
    </row>
    <row r="164" spans="1:4" x14ac:dyDescent="0.3">
      <c r="A164" s="79" t="s">
        <v>117</v>
      </c>
      <c r="B164" s="80"/>
      <c r="C164" s="81"/>
      <c r="D164" s="82">
        <f>D161*0.25</f>
        <v>5037.5</v>
      </c>
    </row>
    <row r="165" spans="1:4" x14ac:dyDescent="0.3">
      <c r="A165" s="141"/>
      <c r="B165" s="84"/>
      <c r="C165" s="85"/>
      <c r="D165" s="86"/>
    </row>
    <row r="166" spans="1:4" x14ac:dyDescent="0.3">
      <c r="A166" s="79" t="s">
        <v>118</v>
      </c>
      <c r="B166" s="79"/>
      <c r="C166" s="79"/>
      <c r="D166" s="82">
        <f>D162+D164</f>
        <v>25187.5</v>
      </c>
    </row>
    <row r="167" spans="1:4" ht="23.4" x14ac:dyDescent="0.3">
      <c r="A167" s="144"/>
      <c r="B167" s="91"/>
      <c r="C167" s="92"/>
      <c r="D167" s="93"/>
    </row>
    <row r="168" spans="1:4" x14ac:dyDescent="0.3">
      <c r="A168" s="71"/>
      <c r="B168" s="72"/>
      <c r="C168" s="73"/>
      <c r="D168" s="74"/>
    </row>
    <row r="169" spans="1:4" ht="21" x14ac:dyDescent="0.3">
      <c r="A169" s="274" t="str">
        <f t="shared" ref="A169" si="8">CONCATENATE("COSTS WORK PACKAGE 5: ","      ","Building Excellence Capacity (RP2)")</f>
        <v>COSTS WORK PACKAGE 5:       Building Excellence Capacity (RP2)</v>
      </c>
      <c r="B169" s="275"/>
      <c r="C169" s="275"/>
      <c r="D169" s="275"/>
    </row>
    <row r="170" spans="1:4" x14ac:dyDescent="0.3">
      <c r="A170" s="77"/>
      <c r="B170" s="78"/>
      <c r="C170" s="78"/>
      <c r="D170" s="78"/>
    </row>
    <row r="171" spans="1:4" x14ac:dyDescent="0.3">
      <c r="A171" s="79" t="s">
        <v>86</v>
      </c>
      <c r="B171" s="80"/>
      <c r="C171" s="81"/>
      <c r="D171" s="82"/>
    </row>
    <row r="172" spans="1:4" x14ac:dyDescent="0.3">
      <c r="A172" s="77" t="s">
        <v>87</v>
      </c>
      <c r="B172" s="84"/>
      <c r="C172" s="85"/>
      <c r="D172" s="86"/>
    </row>
    <row r="173" spans="1:4" x14ac:dyDescent="0.3">
      <c r="A173" s="138" t="s">
        <v>88</v>
      </c>
      <c r="B173" s="130">
        <v>3.5</v>
      </c>
      <c r="C173" s="130">
        <v>6000</v>
      </c>
      <c r="D173" s="86">
        <f t="shared" ref="D173:D180" si="9">B173*C173</f>
        <v>21000</v>
      </c>
    </row>
    <row r="174" spans="1:4" x14ac:dyDescent="0.3">
      <c r="A174" s="138" t="s">
        <v>89</v>
      </c>
      <c r="B174" s="130">
        <v>2</v>
      </c>
      <c r="C174" s="130">
        <v>3500</v>
      </c>
      <c r="D174" s="86">
        <f t="shared" si="9"/>
        <v>7000</v>
      </c>
    </row>
    <row r="175" spans="1:4" x14ac:dyDescent="0.3">
      <c r="A175" s="138" t="s">
        <v>90</v>
      </c>
      <c r="B175" s="130"/>
      <c r="C175" s="130"/>
      <c r="D175" s="86">
        <f t="shared" si="9"/>
        <v>0</v>
      </c>
    </row>
    <row r="176" spans="1:4" x14ac:dyDescent="0.3">
      <c r="A176" s="138" t="s">
        <v>91</v>
      </c>
      <c r="B176" s="130"/>
      <c r="C176" s="130"/>
      <c r="D176" s="86">
        <f t="shared" si="9"/>
        <v>0</v>
      </c>
    </row>
    <row r="177" spans="1:4" x14ac:dyDescent="0.3">
      <c r="A177" s="138" t="s">
        <v>92</v>
      </c>
      <c r="B177" s="130"/>
      <c r="C177" s="130"/>
      <c r="D177" s="86">
        <f t="shared" si="9"/>
        <v>0</v>
      </c>
    </row>
    <row r="178" spans="1:4" x14ac:dyDescent="0.3">
      <c r="A178" s="77" t="s">
        <v>93</v>
      </c>
      <c r="B178" s="130"/>
      <c r="C178" s="130"/>
      <c r="D178" s="86">
        <f t="shared" si="9"/>
        <v>0</v>
      </c>
    </row>
    <row r="179" spans="1:4" x14ac:dyDescent="0.3">
      <c r="A179" s="77" t="s">
        <v>94</v>
      </c>
      <c r="B179" s="130"/>
      <c r="C179" s="130"/>
      <c r="D179" s="86">
        <f t="shared" si="9"/>
        <v>0</v>
      </c>
    </row>
    <row r="180" spans="1:4" x14ac:dyDescent="0.3">
      <c r="A180" s="77" t="s">
        <v>95</v>
      </c>
      <c r="B180" s="130"/>
      <c r="C180" s="85">
        <f>5080*VLOOKUP('BE list'!D7,CountryList!A2:B164,2,FALSE)</f>
        <v>5913.12</v>
      </c>
      <c r="D180" s="86">
        <f t="shared" si="9"/>
        <v>0</v>
      </c>
    </row>
    <row r="181" spans="1:4" x14ac:dyDescent="0.3">
      <c r="A181" s="79" t="s">
        <v>96</v>
      </c>
      <c r="B181" s="80"/>
      <c r="C181" s="81"/>
      <c r="D181" s="82"/>
    </row>
    <row r="182" spans="1:4" x14ac:dyDescent="0.3">
      <c r="A182" s="143"/>
      <c r="B182" s="130"/>
      <c r="C182" s="130"/>
      <c r="D182" s="86">
        <f>B182*C182</f>
        <v>0</v>
      </c>
    </row>
    <row r="183" spans="1:4" x14ac:dyDescent="0.3">
      <c r="A183" s="79" t="s">
        <v>97</v>
      </c>
      <c r="B183" s="80"/>
      <c r="C183" s="81"/>
      <c r="D183" s="82"/>
    </row>
    <row r="184" spans="1:4" x14ac:dyDescent="0.3">
      <c r="A184" s="77" t="s">
        <v>98</v>
      </c>
      <c r="B184" s="130"/>
      <c r="C184" s="130"/>
      <c r="D184" s="86">
        <f>B184*C184</f>
        <v>0</v>
      </c>
    </row>
    <row r="185" spans="1:4" x14ac:dyDescent="0.3">
      <c r="A185" s="77" t="s">
        <v>130</v>
      </c>
      <c r="B185" s="84"/>
      <c r="C185" s="85"/>
      <c r="D185" s="86"/>
    </row>
    <row r="186" spans="1:4" x14ac:dyDescent="0.3">
      <c r="A186" s="139" t="s">
        <v>100</v>
      </c>
      <c r="B186" s="130"/>
      <c r="C186" s="130"/>
      <c r="D186" s="86">
        <f>B186*C186</f>
        <v>0</v>
      </c>
    </row>
    <row r="187" spans="1:4" x14ac:dyDescent="0.3">
      <c r="A187" s="139" t="s">
        <v>101</v>
      </c>
      <c r="B187" s="130"/>
      <c r="C187" s="130"/>
      <c r="D187" s="86">
        <f>B187*C187</f>
        <v>0</v>
      </c>
    </row>
    <row r="188" spans="1:4" x14ac:dyDescent="0.3">
      <c r="A188" s="139" t="s">
        <v>102</v>
      </c>
      <c r="B188" s="130"/>
      <c r="C188" s="130"/>
      <c r="D188" s="86">
        <f>B188*C188</f>
        <v>0</v>
      </c>
    </row>
    <row r="189" spans="1:4" x14ac:dyDescent="0.3">
      <c r="A189" s="77" t="s">
        <v>103</v>
      </c>
      <c r="B189" s="84"/>
      <c r="C189" s="85"/>
      <c r="D189" s="86"/>
    </row>
    <row r="190" spans="1:4" x14ac:dyDescent="0.3">
      <c r="A190" s="139" t="s">
        <v>104</v>
      </c>
      <c r="B190" s="130"/>
      <c r="C190" s="130"/>
      <c r="D190" s="86">
        <f>B190*C190</f>
        <v>0</v>
      </c>
    </row>
    <row r="191" spans="1:4" x14ac:dyDescent="0.3">
      <c r="A191" s="139" t="s">
        <v>105</v>
      </c>
      <c r="B191" s="130"/>
      <c r="C191" s="130"/>
      <c r="D191" s="86">
        <f>B191*C191</f>
        <v>0</v>
      </c>
    </row>
    <row r="192" spans="1:4" x14ac:dyDescent="0.3">
      <c r="A192" s="139" t="s">
        <v>106</v>
      </c>
      <c r="B192" s="130"/>
      <c r="C192" s="130"/>
      <c r="D192" s="86">
        <f>B192*C192</f>
        <v>0</v>
      </c>
    </row>
    <row r="193" spans="1:4" x14ac:dyDescent="0.3">
      <c r="A193" s="139" t="s">
        <v>107</v>
      </c>
      <c r="B193" s="130"/>
      <c r="C193" s="130"/>
      <c r="D193" s="86">
        <f>B193*C193</f>
        <v>0</v>
      </c>
    </row>
    <row r="194" spans="1:4" x14ac:dyDescent="0.3">
      <c r="A194" s="139" t="s">
        <v>131</v>
      </c>
      <c r="B194" s="130"/>
      <c r="C194" s="130"/>
      <c r="D194" s="86">
        <f>B194*C194</f>
        <v>0</v>
      </c>
    </row>
    <row r="195" spans="1:4" x14ac:dyDescent="0.3">
      <c r="A195" s="79" t="s">
        <v>109</v>
      </c>
      <c r="B195" s="80"/>
      <c r="C195" s="81"/>
      <c r="D195" s="82"/>
    </row>
    <row r="196" spans="1:4" x14ac:dyDescent="0.3">
      <c r="A196" s="140" t="s">
        <v>110</v>
      </c>
      <c r="B196" s="130"/>
      <c r="C196" s="130"/>
      <c r="D196" s="86">
        <f>B196*C196</f>
        <v>0</v>
      </c>
    </row>
    <row r="197" spans="1:4" x14ac:dyDescent="0.3">
      <c r="A197" s="140" t="s">
        <v>111</v>
      </c>
      <c r="B197" s="130"/>
      <c r="C197" s="130"/>
      <c r="D197" s="86">
        <f>B197*C197</f>
        <v>0</v>
      </c>
    </row>
    <row r="198" spans="1:4" x14ac:dyDescent="0.3">
      <c r="A198" s="140" t="s">
        <v>332</v>
      </c>
      <c r="B198" s="130"/>
      <c r="C198" s="130"/>
      <c r="D198" s="86">
        <f>B198*C198</f>
        <v>0</v>
      </c>
    </row>
    <row r="199" spans="1:4" x14ac:dyDescent="0.3">
      <c r="A199" s="140" t="s">
        <v>333</v>
      </c>
      <c r="B199" s="130"/>
      <c r="C199" s="130"/>
      <c r="D199" s="86">
        <f>B199*C199</f>
        <v>0</v>
      </c>
    </row>
    <row r="200" spans="1:4" x14ac:dyDescent="0.3">
      <c r="A200" s="140" t="s">
        <v>114</v>
      </c>
      <c r="B200" s="130"/>
      <c r="C200" s="130"/>
      <c r="D200" s="86">
        <f>B200*C200</f>
        <v>0</v>
      </c>
    </row>
    <row r="201" spans="1:4" x14ac:dyDescent="0.3">
      <c r="A201" s="140"/>
      <c r="B201" s="84"/>
      <c r="C201" s="85"/>
      <c r="D201" s="86"/>
    </row>
    <row r="202" spans="1:4" x14ac:dyDescent="0.3">
      <c r="A202" s="142" t="s">
        <v>115</v>
      </c>
      <c r="B202" s="79"/>
      <c r="C202" s="79"/>
      <c r="D202" s="82">
        <f>SUM(D173:D180)+SUM(D184:D194)</f>
        <v>28000</v>
      </c>
    </row>
    <row r="203" spans="1:4" x14ac:dyDescent="0.3">
      <c r="A203" s="142" t="s">
        <v>116</v>
      </c>
      <c r="B203" s="79"/>
      <c r="C203" s="79"/>
      <c r="D203" s="82">
        <f>SUM(D172:D200)</f>
        <v>28000</v>
      </c>
    </row>
    <row r="204" spans="1:4" x14ac:dyDescent="0.3">
      <c r="A204" s="140"/>
      <c r="B204" s="84"/>
      <c r="C204" s="85"/>
      <c r="D204" s="86"/>
    </row>
    <row r="205" spans="1:4" x14ac:dyDescent="0.3">
      <c r="A205" s="79" t="s">
        <v>117</v>
      </c>
      <c r="B205" s="80"/>
      <c r="C205" s="81"/>
      <c r="D205" s="82">
        <f>D202*0.25</f>
        <v>7000</v>
      </c>
    </row>
    <row r="206" spans="1:4" x14ac:dyDescent="0.3">
      <c r="A206" s="141"/>
      <c r="B206" s="84"/>
      <c r="C206" s="85"/>
      <c r="D206" s="86"/>
    </row>
    <row r="207" spans="1:4" x14ac:dyDescent="0.3">
      <c r="A207" s="79" t="s">
        <v>118</v>
      </c>
      <c r="B207" s="79"/>
      <c r="C207" s="79"/>
      <c r="D207" s="82">
        <f>D203+D205</f>
        <v>35000</v>
      </c>
    </row>
    <row r="208" spans="1:4" ht="23.4" x14ac:dyDescent="0.3">
      <c r="A208" s="144"/>
      <c r="B208" s="91"/>
      <c r="C208" s="92"/>
      <c r="D208" s="93"/>
    </row>
    <row r="209" spans="1:4" x14ac:dyDescent="0.3">
      <c r="A209" s="71"/>
      <c r="B209" s="72"/>
      <c r="C209" s="73"/>
      <c r="D209" s="74"/>
    </row>
    <row r="210" spans="1:4" ht="21" x14ac:dyDescent="0.3">
      <c r="A210" s="274" t="str">
        <f t="shared" ref="A210" si="10">CONCATENATE("COSTS WORK PACKAGE 6: ","      ","Strengthening research management, administration and funding capacity")</f>
        <v>COSTS WORK PACKAGE 6:       Strengthening research management, administration and funding capacity</v>
      </c>
      <c r="B210" s="275"/>
      <c r="C210" s="275"/>
      <c r="D210" s="275"/>
    </row>
    <row r="211" spans="1:4" x14ac:dyDescent="0.3">
      <c r="A211" s="77"/>
      <c r="B211" s="78"/>
      <c r="C211" s="78"/>
      <c r="D211" s="78"/>
    </row>
    <row r="212" spans="1:4" x14ac:dyDescent="0.3">
      <c r="A212" s="79" t="s">
        <v>86</v>
      </c>
      <c r="B212" s="80"/>
      <c r="C212" s="81"/>
      <c r="D212" s="82"/>
    </row>
    <row r="213" spans="1:4" x14ac:dyDescent="0.3">
      <c r="A213" s="77" t="s">
        <v>87</v>
      </c>
      <c r="B213" s="84"/>
      <c r="C213" s="85"/>
      <c r="D213" s="86"/>
    </row>
    <row r="214" spans="1:4" x14ac:dyDescent="0.3">
      <c r="A214" s="138" t="s">
        <v>88</v>
      </c>
      <c r="B214" s="130">
        <v>1</v>
      </c>
      <c r="C214" s="130">
        <v>6000</v>
      </c>
      <c r="D214" s="86">
        <f t="shared" ref="D214:D221" si="11">B214*C214</f>
        <v>6000</v>
      </c>
    </row>
    <row r="215" spans="1:4" x14ac:dyDescent="0.3">
      <c r="A215" s="138" t="s">
        <v>89</v>
      </c>
      <c r="B215" s="130"/>
      <c r="C215" s="130"/>
      <c r="D215" s="86">
        <f t="shared" si="11"/>
        <v>0</v>
      </c>
    </row>
    <row r="216" spans="1:4" x14ac:dyDescent="0.3">
      <c r="A216" s="138" t="s">
        <v>90</v>
      </c>
      <c r="B216" s="130"/>
      <c r="C216" s="130"/>
      <c r="D216" s="86">
        <f t="shared" si="11"/>
        <v>0</v>
      </c>
    </row>
    <row r="217" spans="1:4" x14ac:dyDescent="0.3">
      <c r="A217" s="138" t="s">
        <v>91</v>
      </c>
      <c r="B217" s="130"/>
      <c r="C217" s="130"/>
      <c r="D217" s="86">
        <f t="shared" si="11"/>
        <v>0</v>
      </c>
    </row>
    <row r="218" spans="1:4" x14ac:dyDescent="0.3">
      <c r="A218" s="138" t="s">
        <v>92</v>
      </c>
      <c r="B218" s="130"/>
      <c r="C218" s="130"/>
      <c r="D218" s="86">
        <f t="shared" si="11"/>
        <v>0</v>
      </c>
    </row>
    <row r="219" spans="1:4" x14ac:dyDescent="0.3">
      <c r="A219" s="77" t="s">
        <v>93</v>
      </c>
      <c r="B219" s="130"/>
      <c r="C219" s="130"/>
      <c r="D219" s="86">
        <f t="shared" si="11"/>
        <v>0</v>
      </c>
    </row>
    <row r="220" spans="1:4" x14ac:dyDescent="0.3">
      <c r="A220" s="77" t="s">
        <v>94</v>
      </c>
      <c r="B220" s="130"/>
      <c r="C220" s="130"/>
      <c r="D220" s="86">
        <f t="shared" si="11"/>
        <v>0</v>
      </c>
    </row>
    <row r="221" spans="1:4" x14ac:dyDescent="0.3">
      <c r="A221" s="77" t="s">
        <v>95</v>
      </c>
      <c r="B221" s="130"/>
      <c r="C221" s="85">
        <f>5080*VLOOKUP('BE list'!D7,CountryList!A2:B164,2,FALSE)</f>
        <v>5913.12</v>
      </c>
      <c r="D221" s="86">
        <f t="shared" si="11"/>
        <v>0</v>
      </c>
    </row>
    <row r="222" spans="1:4" x14ac:dyDescent="0.3">
      <c r="A222" s="79" t="s">
        <v>96</v>
      </c>
      <c r="B222" s="80"/>
      <c r="C222" s="81"/>
      <c r="D222" s="82"/>
    </row>
    <row r="223" spans="1:4" x14ac:dyDescent="0.3">
      <c r="A223" s="143"/>
      <c r="B223" s="130"/>
      <c r="C223" s="130"/>
      <c r="D223" s="86">
        <f>B223*C223</f>
        <v>0</v>
      </c>
    </row>
    <row r="224" spans="1:4" x14ac:dyDescent="0.3">
      <c r="A224" s="79" t="s">
        <v>97</v>
      </c>
      <c r="B224" s="80"/>
      <c r="C224" s="81"/>
      <c r="D224" s="82"/>
    </row>
    <row r="225" spans="1:4" x14ac:dyDescent="0.3">
      <c r="A225" s="77" t="s">
        <v>98</v>
      </c>
      <c r="B225" s="130"/>
      <c r="C225" s="130"/>
      <c r="D225" s="86">
        <f>B225*C225</f>
        <v>0</v>
      </c>
    </row>
    <row r="226" spans="1:4" x14ac:dyDescent="0.3">
      <c r="A226" s="77" t="s">
        <v>130</v>
      </c>
      <c r="B226" s="84"/>
      <c r="C226" s="85"/>
      <c r="D226" s="86"/>
    </row>
    <row r="227" spans="1:4" x14ac:dyDescent="0.3">
      <c r="A227" s="139" t="s">
        <v>100</v>
      </c>
      <c r="B227" s="130"/>
      <c r="C227" s="130"/>
      <c r="D227" s="86">
        <f>B227*C227</f>
        <v>0</v>
      </c>
    </row>
    <row r="228" spans="1:4" x14ac:dyDescent="0.3">
      <c r="A228" s="139" t="s">
        <v>101</v>
      </c>
      <c r="B228" s="130"/>
      <c r="C228" s="130"/>
      <c r="D228" s="86">
        <f>B228*C228</f>
        <v>0</v>
      </c>
    </row>
    <row r="229" spans="1:4" x14ac:dyDescent="0.3">
      <c r="A229" s="139" t="s">
        <v>102</v>
      </c>
      <c r="B229" s="130"/>
      <c r="C229" s="130"/>
      <c r="D229" s="86">
        <f>B229*C229</f>
        <v>0</v>
      </c>
    </row>
    <row r="230" spans="1:4" x14ac:dyDescent="0.3">
      <c r="A230" s="77" t="s">
        <v>103</v>
      </c>
      <c r="B230" s="84"/>
      <c r="C230" s="85"/>
      <c r="D230" s="86"/>
    </row>
    <row r="231" spans="1:4" x14ac:dyDescent="0.3">
      <c r="A231" s="139" t="s">
        <v>104</v>
      </c>
      <c r="B231" s="130"/>
      <c r="C231" s="130"/>
      <c r="D231" s="86">
        <f>B231*C231</f>
        <v>0</v>
      </c>
    </row>
    <row r="232" spans="1:4" x14ac:dyDescent="0.3">
      <c r="A232" s="139" t="s">
        <v>105</v>
      </c>
      <c r="B232" s="130"/>
      <c r="C232" s="130"/>
      <c r="D232" s="86">
        <f>B232*C232</f>
        <v>0</v>
      </c>
    </row>
    <row r="233" spans="1:4" x14ac:dyDescent="0.3">
      <c r="A233" s="139" t="s">
        <v>106</v>
      </c>
      <c r="B233" s="130"/>
      <c r="C233" s="130"/>
      <c r="D233" s="86">
        <f>B233*C233</f>
        <v>0</v>
      </c>
    </row>
    <row r="234" spans="1:4" x14ac:dyDescent="0.3">
      <c r="A234" s="139" t="s">
        <v>107</v>
      </c>
      <c r="B234" s="130"/>
      <c r="C234" s="130"/>
      <c r="D234" s="86">
        <f>B234*C234</f>
        <v>0</v>
      </c>
    </row>
    <row r="235" spans="1:4" x14ac:dyDescent="0.3">
      <c r="A235" s="139" t="s">
        <v>131</v>
      </c>
      <c r="B235" s="130"/>
      <c r="C235" s="130"/>
      <c r="D235" s="86">
        <f>B235*C235</f>
        <v>0</v>
      </c>
    </row>
    <row r="236" spans="1:4" x14ac:dyDescent="0.3">
      <c r="A236" s="79" t="s">
        <v>109</v>
      </c>
      <c r="B236" s="80"/>
      <c r="C236" s="81"/>
      <c r="D236" s="82"/>
    </row>
    <row r="237" spans="1:4" x14ac:dyDescent="0.3">
      <c r="A237" s="140" t="s">
        <v>110</v>
      </c>
      <c r="B237" s="130"/>
      <c r="C237" s="130"/>
      <c r="D237" s="86">
        <f>B237*C237</f>
        <v>0</v>
      </c>
    </row>
    <row r="238" spans="1:4" x14ac:dyDescent="0.3">
      <c r="A238" s="140" t="s">
        <v>111</v>
      </c>
      <c r="B238" s="130"/>
      <c r="C238" s="130"/>
      <c r="D238" s="86">
        <f>B238*C238</f>
        <v>0</v>
      </c>
    </row>
    <row r="239" spans="1:4" x14ac:dyDescent="0.3">
      <c r="A239" s="140" t="s">
        <v>332</v>
      </c>
      <c r="B239" s="130"/>
      <c r="C239" s="130"/>
      <c r="D239" s="86">
        <f>B239*C239</f>
        <v>0</v>
      </c>
    </row>
    <row r="240" spans="1:4" x14ac:dyDescent="0.3">
      <c r="A240" s="140" t="s">
        <v>333</v>
      </c>
      <c r="B240" s="130"/>
      <c r="C240" s="130"/>
      <c r="D240" s="86">
        <f>B240*C240</f>
        <v>0</v>
      </c>
    </row>
    <row r="241" spans="1:4" x14ac:dyDescent="0.3">
      <c r="A241" s="140" t="s">
        <v>114</v>
      </c>
      <c r="B241" s="130"/>
      <c r="C241" s="130"/>
      <c r="D241" s="86">
        <f>B241*C241</f>
        <v>0</v>
      </c>
    </row>
    <row r="242" spans="1:4" x14ac:dyDescent="0.3">
      <c r="A242" s="140"/>
      <c r="B242" s="84"/>
      <c r="C242" s="85"/>
      <c r="D242" s="86"/>
    </row>
    <row r="243" spans="1:4" x14ac:dyDescent="0.3">
      <c r="A243" s="142" t="s">
        <v>115</v>
      </c>
      <c r="B243" s="79"/>
      <c r="C243" s="79"/>
      <c r="D243" s="82">
        <f>SUM(D214:D221)+SUM(D225:D235)</f>
        <v>6000</v>
      </c>
    </row>
    <row r="244" spans="1:4" x14ac:dyDescent="0.3">
      <c r="A244" s="142" t="s">
        <v>116</v>
      </c>
      <c r="B244" s="79"/>
      <c r="C244" s="79"/>
      <c r="D244" s="82">
        <f>SUM(D213:D241)</f>
        <v>6000</v>
      </c>
    </row>
    <row r="245" spans="1:4" x14ac:dyDescent="0.3">
      <c r="A245" s="140"/>
      <c r="B245" s="84"/>
      <c r="C245" s="85"/>
      <c r="D245" s="86"/>
    </row>
    <row r="246" spans="1:4" x14ac:dyDescent="0.3">
      <c r="A246" s="79" t="s">
        <v>117</v>
      </c>
      <c r="B246" s="80"/>
      <c r="C246" s="81"/>
      <c r="D246" s="82">
        <f>D243*0.25</f>
        <v>1500</v>
      </c>
    </row>
    <row r="247" spans="1:4" x14ac:dyDescent="0.3">
      <c r="A247" s="141"/>
      <c r="B247" s="84"/>
      <c r="C247" s="85"/>
      <c r="D247" s="86"/>
    </row>
    <row r="248" spans="1:4" x14ac:dyDescent="0.3">
      <c r="A248" s="79" t="s">
        <v>118</v>
      </c>
      <c r="B248" s="79"/>
      <c r="C248" s="79"/>
      <c r="D248" s="82">
        <f>D244+D246</f>
        <v>7500</v>
      </c>
    </row>
    <row r="250" spans="1:4" x14ac:dyDescent="0.3">
      <c r="A250" s="71"/>
      <c r="B250" s="72"/>
      <c r="C250" s="73"/>
      <c r="D250" s="74"/>
    </row>
    <row r="251" spans="1:4" ht="21" x14ac:dyDescent="0.3">
      <c r="A251" s="274" t="str">
        <f t="shared" ref="A251" si="12">CONCATENATE("COSTS WORK PACKAGE 7: ","      ","Networking and Ecosystem Activities")</f>
        <v>COSTS WORK PACKAGE 7:       Networking and Ecosystem Activities</v>
      </c>
      <c r="B251" s="275"/>
      <c r="C251" s="275"/>
      <c r="D251" s="275"/>
    </row>
    <row r="252" spans="1:4" x14ac:dyDescent="0.3">
      <c r="A252" s="77"/>
      <c r="B252" s="78"/>
      <c r="C252" s="78"/>
      <c r="D252" s="78"/>
    </row>
    <row r="253" spans="1:4" x14ac:dyDescent="0.3">
      <c r="A253" s="79" t="s">
        <v>86</v>
      </c>
      <c r="B253" s="80"/>
      <c r="C253" s="81"/>
      <c r="D253" s="82"/>
    </row>
    <row r="254" spans="1:4" x14ac:dyDescent="0.3">
      <c r="A254" s="77" t="s">
        <v>87</v>
      </c>
      <c r="B254" s="84"/>
      <c r="C254" s="85"/>
      <c r="D254" s="86"/>
    </row>
    <row r="255" spans="1:4" x14ac:dyDescent="0.3">
      <c r="A255" s="138" t="s">
        <v>88</v>
      </c>
      <c r="B255" s="130">
        <v>1</v>
      </c>
      <c r="C255" s="130">
        <v>6000</v>
      </c>
      <c r="D255" s="86">
        <f t="shared" ref="D255:D262" si="13">B255*C255</f>
        <v>6000</v>
      </c>
    </row>
    <row r="256" spans="1:4" x14ac:dyDescent="0.3">
      <c r="A256" s="138" t="s">
        <v>89</v>
      </c>
      <c r="B256" s="130"/>
      <c r="C256" s="130"/>
      <c r="D256" s="86">
        <f t="shared" si="13"/>
        <v>0</v>
      </c>
    </row>
    <row r="257" spans="1:4" x14ac:dyDescent="0.3">
      <c r="A257" s="138" t="s">
        <v>90</v>
      </c>
      <c r="B257" s="130"/>
      <c r="C257" s="130"/>
      <c r="D257" s="86">
        <f t="shared" si="13"/>
        <v>0</v>
      </c>
    </row>
    <row r="258" spans="1:4" x14ac:dyDescent="0.3">
      <c r="A258" s="138" t="s">
        <v>91</v>
      </c>
      <c r="B258" s="130"/>
      <c r="C258" s="130"/>
      <c r="D258" s="86">
        <f t="shared" si="13"/>
        <v>0</v>
      </c>
    </row>
    <row r="259" spans="1:4" x14ac:dyDescent="0.3">
      <c r="A259" s="138" t="s">
        <v>92</v>
      </c>
      <c r="B259" s="130"/>
      <c r="C259" s="130"/>
      <c r="D259" s="86">
        <f t="shared" si="13"/>
        <v>0</v>
      </c>
    </row>
    <row r="260" spans="1:4" x14ac:dyDescent="0.3">
      <c r="A260" s="77" t="s">
        <v>93</v>
      </c>
      <c r="B260" s="130"/>
      <c r="C260" s="130"/>
      <c r="D260" s="86">
        <f t="shared" si="13"/>
        <v>0</v>
      </c>
    </row>
    <row r="261" spans="1:4" x14ac:dyDescent="0.3">
      <c r="A261" s="77" t="s">
        <v>94</v>
      </c>
      <c r="B261" s="130"/>
      <c r="C261" s="130"/>
      <c r="D261" s="86">
        <f t="shared" si="13"/>
        <v>0</v>
      </c>
    </row>
    <row r="262" spans="1:4" x14ac:dyDescent="0.3">
      <c r="A262" s="77" t="s">
        <v>95</v>
      </c>
      <c r="B262" s="130"/>
      <c r="C262" s="85">
        <f>5080*VLOOKUP('BE list'!D7,CountryList!A2:B164,2,FALSE)</f>
        <v>5913.12</v>
      </c>
      <c r="D262" s="86">
        <f t="shared" si="13"/>
        <v>0</v>
      </c>
    </row>
    <row r="263" spans="1:4" x14ac:dyDescent="0.3">
      <c r="A263" s="79" t="s">
        <v>96</v>
      </c>
      <c r="B263" s="80"/>
      <c r="C263" s="81"/>
      <c r="D263" s="82"/>
    </row>
    <row r="264" spans="1:4" x14ac:dyDescent="0.3">
      <c r="A264" s="143"/>
      <c r="B264" s="130"/>
      <c r="C264" s="130"/>
      <c r="D264" s="86">
        <f>B264*C264</f>
        <v>0</v>
      </c>
    </row>
    <row r="265" spans="1:4" x14ac:dyDescent="0.3">
      <c r="A265" s="79" t="s">
        <v>97</v>
      </c>
      <c r="B265" s="80"/>
      <c r="C265" s="81"/>
      <c r="D265" s="82"/>
    </row>
    <row r="266" spans="1:4" x14ac:dyDescent="0.3">
      <c r="A266" s="77" t="s">
        <v>98</v>
      </c>
      <c r="B266" s="130"/>
      <c r="C266" s="130"/>
      <c r="D266" s="86">
        <f>B266*C266</f>
        <v>0</v>
      </c>
    </row>
    <row r="267" spans="1:4" x14ac:dyDescent="0.3">
      <c r="A267" s="77" t="s">
        <v>130</v>
      </c>
      <c r="B267" s="84"/>
      <c r="C267" s="85"/>
      <c r="D267" s="86"/>
    </row>
    <row r="268" spans="1:4" x14ac:dyDescent="0.3">
      <c r="A268" s="139" t="s">
        <v>100</v>
      </c>
      <c r="B268" s="130"/>
      <c r="C268" s="130"/>
      <c r="D268" s="86">
        <f>B268*C268</f>
        <v>0</v>
      </c>
    </row>
    <row r="269" spans="1:4" x14ac:dyDescent="0.3">
      <c r="A269" s="139" t="s">
        <v>101</v>
      </c>
      <c r="B269" s="130"/>
      <c r="C269" s="130"/>
      <c r="D269" s="86">
        <f>B269*C269</f>
        <v>0</v>
      </c>
    </row>
    <row r="270" spans="1:4" x14ac:dyDescent="0.3">
      <c r="A270" s="139" t="s">
        <v>102</v>
      </c>
      <c r="B270" s="130"/>
      <c r="C270" s="130"/>
      <c r="D270" s="86">
        <f>B270*C270</f>
        <v>0</v>
      </c>
    </row>
    <row r="271" spans="1:4" x14ac:dyDescent="0.3">
      <c r="A271" s="77" t="s">
        <v>103</v>
      </c>
      <c r="B271" s="84"/>
      <c r="C271" s="85"/>
      <c r="D271" s="86"/>
    </row>
    <row r="272" spans="1:4" x14ac:dyDescent="0.3">
      <c r="A272" s="139" t="s">
        <v>104</v>
      </c>
      <c r="B272" s="130"/>
      <c r="C272" s="130"/>
      <c r="D272" s="86">
        <f>B272*C272</f>
        <v>0</v>
      </c>
    </row>
    <row r="273" spans="1:4" x14ac:dyDescent="0.3">
      <c r="A273" s="139" t="s">
        <v>105</v>
      </c>
      <c r="B273" s="130"/>
      <c r="C273" s="130"/>
      <c r="D273" s="86">
        <f>B273*C273</f>
        <v>0</v>
      </c>
    </row>
    <row r="274" spans="1:4" x14ac:dyDescent="0.3">
      <c r="A274" s="139" t="s">
        <v>106</v>
      </c>
      <c r="B274" s="130"/>
      <c r="C274" s="130"/>
      <c r="D274" s="86">
        <f>B274*C274</f>
        <v>0</v>
      </c>
    </row>
    <row r="275" spans="1:4" x14ac:dyDescent="0.3">
      <c r="A275" s="139" t="s">
        <v>107</v>
      </c>
      <c r="B275" s="130"/>
      <c r="C275" s="130"/>
      <c r="D275" s="86">
        <f>B275*C275</f>
        <v>0</v>
      </c>
    </row>
    <row r="276" spans="1:4" x14ac:dyDescent="0.3">
      <c r="A276" s="139" t="s">
        <v>131</v>
      </c>
      <c r="B276" s="130"/>
      <c r="C276" s="130"/>
      <c r="D276" s="86">
        <f>B276*C276</f>
        <v>0</v>
      </c>
    </row>
    <row r="277" spans="1:4" x14ac:dyDescent="0.3">
      <c r="A277" s="79" t="s">
        <v>109</v>
      </c>
      <c r="B277" s="80"/>
      <c r="C277" s="81"/>
      <c r="D277" s="82"/>
    </row>
    <row r="278" spans="1:4" x14ac:dyDescent="0.3">
      <c r="A278" s="140" t="s">
        <v>110</v>
      </c>
      <c r="B278" s="130"/>
      <c r="C278" s="130"/>
      <c r="D278" s="86">
        <f>B278*C278</f>
        <v>0</v>
      </c>
    </row>
    <row r="279" spans="1:4" x14ac:dyDescent="0.3">
      <c r="A279" s="140" t="s">
        <v>111</v>
      </c>
      <c r="B279" s="130"/>
      <c r="C279" s="130"/>
      <c r="D279" s="86">
        <f>B279*C279</f>
        <v>0</v>
      </c>
    </row>
    <row r="280" spans="1:4" x14ac:dyDescent="0.3">
      <c r="A280" s="140" t="s">
        <v>332</v>
      </c>
      <c r="B280" s="130"/>
      <c r="C280" s="130"/>
      <c r="D280" s="86">
        <f>B280*C280</f>
        <v>0</v>
      </c>
    </row>
    <row r="281" spans="1:4" x14ac:dyDescent="0.3">
      <c r="A281" s="140" t="s">
        <v>333</v>
      </c>
      <c r="B281" s="130"/>
      <c r="C281" s="130"/>
      <c r="D281" s="86">
        <f>B281*C281</f>
        <v>0</v>
      </c>
    </row>
    <row r="282" spans="1:4" x14ac:dyDescent="0.3">
      <c r="A282" s="140" t="s">
        <v>114</v>
      </c>
      <c r="B282" s="130"/>
      <c r="C282" s="130"/>
      <c r="D282" s="86">
        <f>B282*C282</f>
        <v>0</v>
      </c>
    </row>
    <row r="283" spans="1:4" x14ac:dyDescent="0.3">
      <c r="A283" s="140"/>
      <c r="B283" s="84"/>
      <c r="C283" s="85"/>
      <c r="D283" s="86"/>
    </row>
    <row r="284" spans="1:4" x14ac:dyDescent="0.3">
      <c r="A284" s="142" t="s">
        <v>115</v>
      </c>
      <c r="B284" s="79"/>
      <c r="C284" s="79"/>
      <c r="D284" s="82">
        <f>SUM(D255:D262)+SUM(D266:D276)</f>
        <v>6000</v>
      </c>
    </row>
    <row r="285" spans="1:4" x14ac:dyDescent="0.3">
      <c r="A285" s="142" t="s">
        <v>116</v>
      </c>
      <c r="B285" s="79"/>
      <c r="C285" s="79"/>
      <c r="D285" s="82">
        <f>SUM(D254:D282)</f>
        <v>6000</v>
      </c>
    </row>
    <row r="286" spans="1:4" x14ac:dyDescent="0.3">
      <c r="A286" s="140"/>
      <c r="B286" s="84"/>
      <c r="C286" s="85"/>
      <c r="D286" s="86"/>
    </row>
    <row r="287" spans="1:4" x14ac:dyDescent="0.3">
      <c r="A287" s="79" t="s">
        <v>117</v>
      </c>
      <c r="B287" s="80"/>
      <c r="C287" s="81"/>
      <c r="D287" s="82">
        <f>D284*0.25</f>
        <v>1500</v>
      </c>
    </row>
    <row r="288" spans="1:4" x14ac:dyDescent="0.3">
      <c r="A288" s="141"/>
      <c r="B288" s="84"/>
      <c r="C288" s="85"/>
      <c r="D288" s="86"/>
    </row>
    <row r="289" spans="1:4" x14ac:dyDescent="0.3">
      <c r="A289" s="79" t="s">
        <v>118</v>
      </c>
      <c r="B289" s="79"/>
      <c r="C289" s="79"/>
      <c r="D289" s="82">
        <f>D285+D287</f>
        <v>7500</v>
      </c>
    </row>
    <row r="290" spans="1:4" ht="23.4" x14ac:dyDescent="0.3">
      <c r="A290" s="144"/>
      <c r="B290" s="91"/>
      <c r="C290" s="92"/>
      <c r="D290" s="93"/>
    </row>
    <row r="291" spans="1:4" x14ac:dyDescent="0.3">
      <c r="A291" s="71"/>
      <c r="B291" s="72"/>
      <c r="C291" s="73"/>
      <c r="D291" s="74"/>
    </row>
    <row r="292" spans="1:4" ht="21" x14ac:dyDescent="0.3">
      <c r="A292" s="274" t="str">
        <f t="shared" ref="A292" si="14">CONCATENATE("COSTS WORK PACKAGE 8: ","      ","Dissemination, Exploitation and Communication Activities (RP1)")</f>
        <v>COSTS WORK PACKAGE 8:       Dissemination, Exploitation and Communication Activities (RP1)</v>
      </c>
      <c r="B292" s="275"/>
      <c r="C292" s="275"/>
      <c r="D292" s="275"/>
    </row>
    <row r="293" spans="1:4" x14ac:dyDescent="0.3">
      <c r="A293" s="77"/>
      <c r="B293" s="78"/>
      <c r="C293" s="78"/>
      <c r="D293" s="78"/>
    </row>
    <row r="294" spans="1:4" x14ac:dyDescent="0.3">
      <c r="A294" s="79" t="s">
        <v>86</v>
      </c>
      <c r="B294" s="80"/>
      <c r="C294" s="81"/>
      <c r="D294" s="82"/>
    </row>
    <row r="295" spans="1:4" x14ac:dyDescent="0.3">
      <c r="A295" s="77" t="s">
        <v>87</v>
      </c>
      <c r="B295" s="84"/>
      <c r="C295" s="85"/>
      <c r="D295" s="86"/>
    </row>
    <row r="296" spans="1:4" x14ac:dyDescent="0.3">
      <c r="A296" s="138" t="s">
        <v>88</v>
      </c>
      <c r="B296" s="130">
        <v>1</v>
      </c>
      <c r="C296" s="130">
        <v>6000</v>
      </c>
      <c r="D296" s="86">
        <f t="shared" ref="D296:D303" si="15">B296*C296</f>
        <v>6000</v>
      </c>
    </row>
    <row r="297" spans="1:4" x14ac:dyDescent="0.3">
      <c r="A297" s="138" t="s">
        <v>89</v>
      </c>
      <c r="B297" s="130">
        <v>1</v>
      </c>
      <c r="C297" s="130">
        <v>3500</v>
      </c>
      <c r="D297" s="86">
        <f t="shared" si="15"/>
        <v>3500</v>
      </c>
    </row>
    <row r="298" spans="1:4" x14ac:dyDescent="0.3">
      <c r="A298" s="138" t="s">
        <v>90</v>
      </c>
      <c r="B298" s="130"/>
      <c r="C298" s="130"/>
      <c r="D298" s="86">
        <f t="shared" si="15"/>
        <v>0</v>
      </c>
    </row>
    <row r="299" spans="1:4" x14ac:dyDescent="0.3">
      <c r="A299" s="138" t="s">
        <v>91</v>
      </c>
      <c r="B299" s="130"/>
      <c r="C299" s="130"/>
      <c r="D299" s="86">
        <f t="shared" si="15"/>
        <v>0</v>
      </c>
    </row>
    <row r="300" spans="1:4" x14ac:dyDescent="0.3">
      <c r="A300" s="138" t="s">
        <v>92</v>
      </c>
      <c r="B300" s="130"/>
      <c r="C300" s="130"/>
      <c r="D300" s="86">
        <f t="shared" si="15"/>
        <v>0</v>
      </c>
    </row>
    <row r="301" spans="1:4" x14ac:dyDescent="0.3">
      <c r="A301" s="77" t="s">
        <v>93</v>
      </c>
      <c r="B301" s="130"/>
      <c r="C301" s="130"/>
      <c r="D301" s="86">
        <f t="shared" si="15"/>
        <v>0</v>
      </c>
    </row>
    <row r="302" spans="1:4" x14ac:dyDescent="0.3">
      <c r="A302" s="77" t="s">
        <v>94</v>
      </c>
      <c r="B302" s="130"/>
      <c r="C302" s="130"/>
      <c r="D302" s="86">
        <f t="shared" si="15"/>
        <v>0</v>
      </c>
    </row>
    <row r="303" spans="1:4" x14ac:dyDescent="0.3">
      <c r="A303" s="77" t="s">
        <v>95</v>
      </c>
      <c r="B303" s="130"/>
      <c r="C303" s="85">
        <f>5080*VLOOKUP('BE list'!D7,CountryList!A2:B164,2,FALSE)</f>
        <v>5913.12</v>
      </c>
      <c r="D303" s="86">
        <f t="shared" si="15"/>
        <v>0</v>
      </c>
    </row>
    <row r="304" spans="1:4" x14ac:dyDescent="0.3">
      <c r="A304" s="79" t="s">
        <v>96</v>
      </c>
      <c r="B304" s="80"/>
      <c r="C304" s="81"/>
      <c r="D304" s="82"/>
    </row>
    <row r="305" spans="1:4" x14ac:dyDescent="0.3">
      <c r="A305" s="143"/>
      <c r="B305" s="130"/>
      <c r="C305" s="130"/>
      <c r="D305" s="86">
        <f>B305*C305</f>
        <v>0</v>
      </c>
    </row>
    <row r="306" spans="1:4" x14ac:dyDescent="0.3">
      <c r="A306" s="79" t="s">
        <v>97</v>
      </c>
      <c r="B306" s="80"/>
      <c r="C306" s="81"/>
      <c r="D306" s="82"/>
    </row>
    <row r="307" spans="1:4" x14ac:dyDescent="0.3">
      <c r="A307" s="77" t="s">
        <v>98</v>
      </c>
      <c r="B307" s="130">
        <v>3</v>
      </c>
      <c r="C307" s="130">
        <v>2600</v>
      </c>
      <c r="D307" s="86">
        <f>B307*C307</f>
        <v>7800</v>
      </c>
    </row>
    <row r="308" spans="1:4" x14ac:dyDescent="0.3">
      <c r="A308" s="77" t="s">
        <v>130</v>
      </c>
      <c r="B308" s="84"/>
      <c r="C308" s="85"/>
      <c r="D308" s="86"/>
    </row>
    <row r="309" spans="1:4" x14ac:dyDescent="0.3">
      <c r="A309" s="139" t="s">
        <v>100</v>
      </c>
      <c r="B309" s="130"/>
      <c r="C309" s="130"/>
      <c r="D309" s="86">
        <f>B309*C309</f>
        <v>0</v>
      </c>
    </row>
    <row r="310" spans="1:4" x14ac:dyDescent="0.3">
      <c r="A310" s="139" t="s">
        <v>101</v>
      </c>
      <c r="B310" s="130"/>
      <c r="C310" s="130"/>
      <c r="D310" s="86">
        <f>B310*C310</f>
        <v>0</v>
      </c>
    </row>
    <row r="311" spans="1:4" x14ac:dyDescent="0.3">
      <c r="A311" s="139" t="s">
        <v>102</v>
      </c>
      <c r="B311" s="130"/>
      <c r="C311" s="130"/>
      <c r="D311" s="86">
        <f>B311*C311</f>
        <v>0</v>
      </c>
    </row>
    <row r="312" spans="1:4" x14ac:dyDescent="0.3">
      <c r="A312" s="77" t="s">
        <v>103</v>
      </c>
      <c r="B312" s="84"/>
      <c r="C312" s="85"/>
      <c r="D312" s="86"/>
    </row>
    <row r="313" spans="1:4" x14ac:dyDescent="0.3">
      <c r="A313" s="139" t="s">
        <v>104</v>
      </c>
      <c r="B313" s="130"/>
      <c r="C313" s="130"/>
      <c r="D313" s="86">
        <f>B313*C313</f>
        <v>0</v>
      </c>
    </row>
    <row r="314" spans="1:4" x14ac:dyDescent="0.3">
      <c r="A314" s="139" t="s">
        <v>105</v>
      </c>
      <c r="B314" s="130"/>
      <c r="C314" s="130"/>
      <c r="D314" s="86">
        <f>B314*C314</f>
        <v>0</v>
      </c>
    </row>
    <row r="315" spans="1:4" x14ac:dyDescent="0.3">
      <c r="A315" s="139" t="s">
        <v>106</v>
      </c>
      <c r="B315" s="130"/>
      <c r="C315" s="130"/>
      <c r="D315" s="86">
        <f>B315*C315</f>
        <v>0</v>
      </c>
    </row>
    <row r="316" spans="1:4" x14ac:dyDescent="0.3">
      <c r="A316" s="139" t="s">
        <v>107</v>
      </c>
      <c r="B316" s="130"/>
      <c r="C316" s="130"/>
      <c r="D316" s="86">
        <f>B316*C316</f>
        <v>0</v>
      </c>
    </row>
    <row r="317" spans="1:4" x14ac:dyDescent="0.3">
      <c r="A317" s="139" t="s">
        <v>131</v>
      </c>
      <c r="B317" s="130"/>
      <c r="C317" s="130"/>
      <c r="D317" s="86">
        <f>B317*C317</f>
        <v>0</v>
      </c>
    </row>
    <row r="318" spans="1:4" x14ac:dyDescent="0.3">
      <c r="A318" s="79" t="s">
        <v>109</v>
      </c>
      <c r="B318" s="80"/>
      <c r="C318" s="81"/>
      <c r="D318" s="82"/>
    </row>
    <row r="319" spans="1:4" x14ac:dyDescent="0.3">
      <c r="A319" s="140" t="s">
        <v>110</v>
      </c>
      <c r="B319" s="130"/>
      <c r="C319" s="130"/>
      <c r="D319" s="86">
        <f>B319*C319</f>
        <v>0</v>
      </c>
    </row>
    <row r="320" spans="1:4" x14ac:dyDescent="0.3">
      <c r="A320" s="140" t="s">
        <v>111</v>
      </c>
      <c r="B320" s="130"/>
      <c r="C320" s="130"/>
      <c r="D320" s="86">
        <f>B320*C320</f>
        <v>0</v>
      </c>
    </row>
    <row r="321" spans="1:4" x14ac:dyDescent="0.3">
      <c r="A321" s="140" t="s">
        <v>332</v>
      </c>
      <c r="B321" s="130"/>
      <c r="C321" s="130"/>
      <c r="D321" s="86">
        <f>B321*C321</f>
        <v>0</v>
      </c>
    </row>
    <row r="322" spans="1:4" x14ac:dyDescent="0.3">
      <c r="A322" s="140" t="s">
        <v>333</v>
      </c>
      <c r="B322" s="130"/>
      <c r="C322" s="130"/>
      <c r="D322" s="86">
        <f>B322*C322</f>
        <v>0</v>
      </c>
    </row>
    <row r="323" spans="1:4" x14ac:dyDescent="0.3">
      <c r="A323" s="140" t="s">
        <v>114</v>
      </c>
      <c r="B323" s="130"/>
      <c r="C323" s="130"/>
      <c r="D323" s="86">
        <f>B323*C323</f>
        <v>0</v>
      </c>
    </row>
    <row r="324" spans="1:4" x14ac:dyDescent="0.3">
      <c r="A324" s="140"/>
      <c r="B324" s="84"/>
      <c r="C324" s="85"/>
      <c r="D324" s="86"/>
    </row>
    <row r="325" spans="1:4" x14ac:dyDescent="0.3">
      <c r="A325" s="142" t="s">
        <v>115</v>
      </c>
      <c r="B325" s="79"/>
      <c r="C325" s="79"/>
      <c r="D325" s="82">
        <f>SUM(D296:D303)+SUM(D307:D317)</f>
        <v>17300</v>
      </c>
    </row>
    <row r="326" spans="1:4" x14ac:dyDescent="0.3">
      <c r="A326" s="142" t="s">
        <v>116</v>
      </c>
      <c r="B326" s="79"/>
      <c r="C326" s="79"/>
      <c r="D326" s="82">
        <f>SUM(D295:D323)</f>
        <v>17300</v>
      </c>
    </row>
    <row r="327" spans="1:4" x14ac:dyDescent="0.3">
      <c r="A327" s="140"/>
      <c r="B327" s="84"/>
      <c r="C327" s="85"/>
      <c r="D327" s="86"/>
    </row>
    <row r="328" spans="1:4" x14ac:dyDescent="0.3">
      <c r="A328" s="79" t="s">
        <v>117</v>
      </c>
      <c r="B328" s="80"/>
      <c r="C328" s="81"/>
      <c r="D328" s="82">
        <f>D325*0.25</f>
        <v>4325</v>
      </c>
    </row>
    <row r="329" spans="1:4" x14ac:dyDescent="0.3">
      <c r="A329" s="141"/>
      <c r="B329" s="84"/>
      <c r="C329" s="85"/>
      <c r="D329" s="86"/>
    </row>
    <row r="330" spans="1:4" x14ac:dyDescent="0.3">
      <c r="A330" s="79" t="s">
        <v>118</v>
      </c>
      <c r="B330" s="79"/>
      <c r="C330" s="79"/>
      <c r="D330" s="82">
        <f>D326+D328</f>
        <v>21625</v>
      </c>
    </row>
    <row r="331" spans="1:4" ht="23.4" x14ac:dyDescent="0.3">
      <c r="A331" s="144"/>
      <c r="B331" s="91"/>
      <c r="C331" s="92"/>
      <c r="D331" s="93"/>
    </row>
    <row r="332" spans="1:4" x14ac:dyDescent="0.3">
      <c r="A332" s="71"/>
      <c r="B332" s="72"/>
      <c r="C332" s="73"/>
      <c r="D332" s="74"/>
    </row>
    <row r="333" spans="1:4" ht="21" x14ac:dyDescent="0.3">
      <c r="A333" s="274" t="str">
        <f t="shared" ref="A333" si="16">CONCATENATE("COSTS WORK PACKAGE 9: ","      ","Dissemination, Exploitation and Communication Activities (RP2)")</f>
        <v>COSTS WORK PACKAGE 9:       Dissemination, Exploitation and Communication Activities (RP2)</v>
      </c>
      <c r="B333" s="275"/>
      <c r="C333" s="275"/>
      <c r="D333" s="275"/>
    </row>
    <row r="334" spans="1:4" x14ac:dyDescent="0.3">
      <c r="A334" s="77"/>
      <c r="B334" s="78"/>
      <c r="C334" s="78"/>
      <c r="D334" s="78"/>
    </row>
    <row r="335" spans="1:4" x14ac:dyDescent="0.3">
      <c r="A335" s="79" t="s">
        <v>86</v>
      </c>
      <c r="B335" s="80"/>
      <c r="C335" s="81"/>
      <c r="D335" s="82"/>
    </row>
    <row r="336" spans="1:4" x14ac:dyDescent="0.3">
      <c r="A336" s="77" t="s">
        <v>87</v>
      </c>
      <c r="B336" s="84"/>
      <c r="C336" s="85"/>
      <c r="D336" s="86"/>
    </row>
    <row r="337" spans="1:4" x14ac:dyDescent="0.3">
      <c r="A337" s="138" t="s">
        <v>88</v>
      </c>
      <c r="B337" s="130">
        <v>1</v>
      </c>
      <c r="C337" s="130">
        <v>6000</v>
      </c>
      <c r="D337" s="86">
        <f t="shared" ref="D337:D344" si="17">B337*C337</f>
        <v>6000</v>
      </c>
    </row>
    <row r="338" spans="1:4" x14ac:dyDescent="0.3">
      <c r="A338" s="138" t="s">
        <v>89</v>
      </c>
      <c r="B338" s="130">
        <v>1</v>
      </c>
      <c r="C338" s="130">
        <v>3500</v>
      </c>
      <c r="D338" s="86">
        <f t="shared" si="17"/>
        <v>3500</v>
      </c>
    </row>
    <row r="339" spans="1:4" x14ac:dyDescent="0.3">
      <c r="A339" s="138" t="s">
        <v>90</v>
      </c>
      <c r="B339" s="130"/>
      <c r="C339" s="130"/>
      <c r="D339" s="86">
        <f t="shared" si="17"/>
        <v>0</v>
      </c>
    </row>
    <row r="340" spans="1:4" x14ac:dyDescent="0.3">
      <c r="A340" s="138" t="s">
        <v>91</v>
      </c>
      <c r="B340" s="130"/>
      <c r="C340" s="130"/>
      <c r="D340" s="86">
        <f t="shared" si="17"/>
        <v>0</v>
      </c>
    </row>
    <row r="341" spans="1:4" x14ac:dyDescent="0.3">
      <c r="A341" s="138" t="s">
        <v>92</v>
      </c>
      <c r="B341" s="130"/>
      <c r="C341" s="130"/>
      <c r="D341" s="86">
        <f t="shared" si="17"/>
        <v>0</v>
      </c>
    </row>
    <row r="342" spans="1:4" x14ac:dyDescent="0.3">
      <c r="A342" s="77" t="s">
        <v>93</v>
      </c>
      <c r="B342" s="130"/>
      <c r="C342" s="130"/>
      <c r="D342" s="86">
        <f t="shared" si="17"/>
        <v>0</v>
      </c>
    </row>
    <row r="343" spans="1:4" x14ac:dyDescent="0.3">
      <c r="A343" s="77" t="s">
        <v>94</v>
      </c>
      <c r="B343" s="130"/>
      <c r="C343" s="130"/>
      <c r="D343" s="86">
        <f t="shared" si="17"/>
        <v>0</v>
      </c>
    </row>
    <row r="344" spans="1:4" x14ac:dyDescent="0.3">
      <c r="A344" s="77" t="s">
        <v>95</v>
      </c>
      <c r="B344" s="130"/>
      <c r="C344" s="85">
        <f>5080*VLOOKUP('BE list'!D7,CountryList!A2:B164,2,FALSE)</f>
        <v>5913.12</v>
      </c>
      <c r="D344" s="86">
        <f t="shared" si="17"/>
        <v>0</v>
      </c>
    </row>
    <row r="345" spans="1:4" x14ac:dyDescent="0.3">
      <c r="A345" s="79" t="s">
        <v>96</v>
      </c>
      <c r="B345" s="80"/>
      <c r="C345" s="81"/>
      <c r="D345" s="82"/>
    </row>
    <row r="346" spans="1:4" x14ac:dyDescent="0.3">
      <c r="A346" s="143"/>
      <c r="B346" s="130"/>
      <c r="C346" s="130"/>
      <c r="D346" s="86">
        <f>B346*C346</f>
        <v>0</v>
      </c>
    </row>
    <row r="347" spans="1:4" x14ac:dyDescent="0.3">
      <c r="A347" s="79" t="s">
        <v>97</v>
      </c>
      <c r="B347" s="80"/>
      <c r="C347" s="81"/>
      <c r="D347" s="82"/>
    </row>
    <row r="348" spans="1:4" x14ac:dyDescent="0.3">
      <c r="A348" s="77" t="s">
        <v>98</v>
      </c>
      <c r="B348" s="130">
        <v>4</v>
      </c>
      <c r="C348" s="130">
        <v>2600</v>
      </c>
      <c r="D348" s="86">
        <f>B348*C348</f>
        <v>10400</v>
      </c>
    </row>
    <row r="349" spans="1:4" x14ac:dyDescent="0.3">
      <c r="A349" s="77" t="s">
        <v>130</v>
      </c>
      <c r="B349" s="84"/>
      <c r="C349" s="85"/>
      <c r="D349" s="86"/>
    </row>
    <row r="350" spans="1:4" x14ac:dyDescent="0.3">
      <c r="A350" s="139" t="s">
        <v>100</v>
      </c>
      <c r="B350" s="130"/>
      <c r="C350" s="130"/>
      <c r="D350" s="86">
        <f>B350*C350</f>
        <v>0</v>
      </c>
    </row>
    <row r="351" spans="1:4" x14ac:dyDescent="0.3">
      <c r="A351" s="139" t="s">
        <v>101</v>
      </c>
      <c r="B351" s="130"/>
      <c r="C351" s="130"/>
      <c r="D351" s="86">
        <f>B351*C351</f>
        <v>0</v>
      </c>
    </row>
    <row r="352" spans="1:4" x14ac:dyDescent="0.3">
      <c r="A352" s="139" t="s">
        <v>102</v>
      </c>
      <c r="B352" s="130"/>
      <c r="C352" s="130"/>
      <c r="D352" s="86">
        <f>B352*C352</f>
        <v>0</v>
      </c>
    </row>
    <row r="353" spans="1:4" x14ac:dyDescent="0.3">
      <c r="A353" s="77" t="s">
        <v>103</v>
      </c>
      <c r="B353" s="84"/>
      <c r="C353" s="85"/>
      <c r="D353" s="86"/>
    </row>
    <row r="354" spans="1:4" x14ac:dyDescent="0.3">
      <c r="A354" s="139" t="s">
        <v>104</v>
      </c>
      <c r="B354" s="130"/>
      <c r="C354" s="130"/>
      <c r="D354" s="86">
        <f>B354*C354</f>
        <v>0</v>
      </c>
    </row>
    <row r="355" spans="1:4" x14ac:dyDescent="0.3">
      <c r="A355" s="139" t="s">
        <v>105</v>
      </c>
      <c r="B355" s="130"/>
      <c r="C355" s="130"/>
      <c r="D355" s="86">
        <f>B355*C355</f>
        <v>0</v>
      </c>
    </row>
    <row r="356" spans="1:4" x14ac:dyDescent="0.3">
      <c r="A356" s="139" t="s">
        <v>106</v>
      </c>
      <c r="B356" s="130"/>
      <c r="C356" s="130"/>
      <c r="D356" s="86">
        <f>B356*C356</f>
        <v>0</v>
      </c>
    </row>
    <row r="357" spans="1:4" x14ac:dyDescent="0.3">
      <c r="A357" s="139" t="s">
        <v>107</v>
      </c>
      <c r="B357" s="130"/>
      <c r="C357" s="130"/>
      <c r="D357" s="86">
        <f>B357*C357</f>
        <v>0</v>
      </c>
    </row>
    <row r="358" spans="1:4" x14ac:dyDescent="0.3">
      <c r="A358" s="139" t="s">
        <v>131</v>
      </c>
      <c r="B358" s="130"/>
      <c r="C358" s="130"/>
      <c r="D358" s="86">
        <f>B358*C358</f>
        <v>0</v>
      </c>
    </row>
    <row r="359" spans="1:4" x14ac:dyDescent="0.3">
      <c r="A359" s="79" t="s">
        <v>109</v>
      </c>
      <c r="B359" s="80"/>
      <c r="C359" s="81"/>
      <c r="D359" s="82"/>
    </row>
    <row r="360" spans="1:4" x14ac:dyDescent="0.3">
      <c r="A360" s="140" t="s">
        <v>110</v>
      </c>
      <c r="B360" s="130"/>
      <c r="C360" s="130"/>
      <c r="D360" s="86">
        <f>B360*C360</f>
        <v>0</v>
      </c>
    </row>
    <row r="361" spans="1:4" x14ac:dyDescent="0.3">
      <c r="A361" s="140" t="s">
        <v>111</v>
      </c>
      <c r="B361" s="130"/>
      <c r="C361" s="130"/>
      <c r="D361" s="86">
        <f>B361*C361</f>
        <v>0</v>
      </c>
    </row>
    <row r="362" spans="1:4" x14ac:dyDescent="0.3">
      <c r="A362" s="140" t="s">
        <v>332</v>
      </c>
      <c r="B362" s="130"/>
      <c r="C362" s="130"/>
      <c r="D362" s="86">
        <f>B362*C362</f>
        <v>0</v>
      </c>
    </row>
    <row r="363" spans="1:4" x14ac:dyDescent="0.3">
      <c r="A363" s="140" t="s">
        <v>333</v>
      </c>
      <c r="B363" s="130"/>
      <c r="C363" s="130"/>
      <c r="D363" s="86">
        <f>B363*C363</f>
        <v>0</v>
      </c>
    </row>
    <row r="364" spans="1:4" x14ac:dyDescent="0.3">
      <c r="A364" s="140" t="s">
        <v>114</v>
      </c>
      <c r="B364" s="130"/>
      <c r="C364" s="130"/>
      <c r="D364" s="86">
        <f>B364*C364</f>
        <v>0</v>
      </c>
    </row>
    <row r="365" spans="1:4" x14ac:dyDescent="0.3">
      <c r="A365" s="140"/>
      <c r="B365" s="84"/>
      <c r="C365" s="85"/>
      <c r="D365" s="86"/>
    </row>
    <row r="366" spans="1:4" x14ac:dyDescent="0.3">
      <c r="A366" s="142" t="s">
        <v>115</v>
      </c>
      <c r="B366" s="79"/>
      <c r="C366" s="79"/>
      <c r="D366" s="82">
        <f>SUM(D337:D344)+SUM(D348:D358)</f>
        <v>19900</v>
      </c>
    </row>
    <row r="367" spans="1:4" x14ac:dyDescent="0.3">
      <c r="A367" s="142" t="s">
        <v>116</v>
      </c>
      <c r="B367" s="79"/>
      <c r="C367" s="79"/>
      <c r="D367" s="82">
        <f>SUM(D336:D364)</f>
        <v>19900</v>
      </c>
    </row>
    <row r="368" spans="1:4" x14ac:dyDescent="0.3">
      <c r="A368" s="140"/>
      <c r="B368" s="84"/>
      <c r="C368" s="85"/>
      <c r="D368" s="86"/>
    </row>
    <row r="369" spans="1:4" x14ac:dyDescent="0.3">
      <c r="A369" s="79" t="s">
        <v>117</v>
      </c>
      <c r="B369" s="80"/>
      <c r="C369" s="81"/>
      <c r="D369" s="82">
        <f>D366*0.25</f>
        <v>4975</v>
      </c>
    </row>
    <row r="370" spans="1:4" x14ac:dyDescent="0.3">
      <c r="A370" s="141"/>
      <c r="B370" s="84"/>
      <c r="C370" s="85"/>
      <c r="D370" s="86"/>
    </row>
    <row r="371" spans="1:4" x14ac:dyDescent="0.3">
      <c r="A371" s="79" t="s">
        <v>118</v>
      </c>
      <c r="B371" s="79"/>
      <c r="C371" s="79"/>
      <c r="D371" s="82">
        <f>D367+D369</f>
        <v>24875</v>
      </c>
    </row>
    <row r="373" spans="1:4" x14ac:dyDescent="0.3">
      <c r="A373" s="71"/>
      <c r="B373" s="72"/>
      <c r="C373" s="73"/>
      <c r="D373" s="74"/>
    </row>
    <row r="374" spans="1:4" ht="21" x14ac:dyDescent="0.3">
      <c r="A374" s="274" t="s">
        <v>136</v>
      </c>
      <c r="B374" s="275"/>
      <c r="C374" s="275"/>
      <c r="D374" s="275"/>
    </row>
    <row r="375" spans="1:4" x14ac:dyDescent="0.3">
      <c r="A375" s="77"/>
      <c r="B375" s="78"/>
      <c r="C375" s="78"/>
      <c r="D375" s="78"/>
    </row>
    <row r="376" spans="1:4" x14ac:dyDescent="0.3">
      <c r="A376" s="79" t="s">
        <v>86</v>
      </c>
      <c r="B376" s="80"/>
      <c r="C376" s="81"/>
      <c r="D376" s="82"/>
    </row>
    <row r="377" spans="1:4" x14ac:dyDescent="0.3">
      <c r="A377" s="77" t="s">
        <v>87</v>
      </c>
      <c r="B377" s="84"/>
      <c r="C377" s="85"/>
      <c r="D377" s="86"/>
    </row>
    <row r="378" spans="1:4" x14ac:dyDescent="0.3">
      <c r="A378" s="138" t="s">
        <v>88</v>
      </c>
      <c r="B378" s="203">
        <f t="shared" ref="B378:B385" si="18">B9+B50+B91+B132+B173+B214+B255+B296+B337</f>
        <v>14.5</v>
      </c>
      <c r="C378" s="85">
        <f t="shared" ref="C378:C385" si="19">IF(B378&gt;0,D378/B378," ")</f>
        <v>6000</v>
      </c>
      <c r="D378" s="86">
        <f t="shared" ref="D378:D385" si="20">D9+D50+D91+D132+D173+D214+D255+D296+D337</f>
        <v>87000</v>
      </c>
    </row>
    <row r="379" spans="1:4" x14ac:dyDescent="0.3">
      <c r="A379" s="138" t="s">
        <v>89</v>
      </c>
      <c r="B379" s="203">
        <f t="shared" si="18"/>
        <v>7</v>
      </c>
      <c r="C379" s="85">
        <f t="shared" si="19"/>
        <v>3500</v>
      </c>
      <c r="D379" s="86">
        <f t="shared" si="20"/>
        <v>24500</v>
      </c>
    </row>
    <row r="380" spans="1:4" x14ac:dyDescent="0.3">
      <c r="A380" s="138" t="s">
        <v>90</v>
      </c>
      <c r="B380" s="203">
        <f t="shared" si="18"/>
        <v>0</v>
      </c>
      <c r="C380" s="85" t="str">
        <f t="shared" si="19"/>
        <v xml:space="preserve"> </v>
      </c>
      <c r="D380" s="86">
        <f t="shared" si="20"/>
        <v>0</v>
      </c>
    </row>
    <row r="381" spans="1:4" x14ac:dyDescent="0.3">
      <c r="A381" s="138" t="s">
        <v>91</v>
      </c>
      <c r="B381" s="203">
        <f t="shared" si="18"/>
        <v>0</v>
      </c>
      <c r="C381" s="85" t="str">
        <f t="shared" si="19"/>
        <v xml:space="preserve"> </v>
      </c>
      <c r="D381" s="86">
        <f t="shared" si="20"/>
        <v>0</v>
      </c>
    </row>
    <row r="382" spans="1:4" x14ac:dyDescent="0.3">
      <c r="A382" s="138" t="s">
        <v>92</v>
      </c>
      <c r="B382" s="203">
        <f t="shared" si="18"/>
        <v>0</v>
      </c>
      <c r="C382" s="85" t="str">
        <f t="shared" si="19"/>
        <v xml:space="preserve"> </v>
      </c>
      <c r="D382" s="86">
        <f t="shared" si="20"/>
        <v>0</v>
      </c>
    </row>
    <row r="383" spans="1:4" x14ac:dyDescent="0.3">
      <c r="A383" s="77" t="s">
        <v>93</v>
      </c>
      <c r="B383" s="203">
        <f t="shared" si="18"/>
        <v>0</v>
      </c>
      <c r="C383" s="85" t="str">
        <f t="shared" si="19"/>
        <v xml:space="preserve"> </v>
      </c>
      <c r="D383" s="86">
        <f t="shared" si="20"/>
        <v>0</v>
      </c>
    </row>
    <row r="384" spans="1:4" x14ac:dyDescent="0.3">
      <c r="A384" s="77" t="s">
        <v>94</v>
      </c>
      <c r="B384" s="203">
        <f t="shared" si="18"/>
        <v>0</v>
      </c>
      <c r="C384" s="85" t="str">
        <f t="shared" si="19"/>
        <v xml:space="preserve"> </v>
      </c>
      <c r="D384" s="86">
        <f t="shared" si="20"/>
        <v>0</v>
      </c>
    </row>
    <row r="385" spans="1:4" x14ac:dyDescent="0.3">
      <c r="A385" s="77" t="s">
        <v>95</v>
      </c>
      <c r="B385" s="203">
        <f t="shared" si="18"/>
        <v>0</v>
      </c>
      <c r="C385" s="85" t="str">
        <f t="shared" si="19"/>
        <v xml:space="preserve"> </v>
      </c>
      <c r="D385" s="86">
        <f t="shared" si="20"/>
        <v>0</v>
      </c>
    </row>
    <row r="386" spans="1:4" x14ac:dyDescent="0.3">
      <c r="A386" s="79" t="s">
        <v>96</v>
      </c>
      <c r="B386" s="80"/>
      <c r="C386" s="81"/>
      <c r="D386" s="82"/>
    </row>
    <row r="387" spans="1:4" x14ac:dyDescent="0.3">
      <c r="A387" s="77"/>
      <c r="B387" s="203">
        <f>B18+B59+B100+B141+B182+B223+B264+B305+B346</f>
        <v>0</v>
      </c>
      <c r="C387" s="85" t="str">
        <f>IF(B387&gt;0,D387/B387," ")</f>
        <v xml:space="preserve"> </v>
      </c>
      <c r="D387" s="86">
        <f>D18+D59+D100+D141+D182+D223+D264+D305+D346</f>
        <v>0</v>
      </c>
    </row>
    <row r="388" spans="1:4" x14ac:dyDescent="0.3">
      <c r="A388" s="79" t="s">
        <v>97</v>
      </c>
      <c r="B388" s="80"/>
      <c r="C388" s="81"/>
      <c r="D388" s="82"/>
    </row>
    <row r="389" spans="1:4" x14ac:dyDescent="0.3">
      <c r="A389" s="77" t="s">
        <v>98</v>
      </c>
      <c r="B389" s="203">
        <f>B20+B61+B102+B143+B184+B225+B266+B307+B348</f>
        <v>10</v>
      </c>
      <c r="C389" s="85">
        <f>IF(B389&gt;0,D389/B389," ")</f>
        <v>2285</v>
      </c>
      <c r="D389" s="86">
        <f>D20+D61+D102+D143+D184+D225+D266+D307+D348</f>
        <v>22850</v>
      </c>
    </row>
    <row r="390" spans="1:4" x14ac:dyDescent="0.3">
      <c r="A390" s="77" t="s">
        <v>130</v>
      </c>
      <c r="B390" s="84"/>
      <c r="C390" s="85"/>
      <c r="D390" s="86"/>
    </row>
    <row r="391" spans="1:4" x14ac:dyDescent="0.3">
      <c r="A391" s="139" t="s">
        <v>100</v>
      </c>
      <c r="B391" s="203">
        <f>B22+B63+B104+B145+B186+B227+B268+B309+B350</f>
        <v>0</v>
      </c>
      <c r="C391" s="85" t="str">
        <f>IF(B391&gt;0,D391/B391," ")</f>
        <v xml:space="preserve"> </v>
      </c>
      <c r="D391" s="86">
        <f>D22+D63+D104+D145+D186+D227+D268+D309+D350</f>
        <v>0</v>
      </c>
    </row>
    <row r="392" spans="1:4" x14ac:dyDescent="0.3">
      <c r="A392" s="139" t="s">
        <v>101</v>
      </c>
      <c r="B392" s="203">
        <f>B23+B64+B105+B146+B187+B228+B269+B310+B351</f>
        <v>0</v>
      </c>
      <c r="C392" s="85" t="str">
        <f>IF(B392&gt;0,D392/B392," ")</f>
        <v xml:space="preserve"> </v>
      </c>
      <c r="D392" s="86">
        <f>D23+D64+D105+D146+D187+D228+D269+D310+D351</f>
        <v>0</v>
      </c>
    </row>
    <row r="393" spans="1:4" x14ac:dyDescent="0.3">
      <c r="A393" s="139" t="s">
        <v>102</v>
      </c>
      <c r="B393" s="203">
        <f>B24+B65+B106+B147+B188+B229+B270+B311+B352</f>
        <v>0</v>
      </c>
      <c r="C393" s="85" t="str">
        <f>IF(B393&gt;0,D393/B393," ")</f>
        <v xml:space="preserve"> </v>
      </c>
      <c r="D393" s="86">
        <f>D24+D65+D106+D147+D188+D229+D270+D311+D352</f>
        <v>0</v>
      </c>
    </row>
    <row r="394" spans="1:4" x14ac:dyDescent="0.3">
      <c r="A394" s="77" t="s">
        <v>103</v>
      </c>
      <c r="B394" s="84"/>
      <c r="C394" s="85"/>
      <c r="D394" s="86"/>
    </row>
    <row r="395" spans="1:4" x14ac:dyDescent="0.3">
      <c r="A395" s="139" t="s">
        <v>104</v>
      </c>
      <c r="B395" s="203">
        <f>B26+B67+B108+B149+B190+B231+B272+B313+B354</f>
        <v>0</v>
      </c>
      <c r="C395" s="85" t="str">
        <f t="shared" ref="C395:C405" si="21">IF(B395&gt;0,D395/B395," ")</f>
        <v xml:space="preserve"> </v>
      </c>
      <c r="D395" s="86">
        <f>D26+D67+D108+D149+D190+D231+D272+D313+D354</f>
        <v>0</v>
      </c>
    </row>
    <row r="396" spans="1:4" x14ac:dyDescent="0.3">
      <c r="A396" s="139" t="s">
        <v>105</v>
      </c>
      <c r="B396" s="203">
        <f>B27+B68+B109+B150+B191+B232+B273+B314+B355</f>
        <v>1</v>
      </c>
      <c r="C396" s="85">
        <f t="shared" si="21"/>
        <v>6000</v>
      </c>
      <c r="D396" s="86">
        <f>D27+D68+D109+D150+D191+D232+D273+D314+D355</f>
        <v>6000</v>
      </c>
    </row>
    <row r="397" spans="1:4" x14ac:dyDescent="0.3">
      <c r="A397" s="139" t="s">
        <v>106</v>
      </c>
      <c r="B397" s="203">
        <f>B28+B69+B110+B151+B192+B233+B274+B315+B356</f>
        <v>0</v>
      </c>
      <c r="C397" s="85" t="str">
        <f t="shared" si="21"/>
        <v xml:space="preserve"> </v>
      </c>
      <c r="D397" s="86">
        <f>D28+D69+D110+D151+D192+D233+D274+D315+D356</f>
        <v>0</v>
      </c>
    </row>
    <row r="398" spans="1:4" x14ac:dyDescent="0.3">
      <c r="A398" s="139" t="s">
        <v>107</v>
      </c>
      <c r="B398" s="203">
        <f>B29+B70+B111+B152+B193+B234+B275+B316+B357</f>
        <v>0</v>
      </c>
      <c r="C398" s="85" t="str">
        <f t="shared" si="21"/>
        <v xml:space="preserve"> </v>
      </c>
      <c r="D398" s="86">
        <f>D29+D70+D111+D152+D193+D234+D275+D316+D357</f>
        <v>0</v>
      </c>
    </row>
    <row r="399" spans="1:4" x14ac:dyDescent="0.3">
      <c r="A399" s="139" t="s">
        <v>131</v>
      </c>
      <c r="B399" s="203">
        <f>B30+B71+B112+B153+B194+B235+B276+B317+B358</f>
        <v>0</v>
      </c>
      <c r="C399" s="85" t="str">
        <f t="shared" si="21"/>
        <v xml:space="preserve"> </v>
      </c>
      <c r="D399" s="86">
        <f>D30+D71+D112+D153+D194+D235+D276+D317+D358</f>
        <v>0</v>
      </c>
    </row>
    <row r="400" spans="1:4" x14ac:dyDescent="0.3">
      <c r="A400" s="79" t="s">
        <v>109</v>
      </c>
      <c r="B400" s="80"/>
      <c r="C400" s="81"/>
      <c r="D400" s="82"/>
    </row>
    <row r="401" spans="1:4" x14ac:dyDescent="0.3">
      <c r="A401" s="140" t="s">
        <v>110</v>
      </c>
      <c r="B401" s="203">
        <f>B32+B73+B114+B155+B196+B237+B278+B319+B360</f>
        <v>0</v>
      </c>
      <c r="C401" s="85" t="str">
        <f t="shared" si="21"/>
        <v xml:space="preserve"> </v>
      </c>
      <c r="D401" s="86">
        <f>D32+D73+D114+D155+D196+D237+D278+D319+D360</f>
        <v>0</v>
      </c>
    </row>
    <row r="402" spans="1:4" x14ac:dyDescent="0.3">
      <c r="A402" s="140" t="s">
        <v>111</v>
      </c>
      <c r="B402" s="203">
        <f>B33+B74+B115+B156+B197+B238+B279+B320+B361</f>
        <v>0</v>
      </c>
      <c r="C402" s="85" t="str">
        <f t="shared" si="21"/>
        <v xml:space="preserve"> </v>
      </c>
      <c r="D402" s="86">
        <f>D33+D74+D115+D156+D197+D238+D279+D320+D361</f>
        <v>0</v>
      </c>
    </row>
    <row r="403" spans="1:4" x14ac:dyDescent="0.3">
      <c r="A403" s="140" t="s">
        <v>332</v>
      </c>
      <c r="B403" s="203">
        <f>B34+B75+B116+B157+B198+B239+B280+B321+B362</f>
        <v>0</v>
      </c>
      <c r="C403" s="85" t="str">
        <f t="shared" si="21"/>
        <v xml:space="preserve"> </v>
      </c>
      <c r="D403" s="86">
        <f>D34+D75+D116+D157+D198+D239+D280+D321+D362</f>
        <v>0</v>
      </c>
    </row>
    <row r="404" spans="1:4" x14ac:dyDescent="0.3">
      <c r="A404" s="140" t="s">
        <v>333</v>
      </c>
      <c r="B404" s="203">
        <f>B35+B76+B117+B158+B199+B240+B281+B322+B363</f>
        <v>0</v>
      </c>
      <c r="C404" s="85" t="str">
        <f t="shared" si="21"/>
        <v xml:space="preserve"> </v>
      </c>
      <c r="D404" s="86">
        <f>D35+D76+D117+D158+D199+D240+D281+D322+D363</f>
        <v>0</v>
      </c>
    </row>
    <row r="405" spans="1:4" x14ac:dyDescent="0.3">
      <c r="A405" s="140" t="s">
        <v>114</v>
      </c>
      <c r="B405" s="203">
        <f>B36+B77+B118+B159+B200+B241+B282+B323+B364</f>
        <v>0</v>
      </c>
      <c r="C405" s="85" t="str">
        <f t="shared" si="21"/>
        <v xml:space="preserve"> </v>
      </c>
      <c r="D405" s="86">
        <f>D36+D77+D118+D159+D200+D241+D282+D323+D364</f>
        <v>0</v>
      </c>
    </row>
    <row r="406" spans="1:4" x14ac:dyDescent="0.3">
      <c r="A406" s="141"/>
      <c r="B406" s="84"/>
      <c r="C406" s="85"/>
      <c r="D406" s="86"/>
    </row>
    <row r="407" spans="1:4" x14ac:dyDescent="0.3">
      <c r="A407" s="142" t="s">
        <v>115</v>
      </c>
      <c r="B407" s="79"/>
      <c r="C407" s="79"/>
      <c r="D407" s="154">
        <f>D38+D79+D120+D161+D202+D243+D284+D325+D366</f>
        <v>140350</v>
      </c>
    </row>
    <row r="408" spans="1:4" x14ac:dyDescent="0.3">
      <c r="A408" s="142" t="s">
        <v>116</v>
      </c>
      <c r="B408" s="79"/>
      <c r="C408" s="79"/>
      <c r="D408" s="154">
        <f>D39+D80+D121+D162+D203+D244+D285+D326+D367</f>
        <v>140350</v>
      </c>
    </row>
    <row r="409" spans="1:4" x14ac:dyDescent="0.3">
      <c r="A409" s="140"/>
      <c r="B409" s="84"/>
      <c r="C409" s="85"/>
      <c r="D409" s="86"/>
    </row>
    <row r="410" spans="1:4" x14ac:dyDescent="0.3">
      <c r="A410" s="79" t="s">
        <v>117</v>
      </c>
      <c r="B410" s="79"/>
      <c r="C410" s="79"/>
      <c r="D410" s="154">
        <f>D41+D82+D123+D164+D205+D246+D287+D328+D369</f>
        <v>35087.5</v>
      </c>
    </row>
    <row r="411" spans="1:4" x14ac:dyDescent="0.3">
      <c r="A411" s="141"/>
      <c r="B411" s="84"/>
      <c r="C411" s="85"/>
      <c r="D411" s="86"/>
    </row>
    <row r="412" spans="1:4" x14ac:dyDescent="0.3">
      <c r="A412" s="79" t="s">
        <v>118</v>
      </c>
      <c r="B412" s="79"/>
      <c r="C412" s="79"/>
      <c r="D412" s="154">
        <f>D43+D84+D125+D166+D207+D248+D289+D330+D371</f>
        <v>175437.5</v>
      </c>
    </row>
  </sheetData>
  <sheetProtection algorithmName="SHA-512" hashValue="Nj3O6OQKJKlF4ZYvU8ZV/f5YENBe14ldG+y/d3Joa+AIbWsYHtVTCP057gwXVdGQTnc3sDP41BK2qcD9sUqupA==" saltValue="NWWvlsDrKpnz2BOLlzKFLg==" spinCount="100000" sheet="1" objects="1" scenarios="1"/>
  <mergeCells count="11">
    <mergeCell ref="A292:D292"/>
    <mergeCell ref="A333:D333"/>
    <mergeCell ref="A374:D374"/>
    <mergeCell ref="A210:D210"/>
    <mergeCell ref="A251:D251"/>
    <mergeCell ref="A169:D169"/>
    <mergeCell ref="B2:D2"/>
    <mergeCell ref="A5:D5"/>
    <mergeCell ref="A46:D46"/>
    <mergeCell ref="A87:D87"/>
    <mergeCell ref="A128:D128"/>
  </mergeCells>
  <hyperlinks>
    <hyperlink ref="C1" location="BE4!A412" tooltip="Go to Summary section" display="BE4!A412" xr:uid="{F7D46FB4-E396-402F-AC06-0AEABF146A2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CCFF66"/>
  </sheetPr>
  <dimension ref="A1:L8"/>
  <sheetViews>
    <sheetView zoomScaleNormal="100" workbookViewId="0">
      <pane ySplit="3" topLeftCell="A4" activePane="bottomLeft" state="frozenSplit"/>
      <selection sqref="A1:B1"/>
      <selection pane="bottomLeft"/>
    </sheetView>
  </sheetViews>
  <sheetFormatPr defaultRowHeight="14.4" x14ac:dyDescent="0.3"/>
  <cols>
    <col min="1" max="1" width="9.77734375" customWidth="1"/>
    <col min="2" max="2" width="40.77734375" customWidth="1"/>
    <col min="3" max="3" width="15.77734375" customWidth="1"/>
    <col min="4" max="4" width="8.5546875" bestFit="1" customWidth="1"/>
    <col min="5" max="5" width="11.77734375" customWidth="1"/>
    <col min="6" max="7" width="3.77734375" style="97" customWidth="1"/>
    <col min="8" max="8" width="12.77734375" style="97" customWidth="1"/>
    <col min="9" max="9" width="3.77734375" customWidth="1"/>
    <col min="10" max="10" width="14.77734375" customWidth="1"/>
    <col min="11" max="11" width="3.77734375" customWidth="1"/>
    <col min="12" max="12" width="18.77734375" customWidth="1"/>
    <col min="13" max="15" width="7.77734375" customWidth="1"/>
    <col min="16" max="16" width="11.44140625" customWidth="1"/>
  </cols>
  <sheetData>
    <row r="1" spans="1:12" ht="3" customHeight="1" thickBot="1" x14ac:dyDescent="0.35"/>
    <row r="2" spans="1:12" ht="24" thickBot="1" x14ac:dyDescent="0.5">
      <c r="A2" s="249" t="s">
        <v>11</v>
      </c>
      <c r="B2" s="250"/>
      <c r="C2" s="250"/>
      <c r="D2" s="250"/>
      <c r="E2" s="251"/>
      <c r="H2" s="145" t="s">
        <v>12</v>
      </c>
      <c r="I2" s="252" t="s">
        <v>2</v>
      </c>
      <c r="J2" s="253"/>
      <c r="K2" s="254"/>
      <c r="L2" s="145" t="s">
        <v>13</v>
      </c>
    </row>
    <row r="3" spans="1:12" ht="15" thickBot="1" x14ac:dyDescent="0.35">
      <c r="A3" s="4" t="s">
        <v>14</v>
      </c>
      <c r="B3" s="4" t="s">
        <v>15</v>
      </c>
      <c r="C3" s="4" t="s">
        <v>16</v>
      </c>
      <c r="D3" s="4" t="s">
        <v>17</v>
      </c>
      <c r="E3" s="4" t="s">
        <v>18</v>
      </c>
      <c r="I3" s="97"/>
    </row>
    <row r="4" spans="1:12" ht="16.5" customHeight="1" thickBot="1" x14ac:dyDescent="0.35">
      <c r="A4" s="108" t="s">
        <v>19</v>
      </c>
      <c r="B4" s="5" t="s">
        <v>353</v>
      </c>
      <c r="C4" s="6" t="s">
        <v>349</v>
      </c>
      <c r="D4" s="6" t="s">
        <v>198</v>
      </c>
      <c r="E4" s="98">
        <v>1</v>
      </c>
      <c r="I4" s="97"/>
      <c r="J4" s="145" t="s">
        <v>22</v>
      </c>
    </row>
    <row r="5" spans="1:12" ht="16.5" customHeight="1" thickBot="1" x14ac:dyDescent="0.35">
      <c r="A5" s="108" t="s">
        <v>350</v>
      </c>
      <c r="B5" s="5" t="s">
        <v>354</v>
      </c>
      <c r="C5" s="6" t="s">
        <v>355</v>
      </c>
      <c r="D5" s="6" t="s">
        <v>282</v>
      </c>
      <c r="E5" s="98">
        <v>1</v>
      </c>
      <c r="H5" s="227" t="s">
        <v>351</v>
      </c>
      <c r="I5" s="97"/>
      <c r="J5" s="228" t="s">
        <v>352</v>
      </c>
    </row>
    <row r="6" spans="1:12" ht="16.5" customHeight="1" thickBot="1" x14ac:dyDescent="0.35">
      <c r="A6" s="108" t="s">
        <v>356</v>
      </c>
      <c r="B6" s="5" t="s">
        <v>359</v>
      </c>
      <c r="C6" s="6" t="s">
        <v>360</v>
      </c>
      <c r="D6" s="6" t="s">
        <v>205</v>
      </c>
      <c r="E6" s="98">
        <v>1</v>
      </c>
      <c r="H6" s="227" t="s">
        <v>357</v>
      </c>
      <c r="I6" s="97"/>
      <c r="J6" s="228" t="s">
        <v>358</v>
      </c>
    </row>
    <row r="7" spans="1:12" ht="16.5" customHeight="1" thickBot="1" x14ac:dyDescent="0.35">
      <c r="A7" s="108" t="s">
        <v>361</v>
      </c>
      <c r="B7" s="5" t="s">
        <v>364</v>
      </c>
      <c r="C7" s="6" t="s">
        <v>365</v>
      </c>
      <c r="D7" s="6" t="s">
        <v>205</v>
      </c>
      <c r="E7" s="98">
        <v>1</v>
      </c>
      <c r="H7" s="227" t="s">
        <v>362</v>
      </c>
      <c r="I7" s="97"/>
      <c r="J7" s="228" t="s">
        <v>363</v>
      </c>
    </row>
    <row r="8" spans="1:12" ht="16.5" customHeight="1" thickBot="1" x14ac:dyDescent="0.35">
      <c r="A8" s="108" t="s">
        <v>366</v>
      </c>
      <c r="B8" s="5" t="s">
        <v>369</v>
      </c>
      <c r="C8" s="6" t="s">
        <v>370</v>
      </c>
      <c r="D8" s="6" t="s">
        <v>190</v>
      </c>
      <c r="E8" s="98">
        <v>1</v>
      </c>
      <c r="H8" s="227" t="s">
        <v>367</v>
      </c>
      <c r="I8" s="97"/>
      <c r="J8" s="228" t="s">
        <v>368</v>
      </c>
    </row>
  </sheetData>
  <sheetProtection algorithmName="SHA-512" hashValue="s32Al8yMdvqX7rt/so1+34C3YazYFoXrMh1rigOwxw6D1KreSTu8ecavryP2RfVnoWsAihgvSuO67mc9Pm/D8A==" saltValue="d5Q9YQJ2rarfR8dY6cOtoA==" spinCount="100000" sheet="1" objects="1" scenarios="1"/>
  <mergeCells count="2">
    <mergeCell ref="A2:E2"/>
    <mergeCell ref="I2:K2"/>
  </mergeCells>
  <dataValidations count="1">
    <dataValidation type="list" allowBlank="1" showInputMessage="1" showErrorMessage="1" sqref="E4:E8" xr:uid="{00000000-0002-0000-0100-000000000000}">
      <formula1>"70%,100%"</formula1>
    </dataValidation>
  </dataValidations>
  <hyperlinks>
    <hyperlink ref="H2" location="'BE list'!H2" tooltip="Double click to add a Beneficiary" display="Add BE" xr:uid="{00000000-0004-0000-0100-000000000000}"/>
    <hyperlink ref="L2" location="'BE list'!L2" tooltip="Double click to apply all changes" display="Apply changes" xr:uid="{00000000-0004-0000-0100-000001000000}"/>
    <hyperlink ref="J4" location="'BE list'!J4" tooltip="Double click to add an affiliated entity to the beneficiary" display="Add AE to BE1" xr:uid="{00000000-0004-0000-0100-000002000000}"/>
    <hyperlink ref="H5" tooltip="Double click to clear the selected Beneficiary" display="Clear BE2" xr:uid="{3FBEB083-2F99-48E2-8D64-91BCCCFE77DD}"/>
    <hyperlink ref="J5" tooltip="Double click to add an Affiliated entity to the selected Beneficiary" display="Add AE to BE2" xr:uid="{07C8E3AC-DF01-4A50-8D5F-3B3284DE8459}"/>
    <hyperlink ref="H6" tooltip="Double click to clear the selected Beneficiary" display="Clear BE3" xr:uid="{622EE6EC-E47F-4E4F-A641-CCC0BC651B4B}"/>
    <hyperlink ref="J6" tooltip="Double click to add an Affiliated entity to the selected Beneficiary" display="Add AE to BE3" xr:uid="{BD93BC01-D006-406E-B21C-9DF8C443BFEA}"/>
    <hyperlink ref="H7" tooltip="Double click to clear the selected Beneficiary" display="Clear BE4" xr:uid="{5043EA57-60DB-4BF5-8C14-8CDA8E16F5C6}"/>
    <hyperlink ref="J7" tooltip="Double click to add an Affiliated entity to the selected Beneficiary" display="Add AE to BE4" xr:uid="{287BF164-1245-44C5-AF7E-1350F4776A82}"/>
    <hyperlink ref="H8" tooltip="Double click to clear the selected Beneficiary" display="Clear BE5" xr:uid="{3541185F-1B22-4B74-A6FA-E90A5BDA80BC}"/>
    <hyperlink ref="J8" tooltip="Double click to add an Affiliated entity to the selected Beneficiary" display="Add AE to BE5" xr:uid="{10D09FB0-8CE1-4A40-A4A8-076218614881}"/>
  </hyperlinks>
  <pageMargins left="0.7" right="0.7" top="0.75" bottom="0.75" header="0.3" footer="0.3"/>
  <pageSetup paperSize="9" fitToHeight="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CountryList!$A$2:$A$168</xm:f>
          </x14:formula1>
          <xm:sqref>D4:D8</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49B97-F3EF-4C38-899B-8557499629B8}">
  <sheetPr>
    <tabColor rgb="FFCCFF66"/>
  </sheetPr>
  <dimension ref="A1:D412"/>
  <sheetViews>
    <sheetView zoomScale="85" zoomScaleNormal="85" workbookViewId="0">
      <pane ySplit="3" topLeftCell="A378" activePane="bottomLeft" state="frozenSplit"/>
      <selection pane="bottomLeft" activeCell="B350" sqref="B350"/>
    </sheetView>
  </sheetViews>
  <sheetFormatPr defaultRowHeight="14.4" x14ac:dyDescent="0.3"/>
  <cols>
    <col min="1" max="1" width="111.77734375" customWidth="1"/>
    <col min="2" max="2" width="8.77734375" customWidth="1"/>
    <col min="3" max="3" width="15.21875" customWidth="1"/>
    <col min="4" max="4" width="16.21875" bestFit="1" customWidth="1"/>
  </cols>
  <sheetData>
    <row r="1" spans="1:4" ht="24" thickBot="1" x14ac:dyDescent="0.35">
      <c r="A1" s="144" t="s">
        <v>374</v>
      </c>
      <c r="B1" s="91"/>
      <c r="C1" s="228" t="s">
        <v>126</v>
      </c>
      <c r="D1" s="93"/>
    </row>
    <row r="2" spans="1:4" ht="18" x14ac:dyDescent="0.3">
      <c r="A2" s="146"/>
      <c r="B2" s="268" t="s">
        <v>369</v>
      </c>
      <c r="C2" s="269"/>
      <c r="D2" s="270"/>
    </row>
    <row r="3" spans="1:4" ht="18" x14ac:dyDescent="0.3">
      <c r="A3" s="148" t="s">
        <v>127</v>
      </c>
      <c r="B3" s="149" t="s">
        <v>78</v>
      </c>
      <c r="C3" s="150" t="s">
        <v>79</v>
      </c>
      <c r="D3" s="149" t="s">
        <v>80</v>
      </c>
    </row>
    <row r="4" spans="1:4" x14ac:dyDescent="0.3">
      <c r="A4" s="71"/>
      <c r="B4" s="72"/>
      <c r="C4" s="73"/>
      <c r="D4" s="74"/>
    </row>
    <row r="5" spans="1:4" ht="21" x14ac:dyDescent="0.3">
      <c r="A5" s="274" t="str">
        <f t="shared" ref="A5" si="0">CONCATENATE("COSTS WORK PACKAGE 1: ","      ","Project Menagement and Coordination (RP1)")</f>
        <v>COSTS WORK PACKAGE 1:       Project Menagement and Coordination (RP1)</v>
      </c>
      <c r="B5" s="275"/>
      <c r="C5" s="275"/>
      <c r="D5" s="275"/>
    </row>
    <row r="6" spans="1:4" x14ac:dyDescent="0.3">
      <c r="A6" s="77"/>
      <c r="B6" s="78"/>
      <c r="C6" s="78"/>
      <c r="D6" s="78"/>
    </row>
    <row r="7" spans="1:4" x14ac:dyDescent="0.3">
      <c r="A7" s="79" t="s">
        <v>86</v>
      </c>
      <c r="B7" s="80"/>
      <c r="C7" s="81"/>
      <c r="D7" s="82"/>
    </row>
    <row r="8" spans="1:4" x14ac:dyDescent="0.3">
      <c r="A8" s="77" t="s">
        <v>87</v>
      </c>
      <c r="B8" s="84"/>
      <c r="C8" s="85"/>
      <c r="D8" s="86"/>
    </row>
    <row r="9" spans="1:4" x14ac:dyDescent="0.3">
      <c r="A9" s="138" t="s">
        <v>88</v>
      </c>
      <c r="B9" s="130">
        <v>1</v>
      </c>
      <c r="C9" s="130">
        <v>9800</v>
      </c>
      <c r="D9" s="86">
        <f t="shared" ref="D9:D16" si="1">B9*C9</f>
        <v>9800</v>
      </c>
    </row>
    <row r="10" spans="1:4" x14ac:dyDescent="0.3">
      <c r="A10" s="138" t="s">
        <v>89</v>
      </c>
      <c r="B10" s="130"/>
      <c r="C10" s="130"/>
      <c r="D10" s="86">
        <f t="shared" si="1"/>
        <v>0</v>
      </c>
    </row>
    <row r="11" spans="1:4" x14ac:dyDescent="0.3">
      <c r="A11" s="138" t="s">
        <v>90</v>
      </c>
      <c r="B11" s="130"/>
      <c r="C11" s="130"/>
      <c r="D11" s="86">
        <f t="shared" si="1"/>
        <v>0</v>
      </c>
    </row>
    <row r="12" spans="1:4" x14ac:dyDescent="0.3">
      <c r="A12" s="138" t="s">
        <v>91</v>
      </c>
      <c r="B12" s="130"/>
      <c r="C12" s="130"/>
      <c r="D12" s="86">
        <f t="shared" si="1"/>
        <v>0</v>
      </c>
    </row>
    <row r="13" spans="1:4" x14ac:dyDescent="0.3">
      <c r="A13" s="138" t="s">
        <v>92</v>
      </c>
      <c r="B13" s="130"/>
      <c r="C13" s="130"/>
      <c r="D13" s="86">
        <f t="shared" si="1"/>
        <v>0</v>
      </c>
    </row>
    <row r="14" spans="1:4" x14ac:dyDescent="0.3">
      <c r="A14" s="77" t="s">
        <v>93</v>
      </c>
      <c r="B14" s="130"/>
      <c r="C14" s="130"/>
      <c r="D14" s="86">
        <f t="shared" si="1"/>
        <v>0</v>
      </c>
    </row>
    <row r="15" spans="1:4" x14ac:dyDescent="0.3">
      <c r="A15" s="77" t="s">
        <v>94</v>
      </c>
      <c r="B15" s="130"/>
      <c r="C15" s="130"/>
      <c r="D15" s="86">
        <f t="shared" si="1"/>
        <v>0</v>
      </c>
    </row>
    <row r="16" spans="1:4" x14ac:dyDescent="0.3">
      <c r="A16" s="77" t="s">
        <v>95</v>
      </c>
      <c r="B16" s="130"/>
      <c r="C16" s="85">
        <f>5080*VLOOKUP('BE list'!D8,CountryList!A2:B164,2,FALSE)</f>
        <v>4993.6400000000003</v>
      </c>
      <c r="D16" s="86">
        <f t="shared" si="1"/>
        <v>0</v>
      </c>
    </row>
    <row r="17" spans="1:4" x14ac:dyDescent="0.3">
      <c r="A17" s="79" t="s">
        <v>96</v>
      </c>
      <c r="B17" s="80"/>
      <c r="C17" s="81"/>
      <c r="D17" s="82"/>
    </row>
    <row r="18" spans="1:4" x14ac:dyDescent="0.3">
      <c r="A18" s="143"/>
      <c r="B18" s="130"/>
      <c r="C18" s="130"/>
      <c r="D18" s="86">
        <f>B18*C18</f>
        <v>0</v>
      </c>
    </row>
    <row r="19" spans="1:4" x14ac:dyDescent="0.3">
      <c r="A19" s="79" t="s">
        <v>97</v>
      </c>
      <c r="B19" s="80"/>
      <c r="C19" s="81"/>
      <c r="D19" s="82"/>
    </row>
    <row r="20" spans="1:4" x14ac:dyDescent="0.3">
      <c r="A20" s="77" t="s">
        <v>98</v>
      </c>
      <c r="B20" s="130">
        <v>2</v>
      </c>
      <c r="C20" s="130">
        <v>1600</v>
      </c>
      <c r="D20" s="86">
        <f>B20*C20</f>
        <v>3200</v>
      </c>
    </row>
    <row r="21" spans="1:4" x14ac:dyDescent="0.3">
      <c r="A21" s="77" t="s">
        <v>130</v>
      </c>
      <c r="B21" s="84"/>
      <c r="C21" s="85"/>
      <c r="D21" s="86"/>
    </row>
    <row r="22" spans="1:4" x14ac:dyDescent="0.3">
      <c r="A22" s="139" t="s">
        <v>100</v>
      </c>
      <c r="B22" s="130"/>
      <c r="C22" s="130"/>
      <c r="D22" s="86">
        <f>B22*C22</f>
        <v>0</v>
      </c>
    </row>
    <row r="23" spans="1:4" x14ac:dyDescent="0.3">
      <c r="A23" s="139" t="s">
        <v>101</v>
      </c>
      <c r="B23" s="130"/>
      <c r="C23" s="130"/>
      <c r="D23" s="86">
        <f>B23*C23</f>
        <v>0</v>
      </c>
    </row>
    <row r="24" spans="1:4" x14ac:dyDescent="0.3">
      <c r="A24" s="139" t="s">
        <v>102</v>
      </c>
      <c r="B24" s="130"/>
      <c r="C24" s="130"/>
      <c r="D24" s="86">
        <f>B24*C24</f>
        <v>0</v>
      </c>
    </row>
    <row r="25" spans="1:4" x14ac:dyDescent="0.3">
      <c r="A25" s="77" t="s">
        <v>103</v>
      </c>
      <c r="B25" s="84"/>
      <c r="C25" s="85"/>
      <c r="D25" s="86"/>
    </row>
    <row r="26" spans="1:4" x14ac:dyDescent="0.3">
      <c r="A26" s="139" t="s">
        <v>104</v>
      </c>
      <c r="B26" s="130"/>
      <c r="C26" s="130"/>
      <c r="D26" s="86">
        <f>B26*C26</f>
        <v>0</v>
      </c>
    </row>
    <row r="27" spans="1:4" x14ac:dyDescent="0.3">
      <c r="A27" s="139" t="s">
        <v>105</v>
      </c>
      <c r="B27" s="130"/>
      <c r="C27" s="130"/>
      <c r="D27" s="86">
        <f>B27*C27</f>
        <v>0</v>
      </c>
    </row>
    <row r="28" spans="1:4" x14ac:dyDescent="0.3">
      <c r="A28" s="139" t="s">
        <v>106</v>
      </c>
      <c r="B28" s="130"/>
      <c r="C28" s="130"/>
      <c r="D28" s="86">
        <f>B28*C28</f>
        <v>0</v>
      </c>
    </row>
    <row r="29" spans="1:4" x14ac:dyDescent="0.3">
      <c r="A29" s="139" t="s">
        <v>107</v>
      </c>
      <c r="B29" s="130"/>
      <c r="C29" s="130"/>
      <c r="D29" s="86">
        <f>B29*C29</f>
        <v>0</v>
      </c>
    </row>
    <row r="30" spans="1:4" x14ac:dyDescent="0.3">
      <c r="A30" s="139" t="s">
        <v>131</v>
      </c>
      <c r="B30" s="130"/>
      <c r="C30" s="130"/>
      <c r="D30" s="86">
        <f>B30*C30</f>
        <v>0</v>
      </c>
    </row>
    <row r="31" spans="1:4" x14ac:dyDescent="0.3">
      <c r="A31" s="79" t="s">
        <v>109</v>
      </c>
      <c r="B31" s="80"/>
      <c r="C31" s="81"/>
      <c r="D31" s="82"/>
    </row>
    <row r="32" spans="1:4" x14ac:dyDescent="0.3">
      <c r="A32" s="140" t="s">
        <v>110</v>
      </c>
      <c r="B32" s="130"/>
      <c r="C32" s="130"/>
      <c r="D32" s="86">
        <f>B32*C32</f>
        <v>0</v>
      </c>
    </row>
    <row r="33" spans="1:4" x14ac:dyDescent="0.3">
      <c r="A33" s="140" t="s">
        <v>111</v>
      </c>
      <c r="B33" s="130"/>
      <c r="C33" s="130"/>
      <c r="D33" s="86">
        <f>B33*C33</f>
        <v>0</v>
      </c>
    </row>
    <row r="34" spans="1:4" x14ac:dyDescent="0.3">
      <c r="A34" s="140" t="s">
        <v>332</v>
      </c>
      <c r="B34" s="130"/>
      <c r="C34" s="130"/>
      <c r="D34" s="86">
        <f>B34*C34</f>
        <v>0</v>
      </c>
    </row>
    <row r="35" spans="1:4" x14ac:dyDescent="0.3">
      <c r="A35" s="140" t="s">
        <v>333</v>
      </c>
      <c r="B35" s="130"/>
      <c r="C35" s="130"/>
      <c r="D35" s="86">
        <f>B35*C35</f>
        <v>0</v>
      </c>
    </row>
    <row r="36" spans="1:4" x14ac:dyDescent="0.3">
      <c r="A36" s="140" t="s">
        <v>114</v>
      </c>
      <c r="B36" s="130"/>
      <c r="C36" s="130"/>
      <c r="D36" s="86">
        <f>B36*C36</f>
        <v>0</v>
      </c>
    </row>
    <row r="37" spans="1:4" x14ac:dyDescent="0.3">
      <c r="A37" s="140"/>
      <c r="B37" s="84"/>
      <c r="C37" s="85"/>
      <c r="D37" s="86"/>
    </row>
    <row r="38" spans="1:4" x14ac:dyDescent="0.3">
      <c r="A38" s="142" t="s">
        <v>115</v>
      </c>
      <c r="B38" s="79"/>
      <c r="C38" s="79"/>
      <c r="D38" s="82">
        <f>SUM(D9:D16)+SUM(D20:D30)</f>
        <v>13000</v>
      </c>
    </row>
    <row r="39" spans="1:4" x14ac:dyDescent="0.3">
      <c r="A39" s="142" t="s">
        <v>116</v>
      </c>
      <c r="B39" s="79"/>
      <c r="C39" s="79"/>
      <c r="D39" s="82">
        <f>SUM(D8:D36)</f>
        <v>13000</v>
      </c>
    </row>
    <row r="40" spans="1:4" x14ac:dyDescent="0.3">
      <c r="A40" s="140"/>
      <c r="B40" s="84"/>
      <c r="C40" s="85"/>
      <c r="D40" s="86"/>
    </row>
    <row r="41" spans="1:4" x14ac:dyDescent="0.3">
      <c r="A41" s="79" t="s">
        <v>117</v>
      </c>
      <c r="B41" s="80"/>
      <c r="C41" s="81"/>
      <c r="D41" s="82">
        <f>D38*0.25</f>
        <v>3250</v>
      </c>
    </row>
    <row r="42" spans="1:4" x14ac:dyDescent="0.3">
      <c r="A42" s="141"/>
      <c r="B42" s="84"/>
      <c r="C42" s="85"/>
      <c r="D42" s="86"/>
    </row>
    <row r="43" spans="1:4" x14ac:dyDescent="0.3">
      <c r="A43" s="79" t="s">
        <v>118</v>
      </c>
      <c r="B43" s="79"/>
      <c r="C43" s="79"/>
      <c r="D43" s="82">
        <f>D39+D41</f>
        <v>16250</v>
      </c>
    </row>
    <row r="45" spans="1:4" x14ac:dyDescent="0.3">
      <c r="A45" s="71"/>
      <c r="B45" s="72"/>
      <c r="C45" s="73"/>
      <c r="D45" s="74"/>
    </row>
    <row r="46" spans="1:4" ht="21" x14ac:dyDescent="0.3">
      <c r="A46" s="274" t="str">
        <f t="shared" ref="A46" si="2">CONCATENATE("COSTS WORK PACKAGE 2: ","      ","Project Menagement and Coordination (RP2)")</f>
        <v>COSTS WORK PACKAGE 2:       Project Menagement and Coordination (RP2)</v>
      </c>
      <c r="B46" s="275"/>
      <c r="C46" s="275"/>
      <c r="D46" s="275"/>
    </row>
    <row r="47" spans="1:4" x14ac:dyDescent="0.3">
      <c r="A47" s="77"/>
      <c r="B47" s="78"/>
      <c r="C47" s="78"/>
      <c r="D47" s="78"/>
    </row>
    <row r="48" spans="1:4" x14ac:dyDescent="0.3">
      <c r="A48" s="79" t="s">
        <v>86</v>
      </c>
      <c r="B48" s="80"/>
      <c r="C48" s="81"/>
      <c r="D48" s="82"/>
    </row>
    <row r="49" spans="1:4" x14ac:dyDescent="0.3">
      <c r="A49" s="77" t="s">
        <v>87</v>
      </c>
      <c r="B49" s="84"/>
      <c r="C49" s="85"/>
      <c r="D49" s="86"/>
    </row>
    <row r="50" spans="1:4" x14ac:dyDescent="0.3">
      <c r="A50" s="138" t="s">
        <v>88</v>
      </c>
      <c r="B50" s="130">
        <v>1</v>
      </c>
      <c r="C50" s="130">
        <v>9800</v>
      </c>
      <c r="D50" s="86">
        <f t="shared" ref="D50:D57" si="3">B50*C50</f>
        <v>9800</v>
      </c>
    </row>
    <row r="51" spans="1:4" x14ac:dyDescent="0.3">
      <c r="A51" s="138" t="s">
        <v>89</v>
      </c>
      <c r="B51" s="130"/>
      <c r="C51" s="130"/>
      <c r="D51" s="86">
        <f t="shared" si="3"/>
        <v>0</v>
      </c>
    </row>
    <row r="52" spans="1:4" x14ac:dyDescent="0.3">
      <c r="A52" s="138" t="s">
        <v>90</v>
      </c>
      <c r="B52" s="130"/>
      <c r="C52" s="130"/>
      <c r="D52" s="86">
        <f t="shared" si="3"/>
        <v>0</v>
      </c>
    </row>
    <row r="53" spans="1:4" x14ac:dyDescent="0.3">
      <c r="A53" s="138" t="s">
        <v>91</v>
      </c>
      <c r="B53" s="130"/>
      <c r="C53" s="130"/>
      <c r="D53" s="86">
        <f t="shared" si="3"/>
        <v>0</v>
      </c>
    </row>
    <row r="54" spans="1:4" x14ac:dyDescent="0.3">
      <c r="A54" s="138" t="s">
        <v>92</v>
      </c>
      <c r="B54" s="130"/>
      <c r="C54" s="130"/>
      <c r="D54" s="86">
        <f t="shared" si="3"/>
        <v>0</v>
      </c>
    </row>
    <row r="55" spans="1:4" x14ac:dyDescent="0.3">
      <c r="A55" s="77" t="s">
        <v>93</v>
      </c>
      <c r="B55" s="130"/>
      <c r="C55" s="130"/>
      <c r="D55" s="86">
        <f t="shared" si="3"/>
        <v>0</v>
      </c>
    </row>
    <row r="56" spans="1:4" x14ac:dyDescent="0.3">
      <c r="A56" s="77" t="s">
        <v>94</v>
      </c>
      <c r="B56" s="130"/>
      <c r="C56" s="130"/>
      <c r="D56" s="86">
        <f t="shared" si="3"/>
        <v>0</v>
      </c>
    </row>
    <row r="57" spans="1:4" x14ac:dyDescent="0.3">
      <c r="A57" s="77" t="s">
        <v>95</v>
      </c>
      <c r="B57" s="130"/>
      <c r="C57" s="85">
        <f>5080*VLOOKUP('BE list'!D8,CountryList!A2:B164,2,FALSE)</f>
        <v>4993.6400000000003</v>
      </c>
      <c r="D57" s="86">
        <f t="shared" si="3"/>
        <v>0</v>
      </c>
    </row>
    <row r="58" spans="1:4" x14ac:dyDescent="0.3">
      <c r="A58" s="79" t="s">
        <v>96</v>
      </c>
      <c r="B58" s="80"/>
      <c r="C58" s="81"/>
      <c r="D58" s="82"/>
    </row>
    <row r="59" spans="1:4" x14ac:dyDescent="0.3">
      <c r="A59" s="143"/>
      <c r="B59" s="130"/>
      <c r="C59" s="130"/>
      <c r="D59" s="86">
        <f>B59*C59</f>
        <v>0</v>
      </c>
    </row>
    <row r="60" spans="1:4" x14ac:dyDescent="0.3">
      <c r="A60" s="79" t="s">
        <v>97</v>
      </c>
      <c r="B60" s="80"/>
      <c r="C60" s="81"/>
      <c r="D60" s="82"/>
    </row>
    <row r="61" spans="1:4" x14ac:dyDescent="0.3">
      <c r="A61" s="77" t="s">
        <v>98</v>
      </c>
      <c r="B61" s="130">
        <v>2</v>
      </c>
      <c r="C61" s="130">
        <v>1850</v>
      </c>
      <c r="D61" s="86">
        <f>B61*C61</f>
        <v>3700</v>
      </c>
    </row>
    <row r="62" spans="1:4" x14ac:dyDescent="0.3">
      <c r="A62" s="77" t="s">
        <v>130</v>
      </c>
      <c r="B62" s="84"/>
      <c r="C62" s="85"/>
      <c r="D62" s="86"/>
    </row>
    <row r="63" spans="1:4" x14ac:dyDescent="0.3">
      <c r="A63" s="139" t="s">
        <v>100</v>
      </c>
      <c r="B63" s="130"/>
      <c r="C63" s="130"/>
      <c r="D63" s="86">
        <f>B63*C63</f>
        <v>0</v>
      </c>
    </row>
    <row r="64" spans="1:4" x14ac:dyDescent="0.3">
      <c r="A64" s="139" t="s">
        <v>101</v>
      </c>
      <c r="B64" s="130"/>
      <c r="C64" s="130"/>
      <c r="D64" s="86">
        <f>B64*C64</f>
        <v>0</v>
      </c>
    </row>
    <row r="65" spans="1:4" x14ac:dyDescent="0.3">
      <c r="A65" s="139" t="s">
        <v>102</v>
      </c>
      <c r="B65" s="130"/>
      <c r="C65" s="130"/>
      <c r="D65" s="86">
        <f>B65*C65</f>
        <v>0</v>
      </c>
    </row>
    <row r="66" spans="1:4" x14ac:dyDescent="0.3">
      <c r="A66" s="77" t="s">
        <v>103</v>
      </c>
      <c r="B66" s="84"/>
      <c r="C66" s="85"/>
      <c r="D66" s="86"/>
    </row>
    <row r="67" spans="1:4" x14ac:dyDescent="0.3">
      <c r="A67" s="139" t="s">
        <v>104</v>
      </c>
      <c r="B67" s="130"/>
      <c r="C67" s="130"/>
      <c r="D67" s="86">
        <f>B67*C67</f>
        <v>0</v>
      </c>
    </row>
    <row r="68" spans="1:4" x14ac:dyDescent="0.3">
      <c r="A68" s="139" t="s">
        <v>105</v>
      </c>
      <c r="B68" s="130"/>
      <c r="C68" s="130"/>
      <c r="D68" s="86">
        <f>B68*C68</f>
        <v>0</v>
      </c>
    </row>
    <row r="69" spans="1:4" x14ac:dyDescent="0.3">
      <c r="A69" s="139" t="s">
        <v>106</v>
      </c>
      <c r="B69" s="130"/>
      <c r="C69" s="130"/>
      <c r="D69" s="86">
        <f>B69*C69</f>
        <v>0</v>
      </c>
    </row>
    <row r="70" spans="1:4" x14ac:dyDescent="0.3">
      <c r="A70" s="139" t="s">
        <v>107</v>
      </c>
      <c r="B70" s="130"/>
      <c r="C70" s="130"/>
      <c r="D70" s="86">
        <f>B70*C70</f>
        <v>0</v>
      </c>
    </row>
    <row r="71" spans="1:4" x14ac:dyDescent="0.3">
      <c r="A71" s="139" t="s">
        <v>131</v>
      </c>
      <c r="B71" s="130"/>
      <c r="C71" s="130"/>
      <c r="D71" s="86">
        <f>B71*C71</f>
        <v>0</v>
      </c>
    </row>
    <row r="72" spans="1:4" x14ac:dyDescent="0.3">
      <c r="A72" s="79" t="s">
        <v>109</v>
      </c>
      <c r="B72" s="80"/>
      <c r="C72" s="81"/>
      <c r="D72" s="82"/>
    </row>
    <row r="73" spans="1:4" x14ac:dyDescent="0.3">
      <c r="A73" s="140" t="s">
        <v>110</v>
      </c>
      <c r="B73" s="130"/>
      <c r="C73" s="130"/>
      <c r="D73" s="86">
        <f>B73*C73</f>
        <v>0</v>
      </c>
    </row>
    <row r="74" spans="1:4" x14ac:dyDescent="0.3">
      <c r="A74" s="140" t="s">
        <v>111</v>
      </c>
      <c r="B74" s="130"/>
      <c r="C74" s="130"/>
      <c r="D74" s="86">
        <f>B74*C74</f>
        <v>0</v>
      </c>
    </row>
    <row r="75" spans="1:4" x14ac:dyDescent="0.3">
      <c r="A75" s="140" t="s">
        <v>332</v>
      </c>
      <c r="B75" s="130"/>
      <c r="C75" s="130"/>
      <c r="D75" s="86">
        <f>B75*C75</f>
        <v>0</v>
      </c>
    </row>
    <row r="76" spans="1:4" x14ac:dyDescent="0.3">
      <c r="A76" s="140" t="s">
        <v>333</v>
      </c>
      <c r="B76" s="130"/>
      <c r="C76" s="130"/>
      <c r="D76" s="86">
        <f>B76*C76</f>
        <v>0</v>
      </c>
    </row>
    <row r="77" spans="1:4" x14ac:dyDescent="0.3">
      <c r="A77" s="140" t="s">
        <v>114</v>
      </c>
      <c r="B77" s="130"/>
      <c r="C77" s="130"/>
      <c r="D77" s="86">
        <f>B77*C77</f>
        <v>0</v>
      </c>
    </row>
    <row r="78" spans="1:4" x14ac:dyDescent="0.3">
      <c r="A78" s="140"/>
      <c r="B78" s="84"/>
      <c r="C78" s="85"/>
      <c r="D78" s="86"/>
    </row>
    <row r="79" spans="1:4" x14ac:dyDescent="0.3">
      <c r="A79" s="142" t="s">
        <v>115</v>
      </c>
      <c r="B79" s="79"/>
      <c r="C79" s="79"/>
      <c r="D79" s="82">
        <f>SUM(D50:D57)+SUM(D61:D71)</f>
        <v>13500</v>
      </c>
    </row>
    <row r="80" spans="1:4" x14ac:dyDescent="0.3">
      <c r="A80" s="142" t="s">
        <v>116</v>
      </c>
      <c r="B80" s="79"/>
      <c r="C80" s="79"/>
      <c r="D80" s="82">
        <f>SUM(D49:D77)</f>
        <v>13500</v>
      </c>
    </row>
    <row r="81" spans="1:4" x14ac:dyDescent="0.3">
      <c r="A81" s="140"/>
      <c r="B81" s="84"/>
      <c r="C81" s="85"/>
      <c r="D81" s="86"/>
    </row>
    <row r="82" spans="1:4" x14ac:dyDescent="0.3">
      <c r="A82" s="79" t="s">
        <v>117</v>
      </c>
      <c r="B82" s="80"/>
      <c r="C82" s="81"/>
      <c r="D82" s="82">
        <f>D79*0.25</f>
        <v>3375</v>
      </c>
    </row>
    <row r="83" spans="1:4" x14ac:dyDescent="0.3">
      <c r="A83" s="141"/>
      <c r="B83" s="84"/>
      <c r="C83" s="85"/>
      <c r="D83" s="86"/>
    </row>
    <row r="84" spans="1:4" x14ac:dyDescent="0.3">
      <c r="A84" s="79" t="s">
        <v>118</v>
      </c>
      <c r="B84" s="79"/>
      <c r="C84" s="79"/>
      <c r="D84" s="82">
        <f>D80+D82</f>
        <v>16875</v>
      </c>
    </row>
    <row r="85" spans="1:4" ht="23.4" x14ac:dyDescent="0.3">
      <c r="A85" s="144"/>
      <c r="B85" s="91"/>
      <c r="C85" s="92"/>
      <c r="D85" s="93"/>
    </row>
    <row r="86" spans="1:4" x14ac:dyDescent="0.3">
      <c r="A86" s="71"/>
      <c r="B86" s="72"/>
      <c r="C86" s="73"/>
      <c r="D86" s="74"/>
    </row>
    <row r="87" spans="1:4" ht="21" x14ac:dyDescent="0.3">
      <c r="A87" s="274" t="str">
        <f t="shared" ref="A87" si="4">CONCATENATE("COSTS WORK PACKAGE 3: ","      ","Transfer of Knowledge")</f>
        <v>COSTS WORK PACKAGE 3:       Transfer of Knowledge</v>
      </c>
      <c r="B87" s="275"/>
      <c r="C87" s="275"/>
      <c r="D87" s="275"/>
    </row>
    <row r="88" spans="1:4" x14ac:dyDescent="0.3">
      <c r="A88" s="77"/>
      <c r="B88" s="78"/>
      <c r="C88" s="78"/>
      <c r="D88" s="78"/>
    </row>
    <row r="89" spans="1:4" x14ac:dyDescent="0.3">
      <c r="A89" s="79" t="s">
        <v>86</v>
      </c>
      <c r="B89" s="80"/>
      <c r="C89" s="81"/>
      <c r="D89" s="82"/>
    </row>
    <row r="90" spans="1:4" x14ac:dyDescent="0.3">
      <c r="A90" s="77" t="s">
        <v>87</v>
      </c>
      <c r="B90" s="84"/>
      <c r="C90" s="85"/>
      <c r="D90" s="86"/>
    </row>
    <row r="91" spans="1:4" x14ac:dyDescent="0.3">
      <c r="A91" s="138" t="s">
        <v>88</v>
      </c>
      <c r="B91" s="130">
        <v>2</v>
      </c>
      <c r="C91" s="130">
        <v>9800</v>
      </c>
      <c r="D91" s="86">
        <f t="shared" ref="D91:D98" si="5">B91*C91</f>
        <v>19600</v>
      </c>
    </row>
    <row r="92" spans="1:4" x14ac:dyDescent="0.3">
      <c r="A92" s="138" t="s">
        <v>89</v>
      </c>
      <c r="B92" s="130"/>
      <c r="C92" s="130"/>
      <c r="D92" s="86">
        <f t="shared" si="5"/>
        <v>0</v>
      </c>
    </row>
    <row r="93" spans="1:4" x14ac:dyDescent="0.3">
      <c r="A93" s="138" t="s">
        <v>90</v>
      </c>
      <c r="B93" s="130"/>
      <c r="C93" s="130"/>
      <c r="D93" s="86">
        <f t="shared" si="5"/>
        <v>0</v>
      </c>
    </row>
    <row r="94" spans="1:4" x14ac:dyDescent="0.3">
      <c r="A94" s="138" t="s">
        <v>91</v>
      </c>
      <c r="B94" s="130"/>
      <c r="C94" s="130"/>
      <c r="D94" s="86">
        <f t="shared" si="5"/>
        <v>0</v>
      </c>
    </row>
    <row r="95" spans="1:4" x14ac:dyDescent="0.3">
      <c r="A95" s="138" t="s">
        <v>92</v>
      </c>
      <c r="B95" s="130"/>
      <c r="C95" s="130"/>
      <c r="D95" s="86">
        <f t="shared" si="5"/>
        <v>0</v>
      </c>
    </row>
    <row r="96" spans="1:4" x14ac:dyDescent="0.3">
      <c r="A96" s="77" t="s">
        <v>93</v>
      </c>
      <c r="B96" s="130"/>
      <c r="C96" s="130"/>
      <c r="D96" s="86">
        <f t="shared" si="5"/>
        <v>0</v>
      </c>
    </row>
    <row r="97" spans="1:4" x14ac:dyDescent="0.3">
      <c r="A97" s="77" t="s">
        <v>94</v>
      </c>
      <c r="B97" s="130"/>
      <c r="C97" s="130"/>
      <c r="D97" s="86">
        <f t="shared" si="5"/>
        <v>0</v>
      </c>
    </row>
    <row r="98" spans="1:4" x14ac:dyDescent="0.3">
      <c r="A98" s="77" t="s">
        <v>95</v>
      </c>
      <c r="B98" s="130"/>
      <c r="C98" s="85">
        <f>5080*VLOOKUP('BE list'!D8,CountryList!A2:B164,2,FALSE)</f>
        <v>4993.6400000000003</v>
      </c>
      <c r="D98" s="86">
        <f t="shared" si="5"/>
        <v>0</v>
      </c>
    </row>
    <row r="99" spans="1:4" x14ac:dyDescent="0.3">
      <c r="A99" s="79" t="s">
        <v>96</v>
      </c>
      <c r="B99" s="80"/>
      <c r="C99" s="81"/>
      <c r="D99" s="82"/>
    </row>
    <row r="100" spans="1:4" x14ac:dyDescent="0.3">
      <c r="A100" s="143"/>
      <c r="B100" s="130"/>
      <c r="C100" s="130"/>
      <c r="D100" s="86">
        <f>B100*C100</f>
        <v>0</v>
      </c>
    </row>
    <row r="101" spans="1:4" x14ac:dyDescent="0.3">
      <c r="A101" s="79" t="s">
        <v>97</v>
      </c>
      <c r="B101" s="80"/>
      <c r="C101" s="81"/>
      <c r="D101" s="82"/>
    </row>
    <row r="102" spans="1:4" x14ac:dyDescent="0.3">
      <c r="A102" s="77" t="s">
        <v>98</v>
      </c>
      <c r="B102" s="130"/>
      <c r="C102" s="130"/>
      <c r="D102" s="86">
        <f>B102*C102</f>
        <v>0</v>
      </c>
    </row>
    <row r="103" spans="1:4" x14ac:dyDescent="0.3">
      <c r="A103" s="77" t="s">
        <v>130</v>
      </c>
      <c r="B103" s="84"/>
      <c r="C103" s="85"/>
      <c r="D103" s="86"/>
    </row>
    <row r="104" spans="1:4" x14ac:dyDescent="0.3">
      <c r="A104" s="139" t="s">
        <v>100</v>
      </c>
      <c r="B104" s="130"/>
      <c r="C104" s="130"/>
      <c r="D104" s="86">
        <f>B104*C104</f>
        <v>0</v>
      </c>
    </row>
    <row r="105" spans="1:4" x14ac:dyDescent="0.3">
      <c r="A105" s="139" t="s">
        <v>101</v>
      </c>
      <c r="B105" s="130"/>
      <c r="C105" s="130"/>
      <c r="D105" s="86">
        <f>B105*C105</f>
        <v>0</v>
      </c>
    </row>
    <row r="106" spans="1:4" x14ac:dyDescent="0.3">
      <c r="A106" s="139" t="s">
        <v>102</v>
      </c>
      <c r="B106" s="130"/>
      <c r="C106" s="130"/>
      <c r="D106" s="86">
        <f>B106*C106</f>
        <v>0</v>
      </c>
    </row>
    <row r="107" spans="1:4" x14ac:dyDescent="0.3">
      <c r="A107" s="77" t="s">
        <v>103</v>
      </c>
      <c r="B107" s="84"/>
      <c r="C107" s="85"/>
      <c r="D107" s="86"/>
    </row>
    <row r="108" spans="1:4" x14ac:dyDescent="0.3">
      <c r="A108" s="139" t="s">
        <v>104</v>
      </c>
      <c r="B108" s="130"/>
      <c r="C108" s="130"/>
      <c r="D108" s="86">
        <f>B108*C108</f>
        <v>0</v>
      </c>
    </row>
    <row r="109" spans="1:4" x14ac:dyDescent="0.3">
      <c r="A109" s="139" t="s">
        <v>105</v>
      </c>
      <c r="B109" s="130"/>
      <c r="C109" s="130"/>
      <c r="D109" s="86">
        <f>B109*C109</f>
        <v>0</v>
      </c>
    </row>
    <row r="110" spans="1:4" x14ac:dyDescent="0.3">
      <c r="A110" s="139" t="s">
        <v>106</v>
      </c>
      <c r="B110" s="130"/>
      <c r="C110" s="130"/>
      <c r="D110" s="86">
        <f>B110*C110</f>
        <v>0</v>
      </c>
    </row>
    <row r="111" spans="1:4" x14ac:dyDescent="0.3">
      <c r="A111" s="139" t="s">
        <v>107</v>
      </c>
      <c r="B111" s="130"/>
      <c r="C111" s="130"/>
      <c r="D111" s="86">
        <f>B111*C111</f>
        <v>0</v>
      </c>
    </row>
    <row r="112" spans="1:4" x14ac:dyDescent="0.3">
      <c r="A112" s="139" t="s">
        <v>131</v>
      </c>
      <c r="B112" s="130"/>
      <c r="C112" s="130"/>
      <c r="D112" s="86">
        <f>B112*C112</f>
        <v>0</v>
      </c>
    </row>
    <row r="113" spans="1:4" x14ac:dyDescent="0.3">
      <c r="A113" s="79" t="s">
        <v>109</v>
      </c>
      <c r="B113" s="80"/>
      <c r="C113" s="81"/>
      <c r="D113" s="82"/>
    </row>
    <row r="114" spans="1:4" x14ac:dyDescent="0.3">
      <c r="A114" s="140" t="s">
        <v>110</v>
      </c>
      <c r="B114" s="130"/>
      <c r="C114" s="130"/>
      <c r="D114" s="86">
        <f>B114*C114</f>
        <v>0</v>
      </c>
    </row>
    <row r="115" spans="1:4" x14ac:dyDescent="0.3">
      <c r="A115" s="140" t="s">
        <v>111</v>
      </c>
      <c r="B115" s="130"/>
      <c r="C115" s="130"/>
      <c r="D115" s="86">
        <f>B115*C115</f>
        <v>0</v>
      </c>
    </row>
    <row r="116" spans="1:4" x14ac:dyDescent="0.3">
      <c r="A116" s="140" t="s">
        <v>332</v>
      </c>
      <c r="B116" s="130"/>
      <c r="C116" s="130"/>
      <c r="D116" s="86">
        <f>B116*C116</f>
        <v>0</v>
      </c>
    </row>
    <row r="117" spans="1:4" x14ac:dyDescent="0.3">
      <c r="A117" s="140" t="s">
        <v>333</v>
      </c>
      <c r="B117" s="130"/>
      <c r="C117" s="130"/>
      <c r="D117" s="86">
        <f>B117*C117</f>
        <v>0</v>
      </c>
    </row>
    <row r="118" spans="1:4" x14ac:dyDescent="0.3">
      <c r="A118" s="140" t="s">
        <v>114</v>
      </c>
      <c r="B118" s="130"/>
      <c r="C118" s="130"/>
      <c r="D118" s="86">
        <f>B118*C118</f>
        <v>0</v>
      </c>
    </row>
    <row r="119" spans="1:4" x14ac:dyDescent="0.3">
      <c r="A119" s="140"/>
      <c r="B119" s="84"/>
      <c r="C119" s="85"/>
      <c r="D119" s="86"/>
    </row>
    <row r="120" spans="1:4" x14ac:dyDescent="0.3">
      <c r="A120" s="142" t="s">
        <v>115</v>
      </c>
      <c r="B120" s="79"/>
      <c r="C120" s="79"/>
      <c r="D120" s="82">
        <f>SUM(D91:D98)+SUM(D102:D112)</f>
        <v>19600</v>
      </c>
    </row>
    <row r="121" spans="1:4" x14ac:dyDescent="0.3">
      <c r="A121" s="142" t="s">
        <v>116</v>
      </c>
      <c r="B121" s="79"/>
      <c r="C121" s="79"/>
      <c r="D121" s="82">
        <f>SUM(D90:D118)</f>
        <v>19600</v>
      </c>
    </row>
    <row r="122" spans="1:4" x14ac:dyDescent="0.3">
      <c r="A122" s="140"/>
      <c r="B122" s="84"/>
      <c r="C122" s="85"/>
      <c r="D122" s="86"/>
    </row>
    <row r="123" spans="1:4" x14ac:dyDescent="0.3">
      <c r="A123" s="79" t="s">
        <v>117</v>
      </c>
      <c r="B123" s="80"/>
      <c r="C123" s="81"/>
      <c r="D123" s="82">
        <f>D120*0.25</f>
        <v>4900</v>
      </c>
    </row>
    <row r="124" spans="1:4" x14ac:dyDescent="0.3">
      <c r="A124" s="141"/>
      <c r="B124" s="84"/>
      <c r="C124" s="85"/>
      <c r="D124" s="86"/>
    </row>
    <row r="125" spans="1:4" x14ac:dyDescent="0.3">
      <c r="A125" s="79" t="s">
        <v>118</v>
      </c>
      <c r="B125" s="79"/>
      <c r="C125" s="79"/>
      <c r="D125" s="82">
        <f>D121+D123</f>
        <v>24500</v>
      </c>
    </row>
    <row r="126" spans="1:4" ht="23.4" x14ac:dyDescent="0.3">
      <c r="A126" s="144"/>
      <c r="B126" s="91"/>
      <c r="C126" s="92"/>
      <c r="D126" s="93"/>
    </row>
    <row r="127" spans="1:4" x14ac:dyDescent="0.3">
      <c r="A127" s="71"/>
      <c r="B127" s="72"/>
      <c r="C127" s="73"/>
      <c r="D127" s="74"/>
    </row>
    <row r="128" spans="1:4" ht="21" x14ac:dyDescent="0.3">
      <c r="A128" s="274" t="str">
        <f t="shared" ref="A128" si="6">CONCATENATE("COSTS WORK PACKAGE 4: ","      ","Building Excellence Capacity (RP1)")</f>
        <v>COSTS WORK PACKAGE 4:       Building Excellence Capacity (RP1)</v>
      </c>
      <c r="B128" s="275"/>
      <c r="C128" s="275"/>
      <c r="D128" s="275"/>
    </row>
    <row r="129" spans="1:4" x14ac:dyDescent="0.3">
      <c r="A129" s="77"/>
      <c r="B129" s="78"/>
      <c r="C129" s="78"/>
      <c r="D129" s="78"/>
    </row>
    <row r="130" spans="1:4" x14ac:dyDescent="0.3">
      <c r="A130" s="79" t="s">
        <v>86</v>
      </c>
      <c r="B130" s="80"/>
      <c r="C130" s="81"/>
      <c r="D130" s="82"/>
    </row>
    <row r="131" spans="1:4" x14ac:dyDescent="0.3">
      <c r="A131" s="77" t="s">
        <v>87</v>
      </c>
      <c r="B131" s="84"/>
      <c r="C131" s="85"/>
      <c r="D131" s="86"/>
    </row>
    <row r="132" spans="1:4" x14ac:dyDescent="0.3">
      <c r="A132" s="138" t="s">
        <v>88</v>
      </c>
      <c r="B132" s="130">
        <v>2.5</v>
      </c>
      <c r="C132" s="130">
        <v>9800</v>
      </c>
      <c r="D132" s="86">
        <f t="shared" ref="D132:D139" si="7">B132*C132</f>
        <v>24500</v>
      </c>
    </row>
    <row r="133" spans="1:4" x14ac:dyDescent="0.3">
      <c r="A133" s="138" t="s">
        <v>89</v>
      </c>
      <c r="B133" s="130"/>
      <c r="C133" s="130"/>
      <c r="D133" s="86">
        <f t="shared" si="7"/>
        <v>0</v>
      </c>
    </row>
    <row r="134" spans="1:4" x14ac:dyDescent="0.3">
      <c r="A134" s="138" t="s">
        <v>90</v>
      </c>
      <c r="B134" s="130"/>
      <c r="C134" s="130"/>
      <c r="D134" s="86">
        <f t="shared" si="7"/>
        <v>0</v>
      </c>
    </row>
    <row r="135" spans="1:4" x14ac:dyDescent="0.3">
      <c r="A135" s="138" t="s">
        <v>91</v>
      </c>
      <c r="B135" s="130"/>
      <c r="C135" s="130"/>
      <c r="D135" s="86">
        <f t="shared" si="7"/>
        <v>0</v>
      </c>
    </row>
    <row r="136" spans="1:4" x14ac:dyDescent="0.3">
      <c r="A136" s="138" t="s">
        <v>92</v>
      </c>
      <c r="B136" s="130"/>
      <c r="C136" s="130"/>
      <c r="D136" s="86">
        <f t="shared" si="7"/>
        <v>0</v>
      </c>
    </row>
    <row r="137" spans="1:4" x14ac:dyDescent="0.3">
      <c r="A137" s="77" t="s">
        <v>93</v>
      </c>
      <c r="B137" s="130"/>
      <c r="C137" s="130"/>
      <c r="D137" s="86">
        <f t="shared" si="7"/>
        <v>0</v>
      </c>
    </row>
    <row r="138" spans="1:4" x14ac:dyDescent="0.3">
      <c r="A138" s="77" t="s">
        <v>94</v>
      </c>
      <c r="B138" s="130"/>
      <c r="C138" s="130"/>
      <c r="D138" s="86">
        <f t="shared" si="7"/>
        <v>0</v>
      </c>
    </row>
    <row r="139" spans="1:4" x14ac:dyDescent="0.3">
      <c r="A139" s="77" t="s">
        <v>95</v>
      </c>
      <c r="B139" s="130"/>
      <c r="C139" s="85">
        <f>5080*VLOOKUP('BE list'!D8,CountryList!A2:B164,2,FALSE)</f>
        <v>4993.6400000000003</v>
      </c>
      <c r="D139" s="86">
        <f t="shared" si="7"/>
        <v>0</v>
      </c>
    </row>
    <row r="140" spans="1:4" x14ac:dyDescent="0.3">
      <c r="A140" s="79" t="s">
        <v>96</v>
      </c>
      <c r="B140" s="80"/>
      <c r="C140" s="81"/>
      <c r="D140" s="82"/>
    </row>
    <row r="141" spans="1:4" x14ac:dyDescent="0.3">
      <c r="A141" s="143"/>
      <c r="B141" s="130"/>
      <c r="C141" s="130"/>
      <c r="D141" s="86">
        <f>B141*C141</f>
        <v>0</v>
      </c>
    </row>
    <row r="142" spans="1:4" x14ac:dyDescent="0.3">
      <c r="A142" s="79" t="s">
        <v>97</v>
      </c>
      <c r="B142" s="80"/>
      <c r="C142" s="81"/>
      <c r="D142" s="82"/>
    </row>
    <row r="143" spans="1:4" x14ac:dyDescent="0.3">
      <c r="A143" s="77" t="s">
        <v>98</v>
      </c>
      <c r="B143" s="130">
        <v>3</v>
      </c>
      <c r="C143" s="130">
        <v>2350</v>
      </c>
      <c r="D143" s="86">
        <f>B143*C143</f>
        <v>7050</v>
      </c>
    </row>
    <row r="144" spans="1:4" x14ac:dyDescent="0.3">
      <c r="A144" s="77" t="s">
        <v>130</v>
      </c>
      <c r="B144" s="84"/>
      <c r="C144" s="85"/>
      <c r="D144" s="86"/>
    </row>
    <row r="145" spans="1:4" x14ac:dyDescent="0.3">
      <c r="A145" s="139" t="s">
        <v>100</v>
      </c>
      <c r="B145" s="130"/>
      <c r="C145" s="130"/>
      <c r="D145" s="86">
        <f>B145*C145</f>
        <v>0</v>
      </c>
    </row>
    <row r="146" spans="1:4" x14ac:dyDescent="0.3">
      <c r="A146" s="139" t="s">
        <v>101</v>
      </c>
      <c r="B146" s="130"/>
      <c r="C146" s="130"/>
      <c r="D146" s="86">
        <f>B146*C146</f>
        <v>0</v>
      </c>
    </row>
    <row r="147" spans="1:4" x14ac:dyDescent="0.3">
      <c r="A147" s="139" t="s">
        <v>102</v>
      </c>
      <c r="B147" s="130"/>
      <c r="C147" s="130"/>
      <c r="D147" s="86">
        <f>B147*C147</f>
        <v>0</v>
      </c>
    </row>
    <row r="148" spans="1:4" x14ac:dyDescent="0.3">
      <c r="A148" s="77" t="s">
        <v>103</v>
      </c>
      <c r="B148" s="84"/>
      <c r="C148" s="85"/>
      <c r="D148" s="86"/>
    </row>
    <row r="149" spans="1:4" x14ac:dyDescent="0.3">
      <c r="A149" s="139" t="s">
        <v>104</v>
      </c>
      <c r="B149" s="130"/>
      <c r="C149" s="130"/>
      <c r="D149" s="86">
        <f>B149*C149</f>
        <v>0</v>
      </c>
    </row>
    <row r="150" spans="1:4" x14ac:dyDescent="0.3">
      <c r="A150" s="139" t="s">
        <v>105</v>
      </c>
      <c r="B150" s="130"/>
      <c r="C150" s="130"/>
      <c r="D150" s="86">
        <f>B150*C150</f>
        <v>0</v>
      </c>
    </row>
    <row r="151" spans="1:4" x14ac:dyDescent="0.3">
      <c r="A151" s="139" t="s">
        <v>106</v>
      </c>
      <c r="B151" s="130"/>
      <c r="C151" s="130"/>
      <c r="D151" s="86">
        <f>B151*C151</f>
        <v>0</v>
      </c>
    </row>
    <row r="152" spans="1:4" x14ac:dyDescent="0.3">
      <c r="A152" s="139" t="s">
        <v>107</v>
      </c>
      <c r="B152" s="130"/>
      <c r="C152" s="130"/>
      <c r="D152" s="86">
        <f>B152*C152</f>
        <v>0</v>
      </c>
    </row>
    <row r="153" spans="1:4" x14ac:dyDescent="0.3">
      <c r="A153" s="139" t="s">
        <v>131</v>
      </c>
      <c r="B153" s="130"/>
      <c r="C153" s="130"/>
      <c r="D153" s="86">
        <f>B153*C153</f>
        <v>0</v>
      </c>
    </row>
    <row r="154" spans="1:4" x14ac:dyDescent="0.3">
      <c r="A154" s="79" t="s">
        <v>109</v>
      </c>
      <c r="B154" s="80"/>
      <c r="C154" s="81"/>
      <c r="D154" s="82"/>
    </row>
    <row r="155" spans="1:4" x14ac:dyDescent="0.3">
      <c r="A155" s="140" t="s">
        <v>110</v>
      </c>
      <c r="B155" s="130"/>
      <c r="C155" s="130"/>
      <c r="D155" s="86">
        <f>B155*C155</f>
        <v>0</v>
      </c>
    </row>
    <row r="156" spans="1:4" x14ac:dyDescent="0.3">
      <c r="A156" s="140" t="s">
        <v>111</v>
      </c>
      <c r="B156" s="130"/>
      <c r="C156" s="130"/>
      <c r="D156" s="86">
        <f>B156*C156</f>
        <v>0</v>
      </c>
    </row>
    <row r="157" spans="1:4" x14ac:dyDescent="0.3">
      <c r="A157" s="140" t="s">
        <v>332</v>
      </c>
      <c r="B157" s="130"/>
      <c r="C157" s="130"/>
      <c r="D157" s="86">
        <f>B157*C157</f>
        <v>0</v>
      </c>
    </row>
    <row r="158" spans="1:4" x14ac:dyDescent="0.3">
      <c r="A158" s="140" t="s">
        <v>333</v>
      </c>
      <c r="B158" s="130"/>
      <c r="C158" s="130"/>
      <c r="D158" s="86">
        <f>B158*C158</f>
        <v>0</v>
      </c>
    </row>
    <row r="159" spans="1:4" x14ac:dyDescent="0.3">
      <c r="A159" s="140" t="s">
        <v>114</v>
      </c>
      <c r="B159" s="130"/>
      <c r="C159" s="130"/>
      <c r="D159" s="86">
        <f>B159*C159</f>
        <v>0</v>
      </c>
    </row>
    <row r="160" spans="1:4" x14ac:dyDescent="0.3">
      <c r="A160" s="140"/>
      <c r="B160" s="84"/>
      <c r="C160" s="85"/>
      <c r="D160" s="86"/>
    </row>
    <row r="161" spans="1:4" x14ac:dyDescent="0.3">
      <c r="A161" s="142" t="s">
        <v>115</v>
      </c>
      <c r="B161" s="79"/>
      <c r="C161" s="79"/>
      <c r="D161" s="82">
        <f>SUM(D132:D139)+SUM(D143:D153)</f>
        <v>31550</v>
      </c>
    </row>
    <row r="162" spans="1:4" x14ac:dyDescent="0.3">
      <c r="A162" s="142" t="s">
        <v>116</v>
      </c>
      <c r="B162" s="79"/>
      <c r="C162" s="79"/>
      <c r="D162" s="82">
        <f>SUM(D131:D159)</f>
        <v>31550</v>
      </c>
    </row>
    <row r="163" spans="1:4" x14ac:dyDescent="0.3">
      <c r="A163" s="140"/>
      <c r="B163" s="84"/>
      <c r="C163" s="85"/>
      <c r="D163" s="86"/>
    </row>
    <row r="164" spans="1:4" x14ac:dyDescent="0.3">
      <c r="A164" s="79" t="s">
        <v>117</v>
      </c>
      <c r="B164" s="80"/>
      <c r="C164" s="81"/>
      <c r="D164" s="82">
        <f>D161*0.25</f>
        <v>7887.5</v>
      </c>
    </row>
    <row r="165" spans="1:4" x14ac:dyDescent="0.3">
      <c r="A165" s="141"/>
      <c r="B165" s="84"/>
      <c r="C165" s="85"/>
      <c r="D165" s="86"/>
    </row>
    <row r="166" spans="1:4" x14ac:dyDescent="0.3">
      <c r="A166" s="79" t="s">
        <v>118</v>
      </c>
      <c r="B166" s="79"/>
      <c r="C166" s="79"/>
      <c r="D166" s="82">
        <f>D162+D164</f>
        <v>39437.5</v>
      </c>
    </row>
    <row r="167" spans="1:4" ht="23.4" x14ac:dyDescent="0.3">
      <c r="A167" s="144"/>
      <c r="B167" s="91"/>
      <c r="C167" s="92"/>
      <c r="D167" s="93"/>
    </row>
    <row r="168" spans="1:4" x14ac:dyDescent="0.3">
      <c r="A168" s="71"/>
      <c r="B168" s="72"/>
      <c r="C168" s="73"/>
      <c r="D168" s="74"/>
    </row>
    <row r="169" spans="1:4" ht="21" x14ac:dyDescent="0.3">
      <c r="A169" s="274" t="str">
        <f t="shared" ref="A169" si="8">CONCATENATE("COSTS WORK PACKAGE 5: ","      ","Building Excellence Capacity (RP2)")</f>
        <v>COSTS WORK PACKAGE 5:       Building Excellence Capacity (RP2)</v>
      </c>
      <c r="B169" s="275"/>
      <c r="C169" s="275"/>
      <c r="D169" s="275"/>
    </row>
    <row r="170" spans="1:4" x14ac:dyDescent="0.3">
      <c r="A170" s="77"/>
      <c r="B170" s="78"/>
      <c r="C170" s="78"/>
      <c r="D170" s="78"/>
    </row>
    <row r="171" spans="1:4" x14ac:dyDescent="0.3">
      <c r="A171" s="79" t="s">
        <v>86</v>
      </c>
      <c r="B171" s="80"/>
      <c r="C171" s="81"/>
      <c r="D171" s="82"/>
    </row>
    <row r="172" spans="1:4" x14ac:dyDescent="0.3">
      <c r="A172" s="77" t="s">
        <v>87</v>
      </c>
      <c r="B172" s="84"/>
      <c r="C172" s="85"/>
      <c r="D172" s="86"/>
    </row>
    <row r="173" spans="1:4" x14ac:dyDescent="0.3">
      <c r="A173" s="138" t="s">
        <v>88</v>
      </c>
      <c r="B173" s="130">
        <v>2.5</v>
      </c>
      <c r="C173" s="130">
        <v>9800</v>
      </c>
      <c r="D173" s="86">
        <f t="shared" ref="D173:D180" si="9">B173*C173</f>
        <v>24500</v>
      </c>
    </row>
    <row r="174" spans="1:4" x14ac:dyDescent="0.3">
      <c r="A174" s="138" t="s">
        <v>89</v>
      </c>
      <c r="B174" s="130"/>
      <c r="C174" s="130"/>
      <c r="D174" s="86">
        <f t="shared" si="9"/>
        <v>0</v>
      </c>
    </row>
    <row r="175" spans="1:4" x14ac:dyDescent="0.3">
      <c r="A175" s="138" t="s">
        <v>90</v>
      </c>
      <c r="B175" s="130"/>
      <c r="C175" s="130"/>
      <c r="D175" s="86">
        <f t="shared" si="9"/>
        <v>0</v>
      </c>
    </row>
    <row r="176" spans="1:4" x14ac:dyDescent="0.3">
      <c r="A176" s="138" t="s">
        <v>91</v>
      </c>
      <c r="B176" s="130"/>
      <c r="C176" s="130"/>
      <c r="D176" s="86">
        <f t="shared" si="9"/>
        <v>0</v>
      </c>
    </row>
    <row r="177" spans="1:4" x14ac:dyDescent="0.3">
      <c r="A177" s="138" t="s">
        <v>92</v>
      </c>
      <c r="B177" s="130"/>
      <c r="C177" s="130"/>
      <c r="D177" s="86">
        <f t="shared" si="9"/>
        <v>0</v>
      </c>
    </row>
    <row r="178" spans="1:4" x14ac:dyDescent="0.3">
      <c r="A178" s="77" t="s">
        <v>93</v>
      </c>
      <c r="B178" s="130"/>
      <c r="C178" s="130"/>
      <c r="D178" s="86">
        <f t="shared" si="9"/>
        <v>0</v>
      </c>
    </row>
    <row r="179" spans="1:4" x14ac:dyDescent="0.3">
      <c r="A179" s="77" t="s">
        <v>94</v>
      </c>
      <c r="B179" s="130"/>
      <c r="C179" s="130"/>
      <c r="D179" s="86">
        <f t="shared" si="9"/>
        <v>0</v>
      </c>
    </row>
    <row r="180" spans="1:4" x14ac:dyDescent="0.3">
      <c r="A180" s="77" t="s">
        <v>95</v>
      </c>
      <c r="B180" s="130"/>
      <c r="C180" s="85">
        <f>5080*VLOOKUP('BE list'!D8,CountryList!A2:B164,2,FALSE)</f>
        <v>4993.6400000000003</v>
      </c>
      <c r="D180" s="86">
        <f t="shared" si="9"/>
        <v>0</v>
      </c>
    </row>
    <row r="181" spans="1:4" x14ac:dyDescent="0.3">
      <c r="A181" s="79" t="s">
        <v>96</v>
      </c>
      <c r="B181" s="80"/>
      <c r="C181" s="81"/>
      <c r="D181" s="82"/>
    </row>
    <row r="182" spans="1:4" x14ac:dyDescent="0.3">
      <c r="A182" s="143"/>
      <c r="B182" s="130"/>
      <c r="C182" s="130"/>
      <c r="D182" s="86">
        <f>B182*C182</f>
        <v>0</v>
      </c>
    </row>
    <row r="183" spans="1:4" x14ac:dyDescent="0.3">
      <c r="A183" s="79" t="s">
        <v>97</v>
      </c>
      <c r="B183" s="80"/>
      <c r="C183" s="81"/>
      <c r="D183" s="82"/>
    </row>
    <row r="184" spans="1:4" x14ac:dyDescent="0.3">
      <c r="A184" s="77" t="s">
        <v>98</v>
      </c>
      <c r="B184" s="130"/>
      <c r="C184" s="130"/>
      <c r="D184" s="86">
        <f>B184*C184</f>
        <v>0</v>
      </c>
    </row>
    <row r="185" spans="1:4" x14ac:dyDescent="0.3">
      <c r="A185" s="77" t="s">
        <v>130</v>
      </c>
      <c r="B185" s="84"/>
      <c r="C185" s="85"/>
      <c r="D185" s="86"/>
    </row>
    <row r="186" spans="1:4" x14ac:dyDescent="0.3">
      <c r="A186" s="139" t="s">
        <v>100</v>
      </c>
      <c r="B186" s="130"/>
      <c r="C186" s="130"/>
      <c r="D186" s="86">
        <f>B186*C186</f>
        <v>0</v>
      </c>
    </row>
    <row r="187" spans="1:4" x14ac:dyDescent="0.3">
      <c r="A187" s="139" t="s">
        <v>101</v>
      </c>
      <c r="B187" s="130"/>
      <c r="C187" s="130"/>
      <c r="D187" s="86">
        <f>B187*C187</f>
        <v>0</v>
      </c>
    </row>
    <row r="188" spans="1:4" x14ac:dyDescent="0.3">
      <c r="A188" s="139" t="s">
        <v>102</v>
      </c>
      <c r="B188" s="130"/>
      <c r="C188" s="130"/>
      <c r="D188" s="86">
        <f>B188*C188</f>
        <v>0</v>
      </c>
    </row>
    <row r="189" spans="1:4" x14ac:dyDescent="0.3">
      <c r="A189" s="77" t="s">
        <v>103</v>
      </c>
      <c r="B189" s="84"/>
      <c r="C189" s="85"/>
      <c r="D189" s="86"/>
    </row>
    <row r="190" spans="1:4" x14ac:dyDescent="0.3">
      <c r="A190" s="139" t="s">
        <v>104</v>
      </c>
      <c r="B190" s="130"/>
      <c r="C190" s="130"/>
      <c r="D190" s="86">
        <f>B190*C190</f>
        <v>0</v>
      </c>
    </row>
    <row r="191" spans="1:4" x14ac:dyDescent="0.3">
      <c r="A191" s="139" t="s">
        <v>105</v>
      </c>
      <c r="B191" s="130"/>
      <c r="C191" s="130"/>
      <c r="D191" s="86">
        <f>B191*C191</f>
        <v>0</v>
      </c>
    </row>
    <row r="192" spans="1:4" x14ac:dyDescent="0.3">
      <c r="A192" s="139" t="s">
        <v>106</v>
      </c>
      <c r="B192" s="130"/>
      <c r="C192" s="130"/>
      <c r="D192" s="86">
        <f>B192*C192</f>
        <v>0</v>
      </c>
    </row>
    <row r="193" spans="1:4" x14ac:dyDescent="0.3">
      <c r="A193" s="139" t="s">
        <v>107</v>
      </c>
      <c r="B193" s="130"/>
      <c r="C193" s="130"/>
      <c r="D193" s="86">
        <f>B193*C193</f>
        <v>0</v>
      </c>
    </row>
    <row r="194" spans="1:4" x14ac:dyDescent="0.3">
      <c r="A194" s="139" t="s">
        <v>131</v>
      </c>
      <c r="B194" s="130"/>
      <c r="C194" s="130"/>
      <c r="D194" s="86">
        <f>B194*C194</f>
        <v>0</v>
      </c>
    </row>
    <row r="195" spans="1:4" x14ac:dyDescent="0.3">
      <c r="A195" s="79" t="s">
        <v>109</v>
      </c>
      <c r="B195" s="80"/>
      <c r="C195" s="81"/>
      <c r="D195" s="82"/>
    </row>
    <row r="196" spans="1:4" x14ac:dyDescent="0.3">
      <c r="A196" s="140" t="s">
        <v>110</v>
      </c>
      <c r="B196" s="130"/>
      <c r="C196" s="130"/>
      <c r="D196" s="86">
        <f>B196*C196</f>
        <v>0</v>
      </c>
    </row>
    <row r="197" spans="1:4" x14ac:dyDescent="0.3">
      <c r="A197" s="140" t="s">
        <v>111</v>
      </c>
      <c r="B197" s="130"/>
      <c r="C197" s="130"/>
      <c r="D197" s="86">
        <f>B197*C197</f>
        <v>0</v>
      </c>
    </row>
    <row r="198" spans="1:4" x14ac:dyDescent="0.3">
      <c r="A198" s="140" t="s">
        <v>332</v>
      </c>
      <c r="B198" s="130"/>
      <c r="C198" s="130"/>
      <c r="D198" s="86">
        <f>B198*C198</f>
        <v>0</v>
      </c>
    </row>
    <row r="199" spans="1:4" x14ac:dyDescent="0.3">
      <c r="A199" s="140" t="s">
        <v>333</v>
      </c>
      <c r="B199" s="130"/>
      <c r="C199" s="130"/>
      <c r="D199" s="86">
        <f>B199*C199</f>
        <v>0</v>
      </c>
    </row>
    <row r="200" spans="1:4" x14ac:dyDescent="0.3">
      <c r="A200" s="140" t="s">
        <v>114</v>
      </c>
      <c r="B200" s="130"/>
      <c r="C200" s="130"/>
      <c r="D200" s="86">
        <f>B200*C200</f>
        <v>0</v>
      </c>
    </row>
    <row r="201" spans="1:4" x14ac:dyDescent="0.3">
      <c r="A201" s="140"/>
      <c r="B201" s="84"/>
      <c r="C201" s="85"/>
      <c r="D201" s="86"/>
    </row>
    <row r="202" spans="1:4" x14ac:dyDescent="0.3">
      <c r="A202" s="142" t="s">
        <v>115</v>
      </c>
      <c r="B202" s="79"/>
      <c r="C202" s="79"/>
      <c r="D202" s="82">
        <f>SUM(D173:D180)+SUM(D184:D194)</f>
        <v>24500</v>
      </c>
    </row>
    <row r="203" spans="1:4" x14ac:dyDescent="0.3">
      <c r="A203" s="142" t="s">
        <v>116</v>
      </c>
      <c r="B203" s="79"/>
      <c r="C203" s="79"/>
      <c r="D203" s="82">
        <f>SUM(D172:D200)</f>
        <v>24500</v>
      </c>
    </row>
    <row r="204" spans="1:4" x14ac:dyDescent="0.3">
      <c r="A204" s="140"/>
      <c r="B204" s="84"/>
      <c r="C204" s="85"/>
      <c r="D204" s="86"/>
    </row>
    <row r="205" spans="1:4" x14ac:dyDescent="0.3">
      <c r="A205" s="79" t="s">
        <v>117</v>
      </c>
      <c r="B205" s="80"/>
      <c r="C205" s="81"/>
      <c r="D205" s="82">
        <f>D202*0.25</f>
        <v>6125</v>
      </c>
    </row>
    <row r="206" spans="1:4" x14ac:dyDescent="0.3">
      <c r="A206" s="141"/>
      <c r="B206" s="84"/>
      <c r="C206" s="85"/>
      <c r="D206" s="86"/>
    </row>
    <row r="207" spans="1:4" x14ac:dyDescent="0.3">
      <c r="A207" s="79" t="s">
        <v>118</v>
      </c>
      <c r="B207" s="79"/>
      <c r="C207" s="79"/>
      <c r="D207" s="82">
        <f>D203+D205</f>
        <v>30625</v>
      </c>
    </row>
    <row r="208" spans="1:4" ht="23.4" x14ac:dyDescent="0.3">
      <c r="A208" s="144"/>
      <c r="B208" s="91"/>
      <c r="C208" s="92"/>
      <c r="D208" s="93"/>
    </row>
    <row r="209" spans="1:4" x14ac:dyDescent="0.3">
      <c r="A209" s="71"/>
      <c r="B209" s="72"/>
      <c r="C209" s="73"/>
      <c r="D209" s="74"/>
    </row>
    <row r="210" spans="1:4" ht="21" x14ac:dyDescent="0.3">
      <c r="A210" s="274" t="str">
        <f t="shared" ref="A210" si="10">CONCATENATE("COSTS WORK PACKAGE 6: ","      ","Strengthening research management, administration and funding capacity")</f>
        <v>COSTS WORK PACKAGE 6:       Strengthening research management, administration and funding capacity</v>
      </c>
      <c r="B210" s="275"/>
      <c r="C210" s="275"/>
      <c r="D210" s="275"/>
    </row>
    <row r="211" spans="1:4" x14ac:dyDescent="0.3">
      <c r="A211" s="77"/>
      <c r="B211" s="78"/>
      <c r="C211" s="78"/>
      <c r="D211" s="78"/>
    </row>
    <row r="212" spans="1:4" x14ac:dyDescent="0.3">
      <c r="A212" s="79" t="s">
        <v>86</v>
      </c>
      <c r="B212" s="80"/>
      <c r="C212" s="81"/>
      <c r="D212" s="82"/>
    </row>
    <row r="213" spans="1:4" x14ac:dyDescent="0.3">
      <c r="A213" s="77" t="s">
        <v>87</v>
      </c>
      <c r="B213" s="84"/>
      <c r="C213" s="85"/>
      <c r="D213" s="86"/>
    </row>
    <row r="214" spans="1:4" x14ac:dyDescent="0.3">
      <c r="A214" s="138" t="s">
        <v>88</v>
      </c>
      <c r="B214" s="130">
        <v>1</v>
      </c>
      <c r="C214" s="130">
        <v>9800</v>
      </c>
      <c r="D214" s="86">
        <f t="shared" ref="D214:D221" si="11">B214*C214</f>
        <v>9800</v>
      </c>
    </row>
    <row r="215" spans="1:4" x14ac:dyDescent="0.3">
      <c r="A215" s="138" t="s">
        <v>89</v>
      </c>
      <c r="B215" s="130"/>
      <c r="C215" s="130"/>
      <c r="D215" s="86">
        <f t="shared" si="11"/>
        <v>0</v>
      </c>
    </row>
    <row r="216" spans="1:4" x14ac:dyDescent="0.3">
      <c r="A216" s="138" t="s">
        <v>90</v>
      </c>
      <c r="B216" s="130"/>
      <c r="C216" s="130"/>
      <c r="D216" s="86">
        <f t="shared" si="11"/>
        <v>0</v>
      </c>
    </row>
    <row r="217" spans="1:4" x14ac:dyDescent="0.3">
      <c r="A217" s="138" t="s">
        <v>91</v>
      </c>
      <c r="B217" s="130"/>
      <c r="C217" s="130"/>
      <c r="D217" s="86">
        <f t="shared" si="11"/>
        <v>0</v>
      </c>
    </row>
    <row r="218" spans="1:4" x14ac:dyDescent="0.3">
      <c r="A218" s="138" t="s">
        <v>92</v>
      </c>
      <c r="B218" s="130"/>
      <c r="C218" s="130"/>
      <c r="D218" s="86">
        <f t="shared" si="11"/>
        <v>0</v>
      </c>
    </row>
    <row r="219" spans="1:4" x14ac:dyDescent="0.3">
      <c r="A219" s="77" t="s">
        <v>93</v>
      </c>
      <c r="B219" s="130"/>
      <c r="C219" s="130"/>
      <c r="D219" s="86">
        <f t="shared" si="11"/>
        <v>0</v>
      </c>
    </row>
    <row r="220" spans="1:4" x14ac:dyDescent="0.3">
      <c r="A220" s="77" t="s">
        <v>94</v>
      </c>
      <c r="B220" s="130"/>
      <c r="C220" s="130"/>
      <c r="D220" s="86">
        <f t="shared" si="11"/>
        <v>0</v>
      </c>
    </row>
    <row r="221" spans="1:4" x14ac:dyDescent="0.3">
      <c r="A221" s="77" t="s">
        <v>95</v>
      </c>
      <c r="B221" s="130"/>
      <c r="C221" s="85">
        <f>5080*VLOOKUP('BE list'!D8,CountryList!A2:B164,2,FALSE)</f>
        <v>4993.6400000000003</v>
      </c>
      <c r="D221" s="86">
        <f t="shared" si="11"/>
        <v>0</v>
      </c>
    </row>
    <row r="222" spans="1:4" x14ac:dyDescent="0.3">
      <c r="A222" s="79" t="s">
        <v>96</v>
      </c>
      <c r="B222" s="80"/>
      <c r="C222" s="81"/>
      <c r="D222" s="82"/>
    </row>
    <row r="223" spans="1:4" x14ac:dyDescent="0.3">
      <c r="A223" s="143"/>
      <c r="B223" s="130"/>
      <c r="C223" s="130"/>
      <c r="D223" s="86">
        <f>B223*C223</f>
        <v>0</v>
      </c>
    </row>
    <row r="224" spans="1:4" x14ac:dyDescent="0.3">
      <c r="A224" s="79" t="s">
        <v>97</v>
      </c>
      <c r="B224" s="80"/>
      <c r="C224" s="81"/>
      <c r="D224" s="82"/>
    </row>
    <row r="225" spans="1:4" x14ac:dyDescent="0.3">
      <c r="A225" s="77" t="s">
        <v>98</v>
      </c>
      <c r="B225" s="130"/>
      <c r="C225" s="130"/>
      <c r="D225" s="86">
        <f>B225*C225</f>
        <v>0</v>
      </c>
    </row>
    <row r="226" spans="1:4" x14ac:dyDescent="0.3">
      <c r="A226" s="77" t="s">
        <v>130</v>
      </c>
      <c r="B226" s="84"/>
      <c r="C226" s="85"/>
      <c r="D226" s="86"/>
    </row>
    <row r="227" spans="1:4" x14ac:dyDescent="0.3">
      <c r="A227" s="139" t="s">
        <v>100</v>
      </c>
      <c r="B227" s="130"/>
      <c r="C227" s="130"/>
      <c r="D227" s="86">
        <f>B227*C227</f>
        <v>0</v>
      </c>
    </row>
    <row r="228" spans="1:4" x14ac:dyDescent="0.3">
      <c r="A228" s="139" t="s">
        <v>101</v>
      </c>
      <c r="B228" s="130"/>
      <c r="C228" s="130"/>
      <c r="D228" s="86">
        <f>B228*C228</f>
        <v>0</v>
      </c>
    </row>
    <row r="229" spans="1:4" x14ac:dyDescent="0.3">
      <c r="A229" s="139" t="s">
        <v>102</v>
      </c>
      <c r="B229" s="130"/>
      <c r="C229" s="130"/>
      <c r="D229" s="86">
        <f>B229*C229</f>
        <v>0</v>
      </c>
    </row>
    <row r="230" spans="1:4" x14ac:dyDescent="0.3">
      <c r="A230" s="77" t="s">
        <v>103</v>
      </c>
      <c r="B230" s="84"/>
      <c r="C230" s="85"/>
      <c r="D230" s="86"/>
    </row>
    <row r="231" spans="1:4" x14ac:dyDescent="0.3">
      <c r="A231" s="139" t="s">
        <v>104</v>
      </c>
      <c r="B231" s="130"/>
      <c r="C231" s="130"/>
      <c r="D231" s="86">
        <f>B231*C231</f>
        <v>0</v>
      </c>
    </row>
    <row r="232" spans="1:4" x14ac:dyDescent="0.3">
      <c r="A232" s="139" t="s">
        <v>105</v>
      </c>
      <c r="B232" s="130"/>
      <c r="C232" s="130"/>
      <c r="D232" s="86">
        <f>B232*C232</f>
        <v>0</v>
      </c>
    </row>
    <row r="233" spans="1:4" x14ac:dyDescent="0.3">
      <c r="A233" s="139" t="s">
        <v>106</v>
      </c>
      <c r="B233" s="130"/>
      <c r="C233" s="130"/>
      <c r="D233" s="86">
        <f>B233*C233</f>
        <v>0</v>
      </c>
    </row>
    <row r="234" spans="1:4" x14ac:dyDescent="0.3">
      <c r="A234" s="139" t="s">
        <v>107</v>
      </c>
      <c r="B234" s="130"/>
      <c r="C234" s="130"/>
      <c r="D234" s="86">
        <f>B234*C234</f>
        <v>0</v>
      </c>
    </row>
    <row r="235" spans="1:4" x14ac:dyDescent="0.3">
      <c r="A235" s="139" t="s">
        <v>131</v>
      </c>
      <c r="B235" s="130"/>
      <c r="C235" s="130"/>
      <c r="D235" s="86">
        <f>B235*C235</f>
        <v>0</v>
      </c>
    </row>
    <row r="236" spans="1:4" x14ac:dyDescent="0.3">
      <c r="A236" s="79" t="s">
        <v>109</v>
      </c>
      <c r="B236" s="80"/>
      <c r="C236" s="81"/>
      <c r="D236" s="82"/>
    </row>
    <row r="237" spans="1:4" x14ac:dyDescent="0.3">
      <c r="A237" s="140" t="s">
        <v>110</v>
      </c>
      <c r="B237" s="130"/>
      <c r="C237" s="130"/>
      <c r="D237" s="86">
        <f>B237*C237</f>
        <v>0</v>
      </c>
    </row>
    <row r="238" spans="1:4" x14ac:dyDescent="0.3">
      <c r="A238" s="140" t="s">
        <v>111</v>
      </c>
      <c r="B238" s="130"/>
      <c r="C238" s="130"/>
      <c r="D238" s="86">
        <f>B238*C238</f>
        <v>0</v>
      </c>
    </row>
    <row r="239" spans="1:4" x14ac:dyDescent="0.3">
      <c r="A239" s="140" t="s">
        <v>332</v>
      </c>
      <c r="B239" s="130"/>
      <c r="C239" s="130"/>
      <c r="D239" s="86">
        <f>B239*C239</f>
        <v>0</v>
      </c>
    </row>
    <row r="240" spans="1:4" x14ac:dyDescent="0.3">
      <c r="A240" s="140" t="s">
        <v>333</v>
      </c>
      <c r="B240" s="130"/>
      <c r="C240" s="130"/>
      <c r="D240" s="86">
        <f>B240*C240</f>
        <v>0</v>
      </c>
    </row>
    <row r="241" spans="1:4" x14ac:dyDescent="0.3">
      <c r="A241" s="140" t="s">
        <v>114</v>
      </c>
      <c r="B241" s="130"/>
      <c r="C241" s="130"/>
      <c r="D241" s="86">
        <f>B241*C241</f>
        <v>0</v>
      </c>
    </row>
    <row r="242" spans="1:4" x14ac:dyDescent="0.3">
      <c r="A242" s="140"/>
      <c r="B242" s="84"/>
      <c r="C242" s="85"/>
      <c r="D242" s="86"/>
    </row>
    <row r="243" spans="1:4" x14ac:dyDescent="0.3">
      <c r="A243" s="142" t="s">
        <v>115</v>
      </c>
      <c r="B243" s="79"/>
      <c r="C243" s="79"/>
      <c r="D243" s="82">
        <f>SUM(D214:D221)+SUM(D225:D235)</f>
        <v>9800</v>
      </c>
    </row>
    <row r="244" spans="1:4" x14ac:dyDescent="0.3">
      <c r="A244" s="142" t="s">
        <v>116</v>
      </c>
      <c r="B244" s="79"/>
      <c r="C244" s="79"/>
      <c r="D244" s="82">
        <f>SUM(D213:D241)</f>
        <v>9800</v>
      </c>
    </row>
    <row r="245" spans="1:4" x14ac:dyDescent="0.3">
      <c r="A245" s="140"/>
      <c r="B245" s="84"/>
      <c r="C245" s="85"/>
      <c r="D245" s="86"/>
    </row>
    <row r="246" spans="1:4" x14ac:dyDescent="0.3">
      <c r="A246" s="79" t="s">
        <v>117</v>
      </c>
      <c r="B246" s="80"/>
      <c r="C246" s="81"/>
      <c r="D246" s="82">
        <f>D243*0.25</f>
        <v>2450</v>
      </c>
    </row>
    <row r="247" spans="1:4" x14ac:dyDescent="0.3">
      <c r="A247" s="141"/>
      <c r="B247" s="84"/>
      <c r="C247" s="85"/>
      <c r="D247" s="86"/>
    </row>
    <row r="248" spans="1:4" x14ac:dyDescent="0.3">
      <c r="A248" s="79" t="s">
        <v>118</v>
      </c>
      <c r="B248" s="79"/>
      <c r="C248" s="79"/>
      <c r="D248" s="82">
        <f>D244+D246</f>
        <v>12250</v>
      </c>
    </row>
    <row r="250" spans="1:4" x14ac:dyDescent="0.3">
      <c r="A250" s="71"/>
      <c r="B250" s="72"/>
      <c r="C250" s="73"/>
      <c r="D250" s="74"/>
    </row>
    <row r="251" spans="1:4" ht="21" x14ac:dyDescent="0.3">
      <c r="A251" s="274" t="str">
        <f t="shared" ref="A251" si="12">CONCATENATE("COSTS WORK PACKAGE 7: ","      ","Networking and Ecosystem Activities")</f>
        <v>COSTS WORK PACKAGE 7:       Networking and Ecosystem Activities</v>
      </c>
      <c r="B251" s="275"/>
      <c r="C251" s="275"/>
      <c r="D251" s="275"/>
    </row>
    <row r="252" spans="1:4" x14ac:dyDescent="0.3">
      <c r="A252" s="77"/>
      <c r="B252" s="78"/>
      <c r="C252" s="78"/>
      <c r="D252" s="78"/>
    </row>
    <row r="253" spans="1:4" x14ac:dyDescent="0.3">
      <c r="A253" s="79" t="s">
        <v>86</v>
      </c>
      <c r="B253" s="80"/>
      <c r="C253" s="81"/>
      <c r="D253" s="82"/>
    </row>
    <row r="254" spans="1:4" x14ac:dyDescent="0.3">
      <c r="A254" s="77" t="s">
        <v>87</v>
      </c>
      <c r="B254" s="84"/>
      <c r="C254" s="85"/>
      <c r="D254" s="86"/>
    </row>
    <row r="255" spans="1:4" x14ac:dyDescent="0.3">
      <c r="A255" s="138" t="s">
        <v>88</v>
      </c>
      <c r="B255" s="130">
        <v>1</v>
      </c>
      <c r="C255" s="130">
        <v>9800</v>
      </c>
      <c r="D255" s="86">
        <f t="shared" ref="D255:D262" si="13">B255*C255</f>
        <v>9800</v>
      </c>
    </row>
    <row r="256" spans="1:4" x14ac:dyDescent="0.3">
      <c r="A256" s="138" t="s">
        <v>89</v>
      </c>
      <c r="B256" s="130"/>
      <c r="C256" s="130"/>
      <c r="D256" s="86">
        <f t="shared" si="13"/>
        <v>0</v>
      </c>
    </row>
    <row r="257" spans="1:4" x14ac:dyDescent="0.3">
      <c r="A257" s="138" t="s">
        <v>90</v>
      </c>
      <c r="B257" s="130"/>
      <c r="C257" s="130"/>
      <c r="D257" s="86">
        <f t="shared" si="13"/>
        <v>0</v>
      </c>
    </row>
    <row r="258" spans="1:4" x14ac:dyDescent="0.3">
      <c r="A258" s="138" t="s">
        <v>91</v>
      </c>
      <c r="B258" s="130"/>
      <c r="C258" s="130"/>
      <c r="D258" s="86">
        <f t="shared" si="13"/>
        <v>0</v>
      </c>
    </row>
    <row r="259" spans="1:4" x14ac:dyDescent="0.3">
      <c r="A259" s="138" t="s">
        <v>92</v>
      </c>
      <c r="B259" s="130"/>
      <c r="C259" s="130"/>
      <c r="D259" s="86">
        <f t="shared" si="13"/>
        <v>0</v>
      </c>
    </row>
    <row r="260" spans="1:4" x14ac:dyDescent="0.3">
      <c r="A260" s="77" t="s">
        <v>93</v>
      </c>
      <c r="B260" s="130"/>
      <c r="C260" s="130"/>
      <c r="D260" s="86">
        <f t="shared" si="13"/>
        <v>0</v>
      </c>
    </row>
    <row r="261" spans="1:4" x14ac:dyDescent="0.3">
      <c r="A261" s="77" t="s">
        <v>94</v>
      </c>
      <c r="B261" s="130"/>
      <c r="C261" s="130"/>
      <c r="D261" s="86">
        <f t="shared" si="13"/>
        <v>0</v>
      </c>
    </row>
    <row r="262" spans="1:4" x14ac:dyDescent="0.3">
      <c r="A262" s="77" t="s">
        <v>95</v>
      </c>
      <c r="B262" s="130"/>
      <c r="C262" s="85">
        <f>5080*VLOOKUP('BE list'!D8,CountryList!A2:B164,2,FALSE)</f>
        <v>4993.6400000000003</v>
      </c>
      <c r="D262" s="86">
        <f t="shared" si="13"/>
        <v>0</v>
      </c>
    </row>
    <row r="263" spans="1:4" x14ac:dyDescent="0.3">
      <c r="A263" s="79" t="s">
        <v>96</v>
      </c>
      <c r="B263" s="80"/>
      <c r="C263" s="81"/>
      <c r="D263" s="82"/>
    </row>
    <row r="264" spans="1:4" x14ac:dyDescent="0.3">
      <c r="A264" s="143"/>
      <c r="B264" s="130"/>
      <c r="C264" s="130"/>
      <c r="D264" s="86">
        <f>B264*C264</f>
        <v>0</v>
      </c>
    </row>
    <row r="265" spans="1:4" x14ac:dyDescent="0.3">
      <c r="A265" s="79" t="s">
        <v>97</v>
      </c>
      <c r="B265" s="80"/>
      <c r="C265" s="81"/>
      <c r="D265" s="82"/>
    </row>
    <row r="266" spans="1:4" x14ac:dyDescent="0.3">
      <c r="A266" s="77" t="s">
        <v>98</v>
      </c>
      <c r="B266" s="130"/>
      <c r="C266" s="130"/>
      <c r="D266" s="86">
        <f>B266*C266</f>
        <v>0</v>
      </c>
    </row>
    <row r="267" spans="1:4" x14ac:dyDescent="0.3">
      <c r="A267" s="77" t="s">
        <v>130</v>
      </c>
      <c r="B267" s="84"/>
      <c r="C267" s="85"/>
      <c r="D267" s="86"/>
    </row>
    <row r="268" spans="1:4" x14ac:dyDescent="0.3">
      <c r="A268" s="139" t="s">
        <v>100</v>
      </c>
      <c r="B268" s="130"/>
      <c r="C268" s="130"/>
      <c r="D268" s="86">
        <f>B268*C268</f>
        <v>0</v>
      </c>
    </row>
    <row r="269" spans="1:4" x14ac:dyDescent="0.3">
      <c r="A269" s="139" t="s">
        <v>101</v>
      </c>
      <c r="B269" s="130"/>
      <c r="C269" s="130"/>
      <c r="D269" s="86">
        <f>B269*C269</f>
        <v>0</v>
      </c>
    </row>
    <row r="270" spans="1:4" x14ac:dyDescent="0.3">
      <c r="A270" s="139" t="s">
        <v>102</v>
      </c>
      <c r="B270" s="130"/>
      <c r="C270" s="130"/>
      <c r="D270" s="86">
        <f>B270*C270</f>
        <v>0</v>
      </c>
    </row>
    <row r="271" spans="1:4" x14ac:dyDescent="0.3">
      <c r="A271" s="77" t="s">
        <v>103</v>
      </c>
      <c r="B271" s="84"/>
      <c r="C271" s="85"/>
      <c r="D271" s="86"/>
    </row>
    <row r="272" spans="1:4" x14ac:dyDescent="0.3">
      <c r="A272" s="139" t="s">
        <v>104</v>
      </c>
      <c r="B272" s="130"/>
      <c r="C272" s="130"/>
      <c r="D272" s="86">
        <f>B272*C272</f>
        <v>0</v>
      </c>
    </row>
    <row r="273" spans="1:4" x14ac:dyDescent="0.3">
      <c r="A273" s="139" t="s">
        <v>105</v>
      </c>
      <c r="B273" s="130"/>
      <c r="C273" s="130"/>
      <c r="D273" s="86">
        <f>B273*C273</f>
        <v>0</v>
      </c>
    </row>
    <row r="274" spans="1:4" x14ac:dyDescent="0.3">
      <c r="A274" s="139" t="s">
        <v>106</v>
      </c>
      <c r="B274" s="130"/>
      <c r="C274" s="130"/>
      <c r="D274" s="86">
        <f>B274*C274</f>
        <v>0</v>
      </c>
    </row>
    <row r="275" spans="1:4" x14ac:dyDescent="0.3">
      <c r="A275" s="139" t="s">
        <v>107</v>
      </c>
      <c r="B275" s="130"/>
      <c r="C275" s="130"/>
      <c r="D275" s="86">
        <f>B275*C275</f>
        <v>0</v>
      </c>
    </row>
    <row r="276" spans="1:4" x14ac:dyDescent="0.3">
      <c r="A276" s="139" t="s">
        <v>131</v>
      </c>
      <c r="B276" s="130"/>
      <c r="C276" s="130"/>
      <c r="D276" s="86">
        <f>B276*C276</f>
        <v>0</v>
      </c>
    </row>
    <row r="277" spans="1:4" x14ac:dyDescent="0.3">
      <c r="A277" s="79" t="s">
        <v>109</v>
      </c>
      <c r="B277" s="80"/>
      <c r="C277" s="81"/>
      <c r="D277" s="82"/>
    </row>
    <row r="278" spans="1:4" x14ac:dyDescent="0.3">
      <c r="A278" s="140" t="s">
        <v>110</v>
      </c>
      <c r="B278" s="130"/>
      <c r="C278" s="130"/>
      <c r="D278" s="86">
        <f>B278*C278</f>
        <v>0</v>
      </c>
    </row>
    <row r="279" spans="1:4" x14ac:dyDescent="0.3">
      <c r="A279" s="140" t="s">
        <v>111</v>
      </c>
      <c r="B279" s="130"/>
      <c r="C279" s="130"/>
      <c r="D279" s="86">
        <f>B279*C279</f>
        <v>0</v>
      </c>
    </row>
    <row r="280" spans="1:4" x14ac:dyDescent="0.3">
      <c r="A280" s="140" t="s">
        <v>332</v>
      </c>
      <c r="B280" s="130"/>
      <c r="C280" s="130"/>
      <c r="D280" s="86">
        <f>B280*C280</f>
        <v>0</v>
      </c>
    </row>
    <row r="281" spans="1:4" x14ac:dyDescent="0.3">
      <c r="A281" s="140" t="s">
        <v>333</v>
      </c>
      <c r="B281" s="130"/>
      <c r="C281" s="130"/>
      <c r="D281" s="86">
        <f>B281*C281</f>
        <v>0</v>
      </c>
    </row>
    <row r="282" spans="1:4" x14ac:dyDescent="0.3">
      <c r="A282" s="140" t="s">
        <v>114</v>
      </c>
      <c r="B282" s="130"/>
      <c r="C282" s="130"/>
      <c r="D282" s="86">
        <f>B282*C282</f>
        <v>0</v>
      </c>
    </row>
    <row r="283" spans="1:4" x14ac:dyDescent="0.3">
      <c r="A283" s="140"/>
      <c r="B283" s="84"/>
      <c r="C283" s="85"/>
      <c r="D283" s="86"/>
    </row>
    <row r="284" spans="1:4" x14ac:dyDescent="0.3">
      <c r="A284" s="142" t="s">
        <v>115</v>
      </c>
      <c r="B284" s="79"/>
      <c r="C284" s="79"/>
      <c r="D284" s="82">
        <f>SUM(D255:D262)+SUM(D266:D276)</f>
        <v>9800</v>
      </c>
    </row>
    <row r="285" spans="1:4" x14ac:dyDescent="0.3">
      <c r="A285" s="142" t="s">
        <v>116</v>
      </c>
      <c r="B285" s="79"/>
      <c r="C285" s="79"/>
      <c r="D285" s="82">
        <f>SUM(D254:D282)</f>
        <v>9800</v>
      </c>
    </row>
    <row r="286" spans="1:4" x14ac:dyDescent="0.3">
      <c r="A286" s="140"/>
      <c r="B286" s="84"/>
      <c r="C286" s="85"/>
      <c r="D286" s="86"/>
    </row>
    <row r="287" spans="1:4" x14ac:dyDescent="0.3">
      <c r="A287" s="79" t="s">
        <v>117</v>
      </c>
      <c r="B287" s="80"/>
      <c r="C287" s="81"/>
      <c r="D287" s="82">
        <f>D284*0.25</f>
        <v>2450</v>
      </c>
    </row>
    <row r="288" spans="1:4" x14ac:dyDescent="0.3">
      <c r="A288" s="141"/>
      <c r="B288" s="84"/>
      <c r="C288" s="85"/>
      <c r="D288" s="86"/>
    </row>
    <row r="289" spans="1:4" x14ac:dyDescent="0.3">
      <c r="A289" s="79" t="s">
        <v>118</v>
      </c>
      <c r="B289" s="79"/>
      <c r="C289" s="79"/>
      <c r="D289" s="82">
        <f>D285+D287</f>
        <v>12250</v>
      </c>
    </row>
    <row r="290" spans="1:4" ht="23.4" x14ac:dyDescent="0.3">
      <c r="A290" s="144"/>
      <c r="B290" s="91"/>
      <c r="C290" s="92"/>
      <c r="D290" s="93"/>
    </row>
    <row r="291" spans="1:4" x14ac:dyDescent="0.3">
      <c r="A291" s="71"/>
      <c r="B291" s="72"/>
      <c r="C291" s="73"/>
      <c r="D291" s="74"/>
    </row>
    <row r="292" spans="1:4" ht="21" x14ac:dyDescent="0.3">
      <c r="A292" s="274" t="str">
        <f t="shared" ref="A292" si="14">CONCATENATE("COSTS WORK PACKAGE 8: ","      ","Dissemination, Exploitation and Communication Activities (RP1)")</f>
        <v>COSTS WORK PACKAGE 8:       Dissemination, Exploitation and Communication Activities (RP1)</v>
      </c>
      <c r="B292" s="275"/>
      <c r="C292" s="275"/>
      <c r="D292" s="275"/>
    </row>
    <row r="293" spans="1:4" x14ac:dyDescent="0.3">
      <c r="A293" s="77"/>
      <c r="B293" s="78"/>
      <c r="C293" s="78"/>
      <c r="D293" s="78"/>
    </row>
    <row r="294" spans="1:4" x14ac:dyDescent="0.3">
      <c r="A294" s="79" t="s">
        <v>86</v>
      </c>
      <c r="B294" s="80"/>
      <c r="C294" s="81"/>
      <c r="D294" s="82"/>
    </row>
    <row r="295" spans="1:4" x14ac:dyDescent="0.3">
      <c r="A295" s="77" t="s">
        <v>87</v>
      </c>
      <c r="B295" s="84"/>
      <c r="C295" s="85"/>
      <c r="D295" s="86"/>
    </row>
    <row r="296" spans="1:4" x14ac:dyDescent="0.3">
      <c r="A296" s="138" t="s">
        <v>88</v>
      </c>
      <c r="B296" s="130">
        <v>1</v>
      </c>
      <c r="C296" s="130">
        <v>9800</v>
      </c>
      <c r="D296" s="86">
        <f t="shared" ref="D296:D303" si="15">B296*C296</f>
        <v>9800</v>
      </c>
    </row>
    <row r="297" spans="1:4" x14ac:dyDescent="0.3">
      <c r="A297" s="138" t="s">
        <v>89</v>
      </c>
      <c r="B297" s="130"/>
      <c r="C297" s="130"/>
      <c r="D297" s="86">
        <f t="shared" si="15"/>
        <v>0</v>
      </c>
    </row>
    <row r="298" spans="1:4" x14ac:dyDescent="0.3">
      <c r="A298" s="138" t="s">
        <v>90</v>
      </c>
      <c r="B298" s="130"/>
      <c r="C298" s="130"/>
      <c r="D298" s="86">
        <f t="shared" si="15"/>
        <v>0</v>
      </c>
    </row>
    <row r="299" spans="1:4" x14ac:dyDescent="0.3">
      <c r="A299" s="138" t="s">
        <v>91</v>
      </c>
      <c r="B299" s="130"/>
      <c r="C299" s="130"/>
      <c r="D299" s="86">
        <f t="shared" si="15"/>
        <v>0</v>
      </c>
    </row>
    <row r="300" spans="1:4" x14ac:dyDescent="0.3">
      <c r="A300" s="138" t="s">
        <v>92</v>
      </c>
      <c r="B300" s="130"/>
      <c r="C300" s="130"/>
      <c r="D300" s="86">
        <f t="shared" si="15"/>
        <v>0</v>
      </c>
    </row>
    <row r="301" spans="1:4" x14ac:dyDescent="0.3">
      <c r="A301" s="77" t="s">
        <v>93</v>
      </c>
      <c r="B301" s="130"/>
      <c r="C301" s="130"/>
      <c r="D301" s="86">
        <f t="shared" si="15"/>
        <v>0</v>
      </c>
    </row>
    <row r="302" spans="1:4" x14ac:dyDescent="0.3">
      <c r="A302" s="77" t="s">
        <v>94</v>
      </c>
      <c r="B302" s="130"/>
      <c r="C302" s="130"/>
      <c r="D302" s="86">
        <f t="shared" si="15"/>
        <v>0</v>
      </c>
    </row>
    <row r="303" spans="1:4" x14ac:dyDescent="0.3">
      <c r="A303" s="77" t="s">
        <v>95</v>
      </c>
      <c r="B303" s="130"/>
      <c r="C303" s="85">
        <f>5080*VLOOKUP('BE list'!D8,CountryList!A2:B164,2,FALSE)</f>
        <v>4993.6400000000003</v>
      </c>
      <c r="D303" s="86">
        <f t="shared" si="15"/>
        <v>0</v>
      </c>
    </row>
    <row r="304" spans="1:4" x14ac:dyDescent="0.3">
      <c r="A304" s="79" t="s">
        <v>96</v>
      </c>
      <c r="B304" s="80"/>
      <c r="C304" s="81"/>
      <c r="D304" s="82"/>
    </row>
    <row r="305" spans="1:4" x14ac:dyDescent="0.3">
      <c r="A305" s="143"/>
      <c r="B305" s="130"/>
      <c r="C305" s="130"/>
      <c r="D305" s="86">
        <f>B305*C305</f>
        <v>0</v>
      </c>
    </row>
    <row r="306" spans="1:4" x14ac:dyDescent="0.3">
      <c r="A306" s="79" t="s">
        <v>97</v>
      </c>
      <c r="B306" s="80"/>
      <c r="C306" s="81"/>
      <c r="D306" s="82"/>
    </row>
    <row r="307" spans="1:4" x14ac:dyDescent="0.3">
      <c r="A307" s="77" t="s">
        <v>98</v>
      </c>
      <c r="B307" s="130">
        <v>4</v>
      </c>
      <c r="C307" s="130">
        <v>4130</v>
      </c>
      <c r="D307" s="86">
        <f>B307*C307</f>
        <v>16520</v>
      </c>
    </row>
    <row r="308" spans="1:4" x14ac:dyDescent="0.3">
      <c r="A308" s="77" t="s">
        <v>130</v>
      </c>
      <c r="B308" s="84"/>
      <c r="C308" s="85"/>
      <c r="D308" s="86"/>
    </row>
    <row r="309" spans="1:4" x14ac:dyDescent="0.3">
      <c r="A309" s="139" t="s">
        <v>100</v>
      </c>
      <c r="B309" s="130"/>
      <c r="C309" s="130"/>
      <c r="D309" s="86">
        <f>B309*C309</f>
        <v>0</v>
      </c>
    </row>
    <row r="310" spans="1:4" x14ac:dyDescent="0.3">
      <c r="A310" s="139" t="s">
        <v>101</v>
      </c>
      <c r="B310" s="130"/>
      <c r="C310" s="130"/>
      <c r="D310" s="86">
        <f>B310*C310</f>
        <v>0</v>
      </c>
    </row>
    <row r="311" spans="1:4" x14ac:dyDescent="0.3">
      <c r="A311" s="139" t="s">
        <v>102</v>
      </c>
      <c r="B311" s="130"/>
      <c r="C311" s="130"/>
      <c r="D311" s="86">
        <f>B311*C311</f>
        <v>0</v>
      </c>
    </row>
    <row r="312" spans="1:4" x14ac:dyDescent="0.3">
      <c r="A312" s="77" t="s">
        <v>103</v>
      </c>
      <c r="B312" s="84"/>
      <c r="C312" s="85"/>
      <c r="D312" s="86"/>
    </row>
    <row r="313" spans="1:4" x14ac:dyDescent="0.3">
      <c r="A313" s="139" t="s">
        <v>104</v>
      </c>
      <c r="B313" s="130"/>
      <c r="C313" s="130"/>
      <c r="D313" s="86">
        <f>B313*C313</f>
        <v>0</v>
      </c>
    </row>
    <row r="314" spans="1:4" x14ac:dyDescent="0.3">
      <c r="A314" s="139" t="s">
        <v>105</v>
      </c>
      <c r="B314" s="130"/>
      <c r="C314" s="130"/>
      <c r="D314" s="86">
        <f>B314*C314</f>
        <v>0</v>
      </c>
    </row>
    <row r="315" spans="1:4" x14ac:dyDescent="0.3">
      <c r="A315" s="139" t="s">
        <v>106</v>
      </c>
      <c r="B315" s="130"/>
      <c r="C315" s="130"/>
      <c r="D315" s="86">
        <f>B315*C315</f>
        <v>0</v>
      </c>
    </row>
    <row r="316" spans="1:4" x14ac:dyDescent="0.3">
      <c r="A316" s="139" t="s">
        <v>107</v>
      </c>
      <c r="B316" s="130"/>
      <c r="C316" s="130"/>
      <c r="D316" s="86">
        <f>B316*C316</f>
        <v>0</v>
      </c>
    </row>
    <row r="317" spans="1:4" x14ac:dyDescent="0.3">
      <c r="A317" s="139" t="s">
        <v>131</v>
      </c>
      <c r="B317" s="130"/>
      <c r="C317" s="130"/>
      <c r="D317" s="86">
        <f>B317*C317</f>
        <v>0</v>
      </c>
    </row>
    <row r="318" spans="1:4" x14ac:dyDescent="0.3">
      <c r="A318" s="79" t="s">
        <v>109</v>
      </c>
      <c r="B318" s="80"/>
      <c r="C318" s="81"/>
      <c r="D318" s="82"/>
    </row>
    <row r="319" spans="1:4" x14ac:dyDescent="0.3">
      <c r="A319" s="140" t="s">
        <v>110</v>
      </c>
      <c r="B319" s="130"/>
      <c r="C319" s="130"/>
      <c r="D319" s="86">
        <f>B319*C319</f>
        <v>0</v>
      </c>
    </row>
    <row r="320" spans="1:4" x14ac:dyDescent="0.3">
      <c r="A320" s="140" t="s">
        <v>111</v>
      </c>
      <c r="B320" s="130"/>
      <c r="C320" s="130"/>
      <c r="D320" s="86">
        <f>B320*C320</f>
        <v>0</v>
      </c>
    </row>
    <row r="321" spans="1:4" x14ac:dyDescent="0.3">
      <c r="A321" s="140" t="s">
        <v>332</v>
      </c>
      <c r="B321" s="130"/>
      <c r="C321" s="130"/>
      <c r="D321" s="86">
        <f>B321*C321</f>
        <v>0</v>
      </c>
    </row>
    <row r="322" spans="1:4" x14ac:dyDescent="0.3">
      <c r="A322" s="140" t="s">
        <v>333</v>
      </c>
      <c r="B322" s="130"/>
      <c r="C322" s="130"/>
      <c r="D322" s="86">
        <f>B322*C322</f>
        <v>0</v>
      </c>
    </row>
    <row r="323" spans="1:4" x14ac:dyDescent="0.3">
      <c r="A323" s="140" t="s">
        <v>114</v>
      </c>
      <c r="B323" s="130"/>
      <c r="C323" s="130"/>
      <c r="D323" s="86">
        <f>B323*C323</f>
        <v>0</v>
      </c>
    </row>
    <row r="324" spans="1:4" x14ac:dyDescent="0.3">
      <c r="A324" s="140"/>
      <c r="B324" s="84"/>
      <c r="C324" s="85"/>
      <c r="D324" s="86"/>
    </row>
    <row r="325" spans="1:4" x14ac:dyDescent="0.3">
      <c r="A325" s="142" t="s">
        <v>115</v>
      </c>
      <c r="B325" s="79"/>
      <c r="C325" s="79"/>
      <c r="D325" s="82">
        <f>SUM(D296:D303)+SUM(D307:D317)</f>
        <v>26320</v>
      </c>
    </row>
    <row r="326" spans="1:4" x14ac:dyDescent="0.3">
      <c r="A326" s="142" t="s">
        <v>116</v>
      </c>
      <c r="B326" s="79"/>
      <c r="C326" s="79"/>
      <c r="D326" s="82">
        <f>SUM(D295:D323)</f>
        <v>26320</v>
      </c>
    </row>
    <row r="327" spans="1:4" x14ac:dyDescent="0.3">
      <c r="A327" s="140"/>
      <c r="B327" s="84"/>
      <c r="C327" s="85"/>
      <c r="D327" s="86"/>
    </row>
    <row r="328" spans="1:4" x14ac:dyDescent="0.3">
      <c r="A328" s="79" t="s">
        <v>117</v>
      </c>
      <c r="B328" s="80"/>
      <c r="C328" s="81"/>
      <c r="D328" s="82">
        <f>D325*0.25</f>
        <v>6580</v>
      </c>
    </row>
    <row r="329" spans="1:4" x14ac:dyDescent="0.3">
      <c r="A329" s="141"/>
      <c r="B329" s="84"/>
      <c r="C329" s="85"/>
      <c r="D329" s="86"/>
    </row>
    <row r="330" spans="1:4" x14ac:dyDescent="0.3">
      <c r="A330" s="79" t="s">
        <v>118</v>
      </c>
      <c r="B330" s="79"/>
      <c r="C330" s="79"/>
      <c r="D330" s="82">
        <f>D326+D328</f>
        <v>32900</v>
      </c>
    </row>
    <row r="331" spans="1:4" ht="23.4" x14ac:dyDescent="0.3">
      <c r="A331" s="144"/>
      <c r="B331" s="91"/>
      <c r="C331" s="92"/>
      <c r="D331" s="93"/>
    </row>
    <row r="332" spans="1:4" x14ac:dyDescent="0.3">
      <c r="A332" s="71"/>
      <c r="B332" s="72"/>
      <c r="C332" s="73"/>
      <c r="D332" s="74"/>
    </row>
    <row r="333" spans="1:4" ht="21" x14ac:dyDescent="0.3">
      <c r="A333" s="274" t="str">
        <f t="shared" ref="A333" si="16">CONCATENATE("COSTS WORK PACKAGE 9: ","      ","Dissemination, Exploitation and Communication Activities (RP2)")</f>
        <v>COSTS WORK PACKAGE 9:       Dissemination, Exploitation and Communication Activities (RP2)</v>
      </c>
      <c r="B333" s="275"/>
      <c r="C333" s="275"/>
      <c r="D333" s="275"/>
    </row>
    <row r="334" spans="1:4" x14ac:dyDescent="0.3">
      <c r="A334" s="77"/>
      <c r="B334" s="78"/>
      <c r="C334" s="78"/>
      <c r="D334" s="78"/>
    </row>
    <row r="335" spans="1:4" x14ac:dyDescent="0.3">
      <c r="A335" s="79" t="s">
        <v>86</v>
      </c>
      <c r="B335" s="80"/>
      <c r="C335" s="81"/>
      <c r="D335" s="82"/>
    </row>
    <row r="336" spans="1:4" x14ac:dyDescent="0.3">
      <c r="A336" s="77" t="s">
        <v>87</v>
      </c>
      <c r="B336" s="84"/>
      <c r="C336" s="85"/>
      <c r="D336" s="86"/>
    </row>
    <row r="337" spans="1:4" x14ac:dyDescent="0.3">
      <c r="A337" s="138" t="s">
        <v>88</v>
      </c>
      <c r="B337" s="130">
        <v>1</v>
      </c>
      <c r="C337" s="130">
        <v>9800</v>
      </c>
      <c r="D337" s="86">
        <f t="shared" ref="D337:D344" si="17">B337*C337</f>
        <v>9800</v>
      </c>
    </row>
    <row r="338" spans="1:4" x14ac:dyDescent="0.3">
      <c r="A338" s="138" t="s">
        <v>89</v>
      </c>
      <c r="B338" s="130"/>
      <c r="C338" s="130"/>
      <c r="D338" s="86">
        <f t="shared" si="17"/>
        <v>0</v>
      </c>
    </row>
    <row r="339" spans="1:4" x14ac:dyDescent="0.3">
      <c r="A339" s="138" t="s">
        <v>90</v>
      </c>
      <c r="B339" s="130"/>
      <c r="C339" s="130"/>
      <c r="D339" s="86">
        <f t="shared" si="17"/>
        <v>0</v>
      </c>
    </row>
    <row r="340" spans="1:4" x14ac:dyDescent="0.3">
      <c r="A340" s="138" t="s">
        <v>91</v>
      </c>
      <c r="B340" s="130"/>
      <c r="C340" s="130"/>
      <c r="D340" s="86">
        <f t="shared" si="17"/>
        <v>0</v>
      </c>
    </row>
    <row r="341" spans="1:4" x14ac:dyDescent="0.3">
      <c r="A341" s="138" t="s">
        <v>92</v>
      </c>
      <c r="B341" s="130"/>
      <c r="C341" s="130"/>
      <c r="D341" s="86">
        <f t="shared" si="17"/>
        <v>0</v>
      </c>
    </row>
    <row r="342" spans="1:4" x14ac:dyDescent="0.3">
      <c r="A342" s="77" t="s">
        <v>93</v>
      </c>
      <c r="B342" s="130"/>
      <c r="C342" s="130"/>
      <c r="D342" s="86">
        <f t="shared" si="17"/>
        <v>0</v>
      </c>
    </row>
    <row r="343" spans="1:4" x14ac:dyDescent="0.3">
      <c r="A343" s="77" t="s">
        <v>94</v>
      </c>
      <c r="B343" s="130"/>
      <c r="C343" s="130"/>
      <c r="D343" s="86">
        <f t="shared" si="17"/>
        <v>0</v>
      </c>
    </row>
    <row r="344" spans="1:4" x14ac:dyDescent="0.3">
      <c r="A344" s="77" t="s">
        <v>95</v>
      </c>
      <c r="B344" s="130"/>
      <c r="C344" s="85">
        <f>5080*VLOOKUP('BE list'!D8,CountryList!A2:B164,2,FALSE)</f>
        <v>4993.6400000000003</v>
      </c>
      <c r="D344" s="86">
        <f t="shared" si="17"/>
        <v>0</v>
      </c>
    </row>
    <row r="345" spans="1:4" x14ac:dyDescent="0.3">
      <c r="A345" s="79" t="s">
        <v>96</v>
      </c>
      <c r="B345" s="80"/>
      <c r="C345" s="81"/>
      <c r="D345" s="82"/>
    </row>
    <row r="346" spans="1:4" x14ac:dyDescent="0.3">
      <c r="A346" s="143"/>
      <c r="B346" s="130"/>
      <c r="C346" s="130"/>
      <c r="D346" s="86">
        <f>B346*C346</f>
        <v>0</v>
      </c>
    </row>
    <row r="347" spans="1:4" x14ac:dyDescent="0.3">
      <c r="A347" s="79" t="s">
        <v>97</v>
      </c>
      <c r="B347" s="80"/>
      <c r="C347" s="81"/>
      <c r="D347" s="82"/>
    </row>
    <row r="348" spans="1:4" x14ac:dyDescent="0.3">
      <c r="A348" s="77" t="s">
        <v>98</v>
      </c>
      <c r="B348" s="130">
        <v>2</v>
      </c>
      <c r="C348" s="130">
        <v>2350</v>
      </c>
      <c r="D348" s="86">
        <f>B348*C348</f>
        <v>4700</v>
      </c>
    </row>
    <row r="349" spans="1:4" x14ac:dyDescent="0.3">
      <c r="A349" s="77" t="s">
        <v>130</v>
      </c>
      <c r="B349" s="84"/>
      <c r="C349" s="85"/>
      <c r="D349" s="86"/>
    </row>
    <row r="350" spans="1:4" x14ac:dyDescent="0.3">
      <c r="A350" s="139" t="s">
        <v>100</v>
      </c>
      <c r="B350" s="130"/>
      <c r="C350" s="130"/>
      <c r="D350" s="86">
        <f>B350*C350</f>
        <v>0</v>
      </c>
    </row>
    <row r="351" spans="1:4" x14ac:dyDescent="0.3">
      <c r="A351" s="139" t="s">
        <v>101</v>
      </c>
      <c r="B351" s="130"/>
      <c r="C351" s="130"/>
      <c r="D351" s="86">
        <f>B351*C351</f>
        <v>0</v>
      </c>
    </row>
    <row r="352" spans="1:4" x14ac:dyDescent="0.3">
      <c r="A352" s="139" t="s">
        <v>102</v>
      </c>
      <c r="B352" s="130"/>
      <c r="C352" s="130"/>
      <c r="D352" s="86">
        <f>B352*C352</f>
        <v>0</v>
      </c>
    </row>
    <row r="353" spans="1:4" x14ac:dyDescent="0.3">
      <c r="A353" s="77" t="s">
        <v>103</v>
      </c>
      <c r="B353" s="84"/>
      <c r="C353" s="85"/>
      <c r="D353" s="86"/>
    </row>
    <row r="354" spans="1:4" x14ac:dyDescent="0.3">
      <c r="A354" s="139" t="s">
        <v>104</v>
      </c>
      <c r="B354" s="130"/>
      <c r="C354" s="130"/>
      <c r="D354" s="86">
        <f>B354*C354</f>
        <v>0</v>
      </c>
    </row>
    <row r="355" spans="1:4" x14ac:dyDescent="0.3">
      <c r="A355" s="139" t="s">
        <v>105</v>
      </c>
      <c r="B355" s="130"/>
      <c r="C355" s="130"/>
      <c r="D355" s="86">
        <f>B355*C355</f>
        <v>0</v>
      </c>
    </row>
    <row r="356" spans="1:4" x14ac:dyDescent="0.3">
      <c r="A356" s="139" t="s">
        <v>106</v>
      </c>
      <c r="B356" s="130"/>
      <c r="C356" s="130"/>
      <c r="D356" s="86">
        <f>B356*C356</f>
        <v>0</v>
      </c>
    </row>
    <row r="357" spans="1:4" x14ac:dyDescent="0.3">
      <c r="A357" s="139" t="s">
        <v>107</v>
      </c>
      <c r="B357" s="130"/>
      <c r="C357" s="130"/>
      <c r="D357" s="86">
        <f>B357*C357</f>
        <v>0</v>
      </c>
    </row>
    <row r="358" spans="1:4" x14ac:dyDescent="0.3">
      <c r="A358" s="139" t="s">
        <v>131</v>
      </c>
      <c r="B358" s="130"/>
      <c r="C358" s="130"/>
      <c r="D358" s="86">
        <f>B358*C358</f>
        <v>0</v>
      </c>
    </row>
    <row r="359" spans="1:4" x14ac:dyDescent="0.3">
      <c r="A359" s="79" t="s">
        <v>109</v>
      </c>
      <c r="B359" s="80"/>
      <c r="C359" s="81"/>
      <c r="D359" s="82"/>
    </row>
    <row r="360" spans="1:4" x14ac:dyDescent="0.3">
      <c r="A360" s="140" t="s">
        <v>110</v>
      </c>
      <c r="B360" s="130"/>
      <c r="C360" s="130"/>
      <c r="D360" s="86">
        <f>B360*C360</f>
        <v>0</v>
      </c>
    </row>
    <row r="361" spans="1:4" x14ac:dyDescent="0.3">
      <c r="A361" s="140" t="s">
        <v>111</v>
      </c>
      <c r="B361" s="130"/>
      <c r="C361" s="130"/>
      <c r="D361" s="86">
        <f>B361*C361</f>
        <v>0</v>
      </c>
    </row>
    <row r="362" spans="1:4" x14ac:dyDescent="0.3">
      <c r="A362" s="140" t="s">
        <v>332</v>
      </c>
      <c r="B362" s="130"/>
      <c r="C362" s="130"/>
      <c r="D362" s="86">
        <f>B362*C362</f>
        <v>0</v>
      </c>
    </row>
    <row r="363" spans="1:4" x14ac:dyDescent="0.3">
      <c r="A363" s="140" t="s">
        <v>333</v>
      </c>
      <c r="B363" s="130"/>
      <c r="C363" s="130"/>
      <c r="D363" s="86">
        <f>B363*C363</f>
        <v>0</v>
      </c>
    </row>
    <row r="364" spans="1:4" x14ac:dyDescent="0.3">
      <c r="A364" s="140" t="s">
        <v>114</v>
      </c>
      <c r="B364" s="130"/>
      <c r="C364" s="130"/>
      <c r="D364" s="86">
        <f>B364*C364</f>
        <v>0</v>
      </c>
    </row>
    <row r="365" spans="1:4" x14ac:dyDescent="0.3">
      <c r="A365" s="140"/>
      <c r="B365" s="84"/>
      <c r="C365" s="85"/>
      <c r="D365" s="86"/>
    </row>
    <row r="366" spans="1:4" x14ac:dyDescent="0.3">
      <c r="A366" s="142" t="s">
        <v>115</v>
      </c>
      <c r="B366" s="79"/>
      <c r="C366" s="79"/>
      <c r="D366" s="82">
        <f>SUM(D337:D344)+SUM(D348:D358)</f>
        <v>14500</v>
      </c>
    </row>
    <row r="367" spans="1:4" x14ac:dyDescent="0.3">
      <c r="A367" s="142" t="s">
        <v>116</v>
      </c>
      <c r="B367" s="79"/>
      <c r="C367" s="79"/>
      <c r="D367" s="82">
        <f>SUM(D336:D364)</f>
        <v>14500</v>
      </c>
    </row>
    <row r="368" spans="1:4" x14ac:dyDescent="0.3">
      <c r="A368" s="140"/>
      <c r="B368" s="84"/>
      <c r="C368" s="85"/>
      <c r="D368" s="86"/>
    </row>
    <row r="369" spans="1:4" x14ac:dyDescent="0.3">
      <c r="A369" s="79" t="s">
        <v>117</v>
      </c>
      <c r="B369" s="80"/>
      <c r="C369" s="81"/>
      <c r="D369" s="82">
        <f>D366*0.25</f>
        <v>3625</v>
      </c>
    </row>
    <row r="370" spans="1:4" x14ac:dyDescent="0.3">
      <c r="A370" s="141"/>
      <c r="B370" s="84"/>
      <c r="C370" s="85"/>
      <c r="D370" s="86"/>
    </row>
    <row r="371" spans="1:4" x14ac:dyDescent="0.3">
      <c r="A371" s="79" t="s">
        <v>118</v>
      </c>
      <c r="B371" s="79"/>
      <c r="C371" s="79"/>
      <c r="D371" s="82">
        <f>D367+D369</f>
        <v>18125</v>
      </c>
    </row>
    <row r="373" spans="1:4" x14ac:dyDescent="0.3">
      <c r="A373" s="71"/>
      <c r="B373" s="72"/>
      <c r="C373" s="73"/>
      <c r="D373" s="74"/>
    </row>
    <row r="374" spans="1:4" ht="21" x14ac:dyDescent="0.3">
      <c r="A374" s="274" t="s">
        <v>136</v>
      </c>
      <c r="B374" s="275"/>
      <c r="C374" s="275"/>
      <c r="D374" s="275"/>
    </row>
    <row r="375" spans="1:4" x14ac:dyDescent="0.3">
      <c r="A375" s="77"/>
      <c r="B375" s="78"/>
      <c r="C375" s="78"/>
      <c r="D375" s="78"/>
    </row>
    <row r="376" spans="1:4" x14ac:dyDescent="0.3">
      <c r="A376" s="79" t="s">
        <v>86</v>
      </c>
      <c r="B376" s="80"/>
      <c r="C376" s="81"/>
      <c r="D376" s="82"/>
    </row>
    <row r="377" spans="1:4" x14ac:dyDescent="0.3">
      <c r="A377" s="77" t="s">
        <v>87</v>
      </c>
      <c r="B377" s="84"/>
      <c r="C377" s="85"/>
      <c r="D377" s="86"/>
    </row>
    <row r="378" spans="1:4" x14ac:dyDescent="0.3">
      <c r="A378" s="138" t="s">
        <v>88</v>
      </c>
      <c r="B378" s="203">
        <f t="shared" ref="B378:B385" si="18">B9+B50+B91+B132+B173+B214+B255+B296+B337</f>
        <v>13</v>
      </c>
      <c r="C378" s="85">
        <f t="shared" ref="C378:C385" si="19">IF(B378&gt;0,D378/B378," ")</f>
        <v>9800</v>
      </c>
      <c r="D378" s="86">
        <f t="shared" ref="D378:D385" si="20">D9+D50+D91+D132+D173+D214+D255+D296+D337</f>
        <v>127400</v>
      </c>
    </row>
    <row r="379" spans="1:4" x14ac:dyDescent="0.3">
      <c r="A379" s="138" t="s">
        <v>89</v>
      </c>
      <c r="B379" s="203">
        <f t="shared" si="18"/>
        <v>0</v>
      </c>
      <c r="C379" s="85" t="str">
        <f t="shared" si="19"/>
        <v xml:space="preserve"> </v>
      </c>
      <c r="D379" s="86">
        <f t="shared" si="20"/>
        <v>0</v>
      </c>
    </row>
    <row r="380" spans="1:4" x14ac:dyDescent="0.3">
      <c r="A380" s="138" t="s">
        <v>90</v>
      </c>
      <c r="B380" s="203">
        <f t="shared" si="18"/>
        <v>0</v>
      </c>
      <c r="C380" s="85" t="str">
        <f t="shared" si="19"/>
        <v xml:space="preserve"> </v>
      </c>
      <c r="D380" s="86">
        <f t="shared" si="20"/>
        <v>0</v>
      </c>
    </row>
    <row r="381" spans="1:4" x14ac:dyDescent="0.3">
      <c r="A381" s="138" t="s">
        <v>91</v>
      </c>
      <c r="B381" s="203">
        <f t="shared" si="18"/>
        <v>0</v>
      </c>
      <c r="C381" s="85" t="str">
        <f t="shared" si="19"/>
        <v xml:space="preserve"> </v>
      </c>
      <c r="D381" s="86">
        <f t="shared" si="20"/>
        <v>0</v>
      </c>
    </row>
    <row r="382" spans="1:4" x14ac:dyDescent="0.3">
      <c r="A382" s="138" t="s">
        <v>92</v>
      </c>
      <c r="B382" s="203">
        <f t="shared" si="18"/>
        <v>0</v>
      </c>
      <c r="C382" s="85" t="str">
        <f t="shared" si="19"/>
        <v xml:space="preserve"> </v>
      </c>
      <c r="D382" s="86">
        <f t="shared" si="20"/>
        <v>0</v>
      </c>
    </row>
    <row r="383" spans="1:4" x14ac:dyDescent="0.3">
      <c r="A383" s="77" t="s">
        <v>93</v>
      </c>
      <c r="B383" s="203">
        <f t="shared" si="18"/>
        <v>0</v>
      </c>
      <c r="C383" s="85" t="str">
        <f t="shared" si="19"/>
        <v xml:space="preserve"> </v>
      </c>
      <c r="D383" s="86">
        <f t="shared" si="20"/>
        <v>0</v>
      </c>
    </row>
    <row r="384" spans="1:4" x14ac:dyDescent="0.3">
      <c r="A384" s="77" t="s">
        <v>94</v>
      </c>
      <c r="B384" s="203">
        <f t="shared" si="18"/>
        <v>0</v>
      </c>
      <c r="C384" s="85" t="str">
        <f t="shared" si="19"/>
        <v xml:space="preserve"> </v>
      </c>
      <c r="D384" s="86">
        <f t="shared" si="20"/>
        <v>0</v>
      </c>
    </row>
    <row r="385" spans="1:4" x14ac:dyDescent="0.3">
      <c r="A385" s="77" t="s">
        <v>95</v>
      </c>
      <c r="B385" s="203">
        <f t="shared" si="18"/>
        <v>0</v>
      </c>
      <c r="C385" s="85" t="str">
        <f t="shared" si="19"/>
        <v xml:space="preserve"> </v>
      </c>
      <c r="D385" s="86">
        <f t="shared" si="20"/>
        <v>0</v>
      </c>
    </row>
    <row r="386" spans="1:4" x14ac:dyDescent="0.3">
      <c r="A386" s="79" t="s">
        <v>96</v>
      </c>
      <c r="B386" s="80"/>
      <c r="C386" s="81"/>
      <c r="D386" s="82"/>
    </row>
    <row r="387" spans="1:4" x14ac:dyDescent="0.3">
      <c r="A387" s="77"/>
      <c r="B387" s="203">
        <f>B18+B59+B100+B141+B182+B223+B264+B305+B346</f>
        <v>0</v>
      </c>
      <c r="C387" s="85" t="str">
        <f>IF(B387&gt;0,D387/B387," ")</f>
        <v xml:space="preserve"> </v>
      </c>
      <c r="D387" s="86">
        <f>D18+D59+D100+D141+D182+D223+D264+D305+D346</f>
        <v>0</v>
      </c>
    </row>
    <row r="388" spans="1:4" x14ac:dyDescent="0.3">
      <c r="A388" s="79" t="s">
        <v>97</v>
      </c>
      <c r="B388" s="80"/>
      <c r="C388" s="81"/>
      <c r="D388" s="82"/>
    </row>
    <row r="389" spans="1:4" x14ac:dyDescent="0.3">
      <c r="A389" s="77" t="s">
        <v>98</v>
      </c>
      <c r="B389" s="203">
        <f>B20+B61+B102+B143+B184+B225+B266+B307+B348</f>
        <v>13</v>
      </c>
      <c r="C389" s="85">
        <f>IF(B389&gt;0,D389/B389," ")</f>
        <v>2705.3846153846152</v>
      </c>
      <c r="D389" s="86">
        <f>D20+D61+D102+D143+D184+D225+D266+D307+D348</f>
        <v>35170</v>
      </c>
    </row>
    <row r="390" spans="1:4" x14ac:dyDescent="0.3">
      <c r="A390" s="77" t="s">
        <v>130</v>
      </c>
      <c r="B390" s="84"/>
      <c r="C390" s="85"/>
      <c r="D390" s="86"/>
    </row>
    <row r="391" spans="1:4" x14ac:dyDescent="0.3">
      <c r="A391" s="139" t="s">
        <v>100</v>
      </c>
      <c r="B391" s="203">
        <f>B22+B63+B104+B145+B186+B227+B268+B309+B350</f>
        <v>0</v>
      </c>
      <c r="C391" s="85" t="str">
        <f>IF(B391&gt;0,D391/B391," ")</f>
        <v xml:space="preserve"> </v>
      </c>
      <c r="D391" s="86">
        <f>D22+D63+D104+D145+D186+D227+D268+D309+D350</f>
        <v>0</v>
      </c>
    </row>
    <row r="392" spans="1:4" x14ac:dyDescent="0.3">
      <c r="A392" s="139" t="s">
        <v>101</v>
      </c>
      <c r="B392" s="203">
        <f>B23+B64+B105+B146+B187+B228+B269+B310+B351</f>
        <v>0</v>
      </c>
      <c r="C392" s="85" t="str">
        <f>IF(B392&gt;0,D392/B392," ")</f>
        <v xml:space="preserve"> </v>
      </c>
      <c r="D392" s="86">
        <f>D23+D64+D105+D146+D187+D228+D269+D310+D351</f>
        <v>0</v>
      </c>
    </row>
    <row r="393" spans="1:4" x14ac:dyDescent="0.3">
      <c r="A393" s="139" t="s">
        <v>102</v>
      </c>
      <c r="B393" s="203">
        <f>B24+B65+B106+B147+B188+B229+B270+B311+B352</f>
        <v>0</v>
      </c>
      <c r="C393" s="85" t="str">
        <f>IF(B393&gt;0,D393/B393," ")</f>
        <v xml:space="preserve"> </v>
      </c>
      <c r="D393" s="86">
        <f>D24+D65+D106+D147+D188+D229+D270+D311+D352</f>
        <v>0</v>
      </c>
    </row>
    <row r="394" spans="1:4" x14ac:dyDescent="0.3">
      <c r="A394" s="77" t="s">
        <v>103</v>
      </c>
      <c r="B394" s="84"/>
      <c r="C394" s="85"/>
      <c r="D394" s="86"/>
    </row>
    <row r="395" spans="1:4" x14ac:dyDescent="0.3">
      <c r="A395" s="139" t="s">
        <v>104</v>
      </c>
      <c r="B395" s="203">
        <f>B26+B67+B108+B149+B190+B231+B272+B313+B354</f>
        <v>0</v>
      </c>
      <c r="C395" s="85" t="str">
        <f t="shared" ref="C395:C405" si="21">IF(B395&gt;0,D395/B395," ")</f>
        <v xml:space="preserve"> </v>
      </c>
      <c r="D395" s="86">
        <f>D26+D67+D108+D149+D190+D231+D272+D313+D354</f>
        <v>0</v>
      </c>
    </row>
    <row r="396" spans="1:4" x14ac:dyDescent="0.3">
      <c r="A396" s="139" t="s">
        <v>105</v>
      </c>
      <c r="B396" s="203">
        <f>B27+B68+B109+B150+B191+B232+B273+B314+B355</f>
        <v>0</v>
      </c>
      <c r="C396" s="85" t="str">
        <f t="shared" si="21"/>
        <v xml:space="preserve"> </v>
      </c>
      <c r="D396" s="86">
        <f>D27+D68+D109+D150+D191+D232+D273+D314+D355</f>
        <v>0</v>
      </c>
    </row>
    <row r="397" spans="1:4" x14ac:dyDescent="0.3">
      <c r="A397" s="139" t="s">
        <v>106</v>
      </c>
      <c r="B397" s="203">
        <f>B28+B69+B110+B151+B192+B233+B274+B315+B356</f>
        <v>0</v>
      </c>
      <c r="C397" s="85" t="str">
        <f t="shared" si="21"/>
        <v xml:space="preserve"> </v>
      </c>
      <c r="D397" s="86">
        <f>D28+D69+D110+D151+D192+D233+D274+D315+D356</f>
        <v>0</v>
      </c>
    </row>
    <row r="398" spans="1:4" x14ac:dyDescent="0.3">
      <c r="A398" s="139" t="s">
        <v>107</v>
      </c>
      <c r="B398" s="203">
        <f>B29+B70+B111+B152+B193+B234+B275+B316+B357</f>
        <v>0</v>
      </c>
      <c r="C398" s="85" t="str">
        <f t="shared" si="21"/>
        <v xml:space="preserve"> </v>
      </c>
      <c r="D398" s="86">
        <f>D29+D70+D111+D152+D193+D234+D275+D316+D357</f>
        <v>0</v>
      </c>
    </row>
    <row r="399" spans="1:4" x14ac:dyDescent="0.3">
      <c r="A399" s="139" t="s">
        <v>131</v>
      </c>
      <c r="B399" s="203">
        <f>B30+B71+B112+B153+B194+B235+B276+B317+B358</f>
        <v>0</v>
      </c>
      <c r="C399" s="85" t="str">
        <f t="shared" si="21"/>
        <v xml:space="preserve"> </v>
      </c>
      <c r="D399" s="86">
        <f>D30+D71+D112+D153+D194+D235+D276+D317+D358</f>
        <v>0</v>
      </c>
    </row>
    <row r="400" spans="1:4" x14ac:dyDescent="0.3">
      <c r="A400" s="79" t="s">
        <v>109</v>
      </c>
      <c r="B400" s="80"/>
      <c r="C400" s="81"/>
      <c r="D400" s="82"/>
    </row>
    <row r="401" spans="1:4" x14ac:dyDescent="0.3">
      <c r="A401" s="140" t="s">
        <v>110</v>
      </c>
      <c r="B401" s="203">
        <f>B32+B73+B114+B155+B196+B237+B278+B319+B360</f>
        <v>0</v>
      </c>
      <c r="C401" s="85" t="str">
        <f t="shared" si="21"/>
        <v xml:space="preserve"> </v>
      </c>
      <c r="D401" s="86">
        <f>D32+D73+D114+D155+D196+D237+D278+D319+D360</f>
        <v>0</v>
      </c>
    </row>
    <row r="402" spans="1:4" x14ac:dyDescent="0.3">
      <c r="A402" s="140" t="s">
        <v>111</v>
      </c>
      <c r="B402" s="203">
        <f>B33+B74+B115+B156+B197+B238+B279+B320+B361</f>
        <v>0</v>
      </c>
      <c r="C402" s="85" t="str">
        <f t="shared" si="21"/>
        <v xml:space="preserve"> </v>
      </c>
      <c r="D402" s="86">
        <f>D33+D74+D115+D156+D197+D238+D279+D320+D361</f>
        <v>0</v>
      </c>
    </row>
    <row r="403" spans="1:4" x14ac:dyDescent="0.3">
      <c r="A403" s="140" t="s">
        <v>332</v>
      </c>
      <c r="B403" s="203">
        <f>B34+B75+B116+B157+B198+B239+B280+B321+B362</f>
        <v>0</v>
      </c>
      <c r="C403" s="85" t="str">
        <f t="shared" si="21"/>
        <v xml:space="preserve"> </v>
      </c>
      <c r="D403" s="86">
        <f>D34+D75+D116+D157+D198+D239+D280+D321+D362</f>
        <v>0</v>
      </c>
    </row>
    <row r="404" spans="1:4" x14ac:dyDescent="0.3">
      <c r="A404" s="140" t="s">
        <v>333</v>
      </c>
      <c r="B404" s="203">
        <f>B35+B76+B117+B158+B199+B240+B281+B322+B363</f>
        <v>0</v>
      </c>
      <c r="C404" s="85" t="str">
        <f t="shared" si="21"/>
        <v xml:space="preserve"> </v>
      </c>
      <c r="D404" s="86">
        <f>D35+D76+D117+D158+D199+D240+D281+D322+D363</f>
        <v>0</v>
      </c>
    </row>
    <row r="405" spans="1:4" x14ac:dyDescent="0.3">
      <c r="A405" s="140" t="s">
        <v>114</v>
      </c>
      <c r="B405" s="203">
        <f>B36+B77+B118+B159+B200+B241+B282+B323+B364</f>
        <v>0</v>
      </c>
      <c r="C405" s="85" t="str">
        <f t="shared" si="21"/>
        <v xml:space="preserve"> </v>
      </c>
      <c r="D405" s="86">
        <f>D36+D77+D118+D159+D200+D241+D282+D323+D364</f>
        <v>0</v>
      </c>
    </row>
    <row r="406" spans="1:4" x14ac:dyDescent="0.3">
      <c r="A406" s="141"/>
      <c r="B406" s="84"/>
      <c r="C406" s="85"/>
      <c r="D406" s="86"/>
    </row>
    <row r="407" spans="1:4" x14ac:dyDescent="0.3">
      <c r="A407" s="142" t="s">
        <v>115</v>
      </c>
      <c r="B407" s="79"/>
      <c r="C407" s="79"/>
      <c r="D407" s="154">
        <f>D38+D79+D120+D161+D202+D243+D284+D325+D366</f>
        <v>162570</v>
      </c>
    </row>
    <row r="408" spans="1:4" x14ac:dyDescent="0.3">
      <c r="A408" s="142" t="s">
        <v>116</v>
      </c>
      <c r="B408" s="79"/>
      <c r="C408" s="79"/>
      <c r="D408" s="154">
        <f>D39+D80+D121+D162+D203+D244+D285+D326+D367</f>
        <v>162570</v>
      </c>
    </row>
    <row r="409" spans="1:4" x14ac:dyDescent="0.3">
      <c r="A409" s="140"/>
      <c r="B409" s="84"/>
      <c r="C409" s="85"/>
      <c r="D409" s="86"/>
    </row>
    <row r="410" spans="1:4" x14ac:dyDescent="0.3">
      <c r="A410" s="79" t="s">
        <v>117</v>
      </c>
      <c r="B410" s="79"/>
      <c r="C410" s="79"/>
      <c r="D410" s="154">
        <f>D41+D82+D123+D164+D205+D246+D287+D328+D369</f>
        <v>40642.5</v>
      </c>
    </row>
    <row r="411" spans="1:4" x14ac:dyDescent="0.3">
      <c r="A411" s="141"/>
      <c r="B411" s="84"/>
      <c r="C411" s="85"/>
      <c r="D411" s="86"/>
    </row>
    <row r="412" spans="1:4" x14ac:dyDescent="0.3">
      <c r="A412" s="79" t="s">
        <v>118</v>
      </c>
      <c r="B412" s="79"/>
      <c r="C412" s="79"/>
      <c r="D412" s="154">
        <f>D43+D84+D125+D166+D207+D248+D289+D330+D371</f>
        <v>203212.5</v>
      </c>
    </row>
  </sheetData>
  <sheetProtection algorithmName="SHA-512" hashValue="NALpfH4CcI6J4MIu+Y1pNWSgnHQVKggM9ONIlJcUN20zw8b6sVAojAyiu4LYE+/DIGi/IxuykoRILy9DzyIZ8Q==" saltValue="zKH+8OXsHwhmj82tutCZqQ==" spinCount="100000" sheet="1" objects="1" scenarios="1"/>
  <mergeCells count="11">
    <mergeCell ref="A292:D292"/>
    <mergeCell ref="A333:D333"/>
    <mergeCell ref="A374:D374"/>
    <mergeCell ref="A210:D210"/>
    <mergeCell ref="A251:D251"/>
    <mergeCell ref="A169:D169"/>
    <mergeCell ref="B2:D2"/>
    <mergeCell ref="A5:D5"/>
    <mergeCell ref="A46:D46"/>
    <mergeCell ref="A87:D87"/>
    <mergeCell ref="A128:D128"/>
  </mergeCells>
  <hyperlinks>
    <hyperlink ref="C1" location="BE5!A412" tooltip="Go to Summary section" display="BE5!A412" xr:uid="{E889A44E-0091-43CF-8C3E-69A0790B034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3">
    <tabColor rgb="FFCCFF66"/>
    <pageSetUpPr fitToPage="1"/>
  </sheetPr>
  <dimension ref="A1:L209"/>
  <sheetViews>
    <sheetView zoomScale="80" zoomScaleNormal="80" workbookViewId="0">
      <pane ySplit="2" topLeftCell="A3" activePane="bottomLeft" state="frozen"/>
      <selection sqref="A1:B1"/>
      <selection pane="bottomLeft" activeCell="J13" sqref="J13"/>
    </sheetView>
  </sheetViews>
  <sheetFormatPr defaultColWidth="9.21875" defaultRowHeight="14.4" x14ac:dyDescent="0.3"/>
  <cols>
    <col min="1" max="1" width="7.77734375" customWidth="1"/>
    <col min="2" max="2" width="23.77734375" customWidth="1"/>
    <col min="3" max="3" width="7.77734375" customWidth="1"/>
    <col min="4" max="4" width="23.77734375" customWidth="1"/>
    <col min="5" max="5" width="15.77734375" bestFit="1" customWidth="1"/>
    <col min="6" max="6" width="28.5546875" customWidth="1"/>
    <col min="7" max="7" width="14.77734375" customWidth="1"/>
    <col min="8" max="8" width="15.21875" bestFit="1" customWidth="1"/>
    <col min="9" max="10" width="14.77734375" customWidth="1"/>
    <col min="11" max="11" width="19.77734375" bestFit="1" customWidth="1"/>
    <col min="12" max="12" width="50.77734375" customWidth="1"/>
  </cols>
  <sheetData>
    <row r="1" spans="1:12" ht="24" thickBot="1" x14ac:dyDescent="0.5">
      <c r="A1" s="280" t="s">
        <v>137</v>
      </c>
      <c r="B1" s="280"/>
      <c r="C1" s="280"/>
      <c r="D1" s="280"/>
      <c r="E1" s="280"/>
      <c r="F1" s="280"/>
      <c r="G1" s="280"/>
      <c r="H1" s="280"/>
      <c r="I1" s="280"/>
      <c r="J1" s="280"/>
      <c r="K1" s="280"/>
      <c r="L1" s="280"/>
    </row>
    <row r="2" spans="1:12" s="188" customFormat="1" ht="78" x14ac:dyDescent="0.3">
      <c r="A2" s="184" t="s">
        <v>138</v>
      </c>
      <c r="B2" s="185" t="s">
        <v>139</v>
      </c>
      <c r="C2" s="186" t="s">
        <v>140</v>
      </c>
      <c r="D2" s="185" t="s">
        <v>141</v>
      </c>
      <c r="E2" s="185" t="s">
        <v>142</v>
      </c>
      <c r="F2" s="185" t="s">
        <v>143</v>
      </c>
      <c r="G2" s="185" t="s">
        <v>144</v>
      </c>
      <c r="H2" s="185" t="s">
        <v>145</v>
      </c>
      <c r="I2" s="185" t="s">
        <v>146</v>
      </c>
      <c r="J2" s="185" t="s">
        <v>320</v>
      </c>
      <c r="K2" s="185" t="s">
        <v>147</v>
      </c>
      <c r="L2" s="187" t="s">
        <v>148</v>
      </c>
    </row>
    <row r="3" spans="1:12" x14ac:dyDescent="0.3">
      <c r="A3" s="168"/>
      <c r="B3" s="15"/>
      <c r="C3" s="15"/>
      <c r="D3" s="15"/>
      <c r="E3" s="17"/>
      <c r="F3" s="169"/>
      <c r="G3" s="170"/>
      <c r="H3" s="171"/>
      <c r="I3" s="172"/>
      <c r="J3" s="173"/>
      <c r="K3" s="189">
        <f t="shared" ref="K3:K68" si="0">+H3*I3*J3</f>
        <v>0</v>
      </c>
      <c r="L3" s="174"/>
    </row>
    <row r="4" spans="1:12" x14ac:dyDescent="0.3">
      <c r="A4" s="168"/>
      <c r="B4" s="15"/>
      <c r="C4" s="15"/>
      <c r="D4" s="15"/>
      <c r="E4" s="17"/>
      <c r="F4" s="48"/>
      <c r="G4" s="170"/>
      <c r="H4" s="171"/>
      <c r="I4" s="172"/>
      <c r="J4" s="175"/>
      <c r="K4" s="189">
        <f t="shared" si="0"/>
        <v>0</v>
      </c>
      <c r="L4" s="174"/>
    </row>
    <row r="5" spans="1:12" x14ac:dyDescent="0.3">
      <c r="A5" s="168"/>
      <c r="B5" s="15"/>
      <c r="C5" s="15"/>
      <c r="D5" s="15"/>
      <c r="E5" s="17"/>
      <c r="F5" s="48"/>
      <c r="G5" s="170"/>
      <c r="H5" s="171"/>
      <c r="I5" s="172"/>
      <c r="J5" s="175"/>
      <c r="K5" s="189">
        <f t="shared" si="0"/>
        <v>0</v>
      </c>
      <c r="L5" s="174"/>
    </row>
    <row r="6" spans="1:12" x14ac:dyDescent="0.3">
      <c r="A6" s="168"/>
      <c r="B6" s="15"/>
      <c r="C6" s="15"/>
      <c r="D6" s="15"/>
      <c r="E6" s="17"/>
      <c r="F6" s="48"/>
      <c r="G6" s="170"/>
      <c r="H6" s="171"/>
      <c r="I6" s="172"/>
      <c r="J6" s="175"/>
      <c r="K6" s="189">
        <f t="shared" si="0"/>
        <v>0</v>
      </c>
      <c r="L6" s="174"/>
    </row>
    <row r="7" spans="1:12" x14ac:dyDescent="0.3">
      <c r="A7" s="168"/>
      <c r="B7" s="15"/>
      <c r="C7" s="15"/>
      <c r="D7" s="15"/>
      <c r="E7" s="17"/>
      <c r="F7" s="48"/>
      <c r="G7" s="170"/>
      <c r="H7" s="171"/>
      <c r="I7" s="172"/>
      <c r="J7" s="175"/>
      <c r="K7" s="189">
        <f t="shared" si="0"/>
        <v>0</v>
      </c>
      <c r="L7" s="174"/>
    </row>
    <row r="8" spans="1:12" x14ac:dyDescent="0.3">
      <c r="A8" s="168"/>
      <c r="B8" s="15"/>
      <c r="C8" s="15"/>
      <c r="D8" s="15"/>
      <c r="E8" s="17"/>
      <c r="F8" s="48"/>
      <c r="G8" s="170"/>
      <c r="H8" s="171"/>
      <c r="I8" s="172"/>
      <c r="J8" s="175"/>
      <c r="K8" s="189">
        <f t="shared" si="0"/>
        <v>0</v>
      </c>
      <c r="L8" s="174"/>
    </row>
    <row r="9" spans="1:12" x14ac:dyDescent="0.3">
      <c r="A9" s="168"/>
      <c r="B9" s="15"/>
      <c r="C9" s="15"/>
      <c r="D9" s="15"/>
      <c r="E9" s="17"/>
      <c r="F9" s="48"/>
      <c r="G9" s="170"/>
      <c r="H9" s="171"/>
      <c r="I9" s="172"/>
      <c r="J9" s="175"/>
      <c r="K9" s="189">
        <f t="shared" si="0"/>
        <v>0</v>
      </c>
      <c r="L9" s="174"/>
    </row>
    <row r="10" spans="1:12" x14ac:dyDescent="0.3">
      <c r="A10" s="168"/>
      <c r="B10" s="15"/>
      <c r="C10" s="15"/>
      <c r="D10" s="15"/>
      <c r="E10" s="17"/>
      <c r="F10" s="48"/>
      <c r="G10" s="170"/>
      <c r="H10" s="171"/>
      <c r="I10" s="172"/>
      <c r="J10" s="175"/>
      <c r="K10" s="189">
        <f t="shared" si="0"/>
        <v>0</v>
      </c>
      <c r="L10" s="174"/>
    </row>
    <row r="11" spans="1:12" x14ac:dyDescent="0.3">
      <c r="A11" s="168"/>
      <c r="B11" s="15"/>
      <c r="C11" s="15"/>
      <c r="D11" s="15"/>
      <c r="E11" s="17"/>
      <c r="F11" s="48"/>
      <c r="G11" s="170"/>
      <c r="H11" s="171"/>
      <c r="I11" s="172"/>
      <c r="J11" s="175"/>
      <c r="K11" s="189">
        <f t="shared" si="0"/>
        <v>0</v>
      </c>
      <c r="L11" s="174"/>
    </row>
    <row r="12" spans="1:12" x14ac:dyDescent="0.3">
      <c r="A12" s="168"/>
      <c r="B12" s="15"/>
      <c r="C12" s="15"/>
      <c r="D12" s="15"/>
      <c r="E12" s="17"/>
      <c r="F12" s="48"/>
      <c r="G12" s="170"/>
      <c r="H12" s="171"/>
      <c r="I12" s="172"/>
      <c r="J12" s="175"/>
      <c r="K12" s="189">
        <f t="shared" si="0"/>
        <v>0</v>
      </c>
      <c r="L12" s="174"/>
    </row>
    <row r="13" spans="1:12" x14ac:dyDescent="0.3">
      <c r="A13" s="168"/>
      <c r="B13" s="15"/>
      <c r="C13" s="15"/>
      <c r="D13" s="15"/>
      <c r="E13" s="17"/>
      <c r="F13" s="48"/>
      <c r="G13" s="170"/>
      <c r="H13" s="171"/>
      <c r="I13" s="172"/>
      <c r="J13" s="175"/>
      <c r="K13" s="189">
        <f t="shared" si="0"/>
        <v>0</v>
      </c>
      <c r="L13" s="174"/>
    </row>
    <row r="14" spans="1:12" x14ac:dyDescent="0.3">
      <c r="A14" s="168"/>
      <c r="B14" s="15"/>
      <c r="C14" s="15"/>
      <c r="D14" s="15"/>
      <c r="E14" s="17"/>
      <c r="F14" s="48"/>
      <c r="G14" s="170"/>
      <c r="H14" s="171"/>
      <c r="I14" s="172"/>
      <c r="J14" s="175"/>
      <c r="K14" s="189">
        <f t="shared" si="0"/>
        <v>0</v>
      </c>
      <c r="L14" s="174"/>
    </row>
    <row r="15" spans="1:12" x14ac:dyDescent="0.3">
      <c r="A15" s="168"/>
      <c r="B15" s="15"/>
      <c r="C15" s="15"/>
      <c r="D15" s="15"/>
      <c r="E15" s="17"/>
      <c r="F15" s="48"/>
      <c r="G15" s="170"/>
      <c r="H15" s="171"/>
      <c r="I15" s="172"/>
      <c r="J15" s="175"/>
      <c r="K15" s="189">
        <f t="shared" si="0"/>
        <v>0</v>
      </c>
      <c r="L15" s="174"/>
    </row>
    <row r="16" spans="1:12" x14ac:dyDescent="0.3">
      <c r="A16" s="168"/>
      <c r="B16" s="15"/>
      <c r="C16" s="15"/>
      <c r="D16" s="15"/>
      <c r="E16" s="17"/>
      <c r="F16" s="48"/>
      <c r="G16" s="170"/>
      <c r="H16" s="171"/>
      <c r="I16" s="172"/>
      <c r="J16" s="175"/>
      <c r="K16" s="189">
        <f t="shared" si="0"/>
        <v>0</v>
      </c>
      <c r="L16" s="174"/>
    </row>
    <row r="17" spans="1:12" x14ac:dyDescent="0.3">
      <c r="A17" s="168"/>
      <c r="B17" s="15"/>
      <c r="C17" s="15"/>
      <c r="D17" s="15"/>
      <c r="E17" s="17"/>
      <c r="F17" s="48"/>
      <c r="G17" s="170"/>
      <c r="H17" s="171"/>
      <c r="I17" s="172"/>
      <c r="J17" s="175"/>
      <c r="K17" s="189">
        <f t="shared" si="0"/>
        <v>0</v>
      </c>
      <c r="L17" s="174"/>
    </row>
    <row r="18" spans="1:12" x14ac:dyDescent="0.3">
      <c r="A18" s="168"/>
      <c r="B18" s="15"/>
      <c r="C18" s="15"/>
      <c r="D18" s="15"/>
      <c r="E18" s="17"/>
      <c r="F18" s="48"/>
      <c r="G18" s="170"/>
      <c r="H18" s="171"/>
      <c r="I18" s="172"/>
      <c r="J18" s="175"/>
      <c r="K18" s="189">
        <f t="shared" si="0"/>
        <v>0</v>
      </c>
      <c r="L18" s="174"/>
    </row>
    <row r="19" spans="1:12" x14ac:dyDescent="0.3">
      <c r="A19" s="168"/>
      <c r="B19" s="15"/>
      <c r="C19" s="15"/>
      <c r="D19" s="15"/>
      <c r="E19" s="17"/>
      <c r="F19" s="48"/>
      <c r="G19" s="170"/>
      <c r="H19" s="171"/>
      <c r="I19" s="172"/>
      <c r="J19" s="175"/>
      <c r="K19" s="189">
        <f t="shared" si="0"/>
        <v>0</v>
      </c>
      <c r="L19" s="174"/>
    </row>
    <row r="20" spans="1:12" x14ac:dyDescent="0.3">
      <c r="A20" s="168"/>
      <c r="B20" s="15"/>
      <c r="C20" s="15"/>
      <c r="D20" s="15"/>
      <c r="E20" s="17"/>
      <c r="F20" s="48"/>
      <c r="G20" s="170"/>
      <c r="H20" s="171"/>
      <c r="I20" s="172"/>
      <c r="J20" s="175"/>
      <c r="K20" s="189">
        <f t="shared" si="0"/>
        <v>0</v>
      </c>
      <c r="L20" s="174"/>
    </row>
    <row r="21" spans="1:12" x14ac:dyDescent="0.3">
      <c r="A21" s="168"/>
      <c r="B21" s="15"/>
      <c r="C21" s="15"/>
      <c r="D21" s="15"/>
      <c r="E21" s="17"/>
      <c r="F21" s="48"/>
      <c r="G21" s="170"/>
      <c r="H21" s="171"/>
      <c r="I21" s="172"/>
      <c r="J21" s="175"/>
      <c r="K21" s="189">
        <f t="shared" si="0"/>
        <v>0</v>
      </c>
      <c r="L21" s="174"/>
    </row>
    <row r="22" spans="1:12" x14ac:dyDescent="0.3">
      <c r="A22" s="168"/>
      <c r="B22" s="15"/>
      <c r="C22" s="15"/>
      <c r="D22" s="15"/>
      <c r="E22" s="17"/>
      <c r="F22" s="48"/>
      <c r="G22" s="170"/>
      <c r="H22" s="171"/>
      <c r="I22" s="172"/>
      <c r="J22" s="175"/>
      <c r="K22" s="189">
        <f t="shared" si="0"/>
        <v>0</v>
      </c>
      <c r="L22" s="174"/>
    </row>
    <row r="23" spans="1:12" x14ac:dyDescent="0.3">
      <c r="A23" s="168"/>
      <c r="B23" s="15"/>
      <c r="C23" s="15"/>
      <c r="D23" s="15"/>
      <c r="E23" s="17"/>
      <c r="F23" s="48"/>
      <c r="G23" s="170"/>
      <c r="H23" s="171"/>
      <c r="I23" s="172"/>
      <c r="J23" s="175"/>
      <c r="K23" s="189">
        <f t="shared" si="0"/>
        <v>0</v>
      </c>
      <c r="L23" s="174"/>
    </row>
    <row r="24" spans="1:12" x14ac:dyDescent="0.3">
      <c r="A24" s="168"/>
      <c r="B24" s="15"/>
      <c r="C24" s="15"/>
      <c r="D24" s="15"/>
      <c r="E24" s="17"/>
      <c r="F24" s="48"/>
      <c r="G24" s="170"/>
      <c r="H24" s="171"/>
      <c r="I24" s="172"/>
      <c r="J24" s="175"/>
      <c r="K24" s="189">
        <f t="shared" si="0"/>
        <v>0</v>
      </c>
      <c r="L24" s="174"/>
    </row>
    <row r="25" spans="1:12" x14ac:dyDescent="0.3">
      <c r="A25" s="168"/>
      <c r="B25" s="15"/>
      <c r="C25" s="15"/>
      <c r="D25" s="15"/>
      <c r="E25" s="17"/>
      <c r="F25" s="48"/>
      <c r="G25" s="170"/>
      <c r="H25" s="171"/>
      <c r="I25" s="172"/>
      <c r="J25" s="175"/>
      <c r="K25" s="189">
        <f t="shared" si="0"/>
        <v>0</v>
      </c>
      <c r="L25" s="174"/>
    </row>
    <row r="26" spans="1:12" x14ac:dyDescent="0.3">
      <c r="A26" s="168"/>
      <c r="B26" s="15"/>
      <c r="C26" s="15"/>
      <c r="D26" s="15"/>
      <c r="E26" s="17"/>
      <c r="F26" s="48"/>
      <c r="G26" s="170"/>
      <c r="H26" s="171"/>
      <c r="I26" s="172"/>
      <c r="J26" s="175"/>
      <c r="K26" s="189">
        <f t="shared" si="0"/>
        <v>0</v>
      </c>
      <c r="L26" s="174"/>
    </row>
    <row r="27" spans="1:12" x14ac:dyDescent="0.3">
      <c r="A27" s="168"/>
      <c r="B27" s="15"/>
      <c r="C27" s="15"/>
      <c r="D27" s="15"/>
      <c r="E27" s="17"/>
      <c r="F27" s="48"/>
      <c r="G27" s="170"/>
      <c r="H27" s="171"/>
      <c r="I27" s="172"/>
      <c r="J27" s="175"/>
      <c r="K27" s="189">
        <f t="shared" si="0"/>
        <v>0</v>
      </c>
      <c r="L27" s="174"/>
    </row>
    <row r="28" spans="1:12" x14ac:dyDescent="0.3">
      <c r="A28" s="168"/>
      <c r="B28" s="15"/>
      <c r="C28" s="15"/>
      <c r="D28" s="15"/>
      <c r="E28" s="17"/>
      <c r="F28" s="48"/>
      <c r="G28" s="170"/>
      <c r="H28" s="171"/>
      <c r="I28" s="172"/>
      <c r="J28" s="175"/>
      <c r="K28" s="189">
        <f t="shared" si="0"/>
        <v>0</v>
      </c>
      <c r="L28" s="174"/>
    </row>
    <row r="29" spans="1:12" x14ac:dyDescent="0.3">
      <c r="A29" s="168"/>
      <c r="B29" s="15"/>
      <c r="C29" s="15"/>
      <c r="D29" s="15"/>
      <c r="E29" s="17"/>
      <c r="F29" s="48"/>
      <c r="G29" s="170"/>
      <c r="H29" s="171"/>
      <c r="I29" s="172"/>
      <c r="J29" s="175"/>
      <c r="K29" s="189">
        <f t="shared" si="0"/>
        <v>0</v>
      </c>
      <c r="L29" s="174"/>
    </row>
    <row r="30" spans="1:12" x14ac:dyDescent="0.3">
      <c r="A30" s="168"/>
      <c r="B30" s="15"/>
      <c r="C30" s="15"/>
      <c r="D30" s="15"/>
      <c r="E30" s="17"/>
      <c r="F30" s="48"/>
      <c r="G30" s="170"/>
      <c r="H30" s="171"/>
      <c r="I30" s="172"/>
      <c r="J30" s="175"/>
      <c r="K30" s="189">
        <f t="shared" si="0"/>
        <v>0</v>
      </c>
      <c r="L30" s="174"/>
    </row>
    <row r="31" spans="1:12" x14ac:dyDescent="0.3">
      <c r="A31" s="168"/>
      <c r="B31" s="15"/>
      <c r="C31" s="15"/>
      <c r="D31" s="15"/>
      <c r="E31" s="17"/>
      <c r="F31" s="48"/>
      <c r="G31" s="170"/>
      <c r="H31" s="171"/>
      <c r="I31" s="172"/>
      <c r="J31" s="175"/>
      <c r="K31" s="189">
        <f t="shared" si="0"/>
        <v>0</v>
      </c>
      <c r="L31" s="174"/>
    </row>
    <row r="32" spans="1:12" x14ac:dyDescent="0.3">
      <c r="A32" s="168"/>
      <c r="B32" s="15"/>
      <c r="C32" s="15"/>
      <c r="D32" s="15"/>
      <c r="E32" s="17"/>
      <c r="F32" s="48"/>
      <c r="G32" s="170"/>
      <c r="H32" s="171"/>
      <c r="I32" s="172"/>
      <c r="J32" s="175"/>
      <c r="K32" s="189">
        <f t="shared" si="0"/>
        <v>0</v>
      </c>
      <c r="L32" s="174"/>
    </row>
    <row r="33" spans="1:12" x14ac:dyDescent="0.3">
      <c r="A33" s="168"/>
      <c r="B33" s="15"/>
      <c r="C33" s="15"/>
      <c r="D33" s="15"/>
      <c r="E33" s="17"/>
      <c r="F33" s="48"/>
      <c r="G33" s="170"/>
      <c r="H33" s="171"/>
      <c r="I33" s="172"/>
      <c r="J33" s="175"/>
      <c r="K33" s="189">
        <f t="shared" si="0"/>
        <v>0</v>
      </c>
      <c r="L33" s="174"/>
    </row>
    <row r="34" spans="1:12" x14ac:dyDescent="0.3">
      <c r="A34" s="168"/>
      <c r="B34" s="15"/>
      <c r="C34" s="15"/>
      <c r="D34" s="15"/>
      <c r="E34" s="17"/>
      <c r="F34" s="48"/>
      <c r="G34" s="170"/>
      <c r="H34" s="171"/>
      <c r="I34" s="172"/>
      <c r="J34" s="175"/>
      <c r="K34" s="189">
        <f t="shared" si="0"/>
        <v>0</v>
      </c>
      <c r="L34" s="174"/>
    </row>
    <row r="35" spans="1:12" x14ac:dyDescent="0.3">
      <c r="A35" s="168"/>
      <c r="B35" s="15"/>
      <c r="C35" s="15"/>
      <c r="D35" s="15"/>
      <c r="E35" s="17"/>
      <c r="F35" s="48"/>
      <c r="G35" s="170"/>
      <c r="H35" s="171"/>
      <c r="I35" s="172"/>
      <c r="J35" s="175"/>
      <c r="K35" s="189">
        <f t="shared" si="0"/>
        <v>0</v>
      </c>
      <c r="L35" s="174"/>
    </row>
    <row r="36" spans="1:12" x14ac:dyDescent="0.3">
      <c r="A36" s="168"/>
      <c r="B36" s="15"/>
      <c r="C36" s="15"/>
      <c r="D36" s="15"/>
      <c r="E36" s="17"/>
      <c r="F36" s="48"/>
      <c r="G36" s="170"/>
      <c r="H36" s="171"/>
      <c r="I36" s="172"/>
      <c r="J36" s="175"/>
      <c r="K36" s="189">
        <f t="shared" si="0"/>
        <v>0</v>
      </c>
      <c r="L36" s="174"/>
    </row>
    <row r="37" spans="1:12" x14ac:dyDescent="0.3">
      <c r="A37" s="168"/>
      <c r="B37" s="15"/>
      <c r="C37" s="15"/>
      <c r="D37" s="15"/>
      <c r="E37" s="17"/>
      <c r="F37" s="48"/>
      <c r="G37" s="170"/>
      <c r="H37" s="171"/>
      <c r="I37" s="172"/>
      <c r="J37" s="175"/>
      <c r="K37" s="189">
        <f t="shared" si="0"/>
        <v>0</v>
      </c>
      <c r="L37" s="174"/>
    </row>
    <row r="38" spans="1:12" x14ac:dyDescent="0.3">
      <c r="A38" s="168"/>
      <c r="B38" s="15"/>
      <c r="C38" s="15"/>
      <c r="D38" s="15"/>
      <c r="E38" s="17"/>
      <c r="F38" s="48"/>
      <c r="G38" s="170"/>
      <c r="H38" s="171"/>
      <c r="I38" s="172"/>
      <c r="J38" s="175"/>
      <c r="K38" s="189">
        <f t="shared" si="0"/>
        <v>0</v>
      </c>
      <c r="L38" s="174"/>
    </row>
    <row r="39" spans="1:12" x14ac:dyDescent="0.3">
      <c r="A39" s="168"/>
      <c r="B39" s="15"/>
      <c r="C39" s="15"/>
      <c r="D39" s="15"/>
      <c r="E39" s="17"/>
      <c r="F39" s="48"/>
      <c r="G39" s="170"/>
      <c r="H39" s="171"/>
      <c r="I39" s="172"/>
      <c r="J39" s="175"/>
      <c r="K39" s="189">
        <f t="shared" si="0"/>
        <v>0</v>
      </c>
      <c r="L39" s="174"/>
    </row>
    <row r="40" spans="1:12" x14ac:dyDescent="0.3">
      <c r="A40" s="168"/>
      <c r="B40" s="15"/>
      <c r="C40" s="15"/>
      <c r="D40" s="15"/>
      <c r="E40" s="17"/>
      <c r="F40" s="48"/>
      <c r="G40" s="170"/>
      <c r="H40" s="171"/>
      <c r="I40" s="172"/>
      <c r="J40" s="175"/>
      <c r="K40" s="189">
        <f t="shared" si="0"/>
        <v>0</v>
      </c>
      <c r="L40" s="174"/>
    </row>
    <row r="41" spans="1:12" x14ac:dyDescent="0.3">
      <c r="A41" s="168"/>
      <c r="B41" s="15"/>
      <c r="C41" s="15"/>
      <c r="D41" s="15"/>
      <c r="E41" s="17"/>
      <c r="F41" s="48"/>
      <c r="G41" s="170"/>
      <c r="H41" s="171"/>
      <c r="I41" s="172"/>
      <c r="J41" s="175"/>
      <c r="K41" s="189">
        <f t="shared" si="0"/>
        <v>0</v>
      </c>
      <c r="L41" s="174"/>
    </row>
    <row r="42" spans="1:12" x14ac:dyDescent="0.3">
      <c r="A42" s="168"/>
      <c r="B42" s="15"/>
      <c r="C42" s="15"/>
      <c r="D42" s="15"/>
      <c r="E42" s="17"/>
      <c r="F42" s="48"/>
      <c r="G42" s="170"/>
      <c r="H42" s="171"/>
      <c r="I42" s="172"/>
      <c r="J42" s="175"/>
      <c r="K42" s="189">
        <f t="shared" si="0"/>
        <v>0</v>
      </c>
      <c r="L42" s="174"/>
    </row>
    <row r="43" spans="1:12" x14ac:dyDescent="0.3">
      <c r="A43" s="168"/>
      <c r="B43" s="15"/>
      <c r="C43" s="15"/>
      <c r="D43" s="15"/>
      <c r="E43" s="17"/>
      <c r="F43" s="48"/>
      <c r="G43" s="170"/>
      <c r="H43" s="171"/>
      <c r="I43" s="172"/>
      <c r="J43" s="175"/>
      <c r="K43" s="189">
        <f t="shared" si="0"/>
        <v>0</v>
      </c>
      <c r="L43" s="174"/>
    </row>
    <row r="44" spans="1:12" x14ac:dyDescent="0.3">
      <c r="A44" s="168"/>
      <c r="B44" s="15"/>
      <c r="C44" s="15"/>
      <c r="D44" s="15"/>
      <c r="E44" s="17"/>
      <c r="F44" s="48"/>
      <c r="G44" s="170"/>
      <c r="H44" s="171"/>
      <c r="I44" s="172"/>
      <c r="J44" s="175"/>
      <c r="K44" s="189">
        <f t="shared" si="0"/>
        <v>0</v>
      </c>
      <c r="L44" s="174"/>
    </row>
    <row r="45" spans="1:12" x14ac:dyDescent="0.3">
      <c r="A45" s="168"/>
      <c r="B45" s="15"/>
      <c r="C45" s="15"/>
      <c r="D45" s="15"/>
      <c r="E45" s="17"/>
      <c r="F45" s="48"/>
      <c r="G45" s="170"/>
      <c r="H45" s="171"/>
      <c r="I45" s="172"/>
      <c r="J45" s="175"/>
      <c r="K45" s="189">
        <f t="shared" si="0"/>
        <v>0</v>
      </c>
      <c r="L45" s="174"/>
    </row>
    <row r="46" spans="1:12" x14ac:dyDescent="0.3">
      <c r="A46" s="168"/>
      <c r="B46" s="15"/>
      <c r="C46" s="15"/>
      <c r="D46" s="15"/>
      <c r="E46" s="17"/>
      <c r="F46" s="48"/>
      <c r="G46" s="170"/>
      <c r="H46" s="171"/>
      <c r="I46" s="172"/>
      <c r="J46" s="175"/>
      <c r="K46" s="189">
        <f t="shared" si="0"/>
        <v>0</v>
      </c>
      <c r="L46" s="174"/>
    </row>
    <row r="47" spans="1:12" x14ac:dyDescent="0.3">
      <c r="A47" s="168"/>
      <c r="B47" s="15"/>
      <c r="C47" s="15"/>
      <c r="D47" s="15"/>
      <c r="E47" s="17"/>
      <c r="F47" s="48"/>
      <c r="G47" s="170"/>
      <c r="H47" s="171"/>
      <c r="I47" s="172"/>
      <c r="J47" s="175"/>
      <c r="K47" s="189">
        <f t="shared" si="0"/>
        <v>0</v>
      </c>
      <c r="L47" s="174"/>
    </row>
    <row r="48" spans="1:12" x14ac:dyDescent="0.3">
      <c r="A48" s="168"/>
      <c r="B48" s="15"/>
      <c r="C48" s="15"/>
      <c r="D48" s="15"/>
      <c r="E48" s="17"/>
      <c r="F48" s="48"/>
      <c r="G48" s="170"/>
      <c r="H48" s="171"/>
      <c r="I48" s="172"/>
      <c r="J48" s="175"/>
      <c r="K48" s="189">
        <f t="shared" si="0"/>
        <v>0</v>
      </c>
      <c r="L48" s="174"/>
    </row>
    <row r="49" spans="1:12" x14ac:dyDescent="0.3">
      <c r="A49" s="168"/>
      <c r="B49" s="15"/>
      <c r="C49" s="15"/>
      <c r="D49" s="15"/>
      <c r="E49" s="17"/>
      <c r="F49" s="48"/>
      <c r="G49" s="170"/>
      <c r="H49" s="171"/>
      <c r="I49" s="172"/>
      <c r="J49" s="175"/>
      <c r="K49" s="189">
        <f t="shared" si="0"/>
        <v>0</v>
      </c>
      <c r="L49" s="174"/>
    </row>
    <row r="50" spans="1:12" x14ac:dyDescent="0.3">
      <c r="A50" s="168"/>
      <c r="B50" s="15"/>
      <c r="C50" s="15"/>
      <c r="D50" s="15"/>
      <c r="E50" s="17"/>
      <c r="F50" s="48"/>
      <c r="G50" s="170"/>
      <c r="H50" s="171"/>
      <c r="I50" s="172"/>
      <c r="J50" s="175"/>
      <c r="K50" s="189">
        <f t="shared" si="0"/>
        <v>0</v>
      </c>
      <c r="L50" s="174"/>
    </row>
    <row r="51" spans="1:12" x14ac:dyDescent="0.3">
      <c r="A51" s="168"/>
      <c r="B51" s="15"/>
      <c r="C51" s="15"/>
      <c r="D51" s="15"/>
      <c r="E51" s="17"/>
      <c r="F51" s="48"/>
      <c r="G51" s="170"/>
      <c r="H51" s="171"/>
      <c r="I51" s="172"/>
      <c r="J51" s="175"/>
      <c r="K51" s="189">
        <f t="shared" si="0"/>
        <v>0</v>
      </c>
      <c r="L51" s="174"/>
    </row>
    <row r="52" spans="1:12" x14ac:dyDescent="0.3">
      <c r="A52" s="168"/>
      <c r="B52" s="15"/>
      <c r="C52" s="15"/>
      <c r="D52" s="15"/>
      <c r="E52" s="17"/>
      <c r="F52" s="48"/>
      <c r="G52" s="170"/>
      <c r="H52" s="171"/>
      <c r="I52" s="172"/>
      <c r="J52" s="175"/>
      <c r="K52" s="189">
        <f t="shared" si="0"/>
        <v>0</v>
      </c>
      <c r="L52" s="174"/>
    </row>
    <row r="53" spans="1:12" x14ac:dyDescent="0.3">
      <c r="A53" s="168"/>
      <c r="B53" s="15"/>
      <c r="C53" s="15"/>
      <c r="D53" s="15"/>
      <c r="E53" s="17"/>
      <c r="F53" s="48"/>
      <c r="G53" s="170"/>
      <c r="H53" s="171"/>
      <c r="I53" s="172"/>
      <c r="J53" s="175"/>
      <c r="K53" s="189">
        <f t="shared" si="0"/>
        <v>0</v>
      </c>
      <c r="L53" s="174"/>
    </row>
    <row r="54" spans="1:12" x14ac:dyDescent="0.3">
      <c r="A54" s="168"/>
      <c r="B54" s="15"/>
      <c r="C54" s="15"/>
      <c r="D54" s="15"/>
      <c r="E54" s="17"/>
      <c r="F54" s="48"/>
      <c r="G54" s="170"/>
      <c r="H54" s="171"/>
      <c r="I54" s="172"/>
      <c r="J54" s="175"/>
      <c r="K54" s="189">
        <f t="shared" si="0"/>
        <v>0</v>
      </c>
      <c r="L54" s="174"/>
    </row>
    <row r="55" spans="1:12" x14ac:dyDescent="0.3">
      <c r="A55" s="168"/>
      <c r="B55" s="15"/>
      <c r="C55" s="15"/>
      <c r="D55" s="15"/>
      <c r="E55" s="17"/>
      <c r="F55" s="48"/>
      <c r="G55" s="170"/>
      <c r="H55" s="171"/>
      <c r="I55" s="172"/>
      <c r="J55" s="175"/>
      <c r="K55" s="189">
        <f t="shared" si="0"/>
        <v>0</v>
      </c>
      <c r="L55" s="174"/>
    </row>
    <row r="56" spans="1:12" x14ac:dyDescent="0.3">
      <c r="A56" s="168"/>
      <c r="B56" s="15"/>
      <c r="C56" s="15"/>
      <c r="D56" s="15"/>
      <c r="E56" s="17"/>
      <c r="F56" s="48"/>
      <c r="G56" s="170"/>
      <c r="H56" s="171"/>
      <c r="I56" s="172"/>
      <c r="J56" s="175"/>
      <c r="K56" s="189">
        <f t="shared" si="0"/>
        <v>0</v>
      </c>
      <c r="L56" s="174"/>
    </row>
    <row r="57" spans="1:12" x14ac:dyDescent="0.3">
      <c r="A57" s="168"/>
      <c r="B57" s="15"/>
      <c r="C57" s="15"/>
      <c r="D57" s="15"/>
      <c r="E57" s="17"/>
      <c r="F57" s="48"/>
      <c r="G57" s="170"/>
      <c r="H57" s="171"/>
      <c r="I57" s="172"/>
      <c r="J57" s="175"/>
      <c r="K57" s="189">
        <f t="shared" si="0"/>
        <v>0</v>
      </c>
      <c r="L57" s="174"/>
    </row>
    <row r="58" spans="1:12" x14ac:dyDescent="0.3">
      <c r="A58" s="168"/>
      <c r="B58" s="15"/>
      <c r="C58" s="15"/>
      <c r="D58" s="15"/>
      <c r="E58" s="17"/>
      <c r="F58" s="48"/>
      <c r="G58" s="170"/>
      <c r="H58" s="171"/>
      <c r="I58" s="172"/>
      <c r="J58" s="175"/>
      <c r="K58" s="189">
        <f t="shared" si="0"/>
        <v>0</v>
      </c>
      <c r="L58" s="174"/>
    </row>
    <row r="59" spans="1:12" x14ac:dyDescent="0.3">
      <c r="A59" s="168"/>
      <c r="B59" s="15"/>
      <c r="C59" s="15"/>
      <c r="D59" s="15"/>
      <c r="E59" s="17"/>
      <c r="F59" s="48"/>
      <c r="G59" s="170"/>
      <c r="H59" s="171"/>
      <c r="I59" s="172"/>
      <c r="J59" s="175"/>
      <c r="K59" s="189">
        <f t="shared" si="0"/>
        <v>0</v>
      </c>
      <c r="L59" s="174"/>
    </row>
    <row r="60" spans="1:12" x14ac:dyDescent="0.3">
      <c r="A60" s="168"/>
      <c r="B60" s="15"/>
      <c r="C60" s="15"/>
      <c r="D60" s="15"/>
      <c r="E60" s="17"/>
      <c r="F60" s="48"/>
      <c r="G60" s="170"/>
      <c r="H60" s="171"/>
      <c r="I60" s="172"/>
      <c r="J60" s="175"/>
      <c r="K60" s="189">
        <f t="shared" si="0"/>
        <v>0</v>
      </c>
      <c r="L60" s="174"/>
    </row>
    <row r="61" spans="1:12" x14ac:dyDescent="0.3">
      <c r="A61" s="168"/>
      <c r="B61" s="15"/>
      <c r="C61" s="15"/>
      <c r="D61" s="15"/>
      <c r="E61" s="17"/>
      <c r="F61" s="48"/>
      <c r="G61" s="170"/>
      <c r="H61" s="171"/>
      <c r="I61" s="172"/>
      <c r="J61" s="175"/>
      <c r="K61" s="189">
        <f t="shared" si="0"/>
        <v>0</v>
      </c>
      <c r="L61" s="174"/>
    </row>
    <row r="62" spans="1:12" x14ac:dyDescent="0.3">
      <c r="A62" s="168"/>
      <c r="B62" s="15"/>
      <c r="C62" s="15"/>
      <c r="D62" s="15"/>
      <c r="E62" s="17"/>
      <c r="F62" s="48"/>
      <c r="G62" s="170"/>
      <c r="H62" s="171"/>
      <c r="I62" s="172"/>
      <c r="J62" s="175"/>
      <c r="K62" s="189">
        <f t="shared" si="0"/>
        <v>0</v>
      </c>
      <c r="L62" s="174"/>
    </row>
    <row r="63" spans="1:12" x14ac:dyDescent="0.3">
      <c r="A63" s="168"/>
      <c r="B63" s="15"/>
      <c r="C63" s="15"/>
      <c r="D63" s="15"/>
      <c r="E63" s="17"/>
      <c r="F63" s="48"/>
      <c r="G63" s="170"/>
      <c r="H63" s="171"/>
      <c r="I63" s="172"/>
      <c r="J63" s="175"/>
      <c r="K63" s="189">
        <f t="shared" si="0"/>
        <v>0</v>
      </c>
      <c r="L63" s="174"/>
    </row>
    <row r="64" spans="1:12" x14ac:dyDescent="0.3">
      <c r="A64" s="168"/>
      <c r="B64" s="15"/>
      <c r="C64" s="15"/>
      <c r="D64" s="15"/>
      <c r="E64" s="17"/>
      <c r="F64" s="48"/>
      <c r="G64" s="170"/>
      <c r="H64" s="171"/>
      <c r="I64" s="172"/>
      <c r="J64" s="175"/>
      <c r="K64" s="189">
        <f t="shared" si="0"/>
        <v>0</v>
      </c>
      <c r="L64" s="174"/>
    </row>
    <row r="65" spans="1:12" x14ac:dyDescent="0.3">
      <c r="A65" s="168"/>
      <c r="B65" s="15"/>
      <c r="C65" s="15"/>
      <c r="D65" s="15"/>
      <c r="E65" s="17"/>
      <c r="F65" s="48"/>
      <c r="G65" s="170"/>
      <c r="H65" s="171"/>
      <c r="I65" s="172"/>
      <c r="J65" s="175"/>
      <c r="K65" s="189">
        <f t="shared" si="0"/>
        <v>0</v>
      </c>
      <c r="L65" s="174"/>
    </row>
    <row r="66" spans="1:12" x14ac:dyDescent="0.3">
      <c r="A66" s="168"/>
      <c r="B66" s="15"/>
      <c r="C66" s="15"/>
      <c r="D66" s="15"/>
      <c r="E66" s="17"/>
      <c r="F66" s="48"/>
      <c r="G66" s="170"/>
      <c r="H66" s="171"/>
      <c r="I66" s="172"/>
      <c r="J66" s="175"/>
      <c r="K66" s="189">
        <f t="shared" si="0"/>
        <v>0</v>
      </c>
      <c r="L66" s="174"/>
    </row>
    <row r="67" spans="1:12" x14ac:dyDescent="0.3">
      <c r="A67" s="168"/>
      <c r="B67" s="15"/>
      <c r="C67" s="15"/>
      <c r="D67" s="15"/>
      <c r="E67" s="17"/>
      <c r="F67" s="48"/>
      <c r="G67" s="170"/>
      <c r="H67" s="171"/>
      <c r="I67" s="172"/>
      <c r="J67" s="175"/>
      <c r="K67" s="189">
        <f t="shared" si="0"/>
        <v>0</v>
      </c>
      <c r="L67" s="174"/>
    </row>
    <row r="68" spans="1:12" x14ac:dyDescent="0.3">
      <c r="A68" s="168"/>
      <c r="B68" s="15"/>
      <c r="C68" s="15"/>
      <c r="D68" s="15"/>
      <c r="E68" s="17"/>
      <c r="F68" s="48"/>
      <c r="G68" s="170"/>
      <c r="H68" s="171"/>
      <c r="I68" s="172"/>
      <c r="J68" s="175"/>
      <c r="K68" s="189">
        <f t="shared" si="0"/>
        <v>0</v>
      </c>
      <c r="L68" s="174"/>
    </row>
    <row r="69" spans="1:12" x14ac:dyDescent="0.3">
      <c r="A69" s="168"/>
      <c r="B69" s="15"/>
      <c r="C69" s="15"/>
      <c r="D69" s="15"/>
      <c r="E69" s="17"/>
      <c r="F69" s="48"/>
      <c r="G69" s="170"/>
      <c r="H69" s="171"/>
      <c r="I69" s="172"/>
      <c r="J69" s="175"/>
      <c r="K69" s="189">
        <f t="shared" ref="K69:K102" si="1">+H69*I69*J69</f>
        <v>0</v>
      </c>
      <c r="L69" s="174"/>
    </row>
    <row r="70" spans="1:12" x14ac:dyDescent="0.3">
      <c r="A70" s="168"/>
      <c r="B70" s="15"/>
      <c r="C70" s="15"/>
      <c r="D70" s="15"/>
      <c r="E70" s="17"/>
      <c r="F70" s="48"/>
      <c r="G70" s="170"/>
      <c r="H70" s="171"/>
      <c r="I70" s="172"/>
      <c r="J70" s="175"/>
      <c r="K70" s="189">
        <f t="shared" si="1"/>
        <v>0</v>
      </c>
      <c r="L70" s="174"/>
    </row>
    <row r="71" spans="1:12" x14ac:dyDescent="0.3">
      <c r="A71" s="168"/>
      <c r="B71" s="15"/>
      <c r="C71" s="15"/>
      <c r="D71" s="15"/>
      <c r="E71" s="17"/>
      <c r="F71" s="48"/>
      <c r="G71" s="170"/>
      <c r="H71" s="171"/>
      <c r="I71" s="172"/>
      <c r="J71" s="175"/>
      <c r="K71" s="189">
        <f t="shared" si="1"/>
        <v>0</v>
      </c>
      <c r="L71" s="174"/>
    </row>
    <row r="72" spans="1:12" x14ac:dyDescent="0.3">
      <c r="A72" s="168"/>
      <c r="B72" s="15"/>
      <c r="C72" s="15"/>
      <c r="D72" s="15"/>
      <c r="E72" s="17"/>
      <c r="F72" s="48"/>
      <c r="G72" s="170"/>
      <c r="H72" s="171"/>
      <c r="I72" s="172"/>
      <c r="J72" s="175"/>
      <c r="K72" s="189">
        <f t="shared" si="1"/>
        <v>0</v>
      </c>
      <c r="L72" s="174"/>
    </row>
    <row r="73" spans="1:12" x14ac:dyDescent="0.3">
      <c r="A73" s="168"/>
      <c r="B73" s="15"/>
      <c r="C73" s="15"/>
      <c r="D73" s="15"/>
      <c r="E73" s="17"/>
      <c r="F73" s="48"/>
      <c r="G73" s="170"/>
      <c r="H73" s="171"/>
      <c r="I73" s="172"/>
      <c r="J73" s="175"/>
      <c r="K73" s="189">
        <f t="shared" si="1"/>
        <v>0</v>
      </c>
      <c r="L73" s="174"/>
    </row>
    <row r="74" spans="1:12" x14ac:dyDescent="0.3">
      <c r="A74" s="168"/>
      <c r="B74" s="15"/>
      <c r="C74" s="15"/>
      <c r="D74" s="15"/>
      <c r="E74" s="17"/>
      <c r="F74" s="48"/>
      <c r="G74" s="170"/>
      <c r="H74" s="171"/>
      <c r="I74" s="172"/>
      <c r="J74" s="175"/>
      <c r="K74" s="189">
        <f t="shared" si="1"/>
        <v>0</v>
      </c>
      <c r="L74" s="174"/>
    </row>
    <row r="75" spans="1:12" x14ac:dyDescent="0.3">
      <c r="A75" s="168"/>
      <c r="B75" s="15"/>
      <c r="C75" s="15"/>
      <c r="D75" s="15"/>
      <c r="E75" s="17"/>
      <c r="F75" s="48"/>
      <c r="G75" s="170"/>
      <c r="H75" s="171"/>
      <c r="I75" s="172"/>
      <c r="J75" s="175"/>
      <c r="K75" s="189">
        <f t="shared" si="1"/>
        <v>0</v>
      </c>
      <c r="L75" s="174"/>
    </row>
    <row r="76" spans="1:12" x14ac:dyDescent="0.3">
      <c r="A76" s="168"/>
      <c r="B76" s="15"/>
      <c r="C76" s="15"/>
      <c r="D76" s="15"/>
      <c r="E76" s="17"/>
      <c r="F76" s="48"/>
      <c r="G76" s="170"/>
      <c r="H76" s="171"/>
      <c r="I76" s="172"/>
      <c r="J76" s="175"/>
      <c r="K76" s="189">
        <f t="shared" si="1"/>
        <v>0</v>
      </c>
      <c r="L76" s="174"/>
    </row>
    <row r="77" spans="1:12" x14ac:dyDescent="0.3">
      <c r="A77" s="168"/>
      <c r="B77" s="15"/>
      <c r="C77" s="15"/>
      <c r="D77" s="15"/>
      <c r="E77" s="17"/>
      <c r="F77" s="48"/>
      <c r="G77" s="170"/>
      <c r="H77" s="171"/>
      <c r="I77" s="172"/>
      <c r="J77" s="175"/>
      <c r="K77" s="189">
        <f t="shared" si="1"/>
        <v>0</v>
      </c>
      <c r="L77" s="174"/>
    </row>
    <row r="78" spans="1:12" x14ac:dyDescent="0.3">
      <c r="A78" s="168"/>
      <c r="B78" s="15"/>
      <c r="C78" s="15"/>
      <c r="D78" s="15"/>
      <c r="E78" s="17"/>
      <c r="F78" s="48"/>
      <c r="G78" s="170"/>
      <c r="H78" s="171"/>
      <c r="I78" s="172"/>
      <c r="J78" s="175"/>
      <c r="K78" s="189">
        <f t="shared" si="1"/>
        <v>0</v>
      </c>
      <c r="L78" s="174"/>
    </row>
    <row r="79" spans="1:12" x14ac:dyDescent="0.3">
      <c r="A79" s="168"/>
      <c r="B79" s="15"/>
      <c r="C79" s="15"/>
      <c r="D79" s="15"/>
      <c r="E79" s="17"/>
      <c r="F79" s="48"/>
      <c r="G79" s="170"/>
      <c r="H79" s="171"/>
      <c r="I79" s="172"/>
      <c r="J79" s="175"/>
      <c r="K79" s="189">
        <f t="shared" si="1"/>
        <v>0</v>
      </c>
      <c r="L79" s="174"/>
    </row>
    <row r="80" spans="1:12" x14ac:dyDescent="0.3">
      <c r="A80" s="168"/>
      <c r="B80" s="15"/>
      <c r="C80" s="15"/>
      <c r="D80" s="15"/>
      <c r="E80" s="17"/>
      <c r="F80" s="48"/>
      <c r="G80" s="170"/>
      <c r="H80" s="171"/>
      <c r="I80" s="172"/>
      <c r="J80" s="175"/>
      <c r="K80" s="189">
        <f t="shared" si="1"/>
        <v>0</v>
      </c>
      <c r="L80" s="174"/>
    </row>
    <row r="81" spans="1:12" x14ac:dyDescent="0.3">
      <c r="A81" s="168"/>
      <c r="B81" s="15"/>
      <c r="C81" s="15"/>
      <c r="D81" s="15"/>
      <c r="E81" s="17"/>
      <c r="F81" s="48"/>
      <c r="G81" s="170"/>
      <c r="H81" s="171"/>
      <c r="I81" s="172"/>
      <c r="J81" s="175"/>
      <c r="K81" s="189">
        <f t="shared" si="1"/>
        <v>0</v>
      </c>
      <c r="L81" s="174"/>
    </row>
    <row r="82" spans="1:12" x14ac:dyDescent="0.3">
      <c r="A82" s="168"/>
      <c r="B82" s="15"/>
      <c r="C82" s="15"/>
      <c r="D82" s="15"/>
      <c r="E82" s="17"/>
      <c r="F82" s="48"/>
      <c r="G82" s="170"/>
      <c r="H82" s="171"/>
      <c r="I82" s="172"/>
      <c r="J82" s="175"/>
      <c r="K82" s="189">
        <f t="shared" si="1"/>
        <v>0</v>
      </c>
      <c r="L82" s="174"/>
    </row>
    <row r="83" spans="1:12" x14ac:dyDescent="0.3">
      <c r="A83" s="168"/>
      <c r="B83" s="15"/>
      <c r="C83" s="15"/>
      <c r="D83" s="15"/>
      <c r="E83" s="17"/>
      <c r="F83" s="48"/>
      <c r="G83" s="170"/>
      <c r="H83" s="171"/>
      <c r="I83" s="172"/>
      <c r="J83" s="175"/>
      <c r="K83" s="189">
        <f t="shared" si="1"/>
        <v>0</v>
      </c>
      <c r="L83" s="174"/>
    </row>
    <row r="84" spans="1:12" x14ac:dyDescent="0.3">
      <c r="A84" s="168"/>
      <c r="B84" s="15"/>
      <c r="C84" s="15"/>
      <c r="D84" s="15"/>
      <c r="E84" s="17"/>
      <c r="F84" s="48"/>
      <c r="G84" s="170"/>
      <c r="H84" s="171"/>
      <c r="I84" s="172"/>
      <c r="J84" s="175"/>
      <c r="K84" s="189">
        <f t="shared" si="1"/>
        <v>0</v>
      </c>
      <c r="L84" s="174"/>
    </row>
    <row r="85" spans="1:12" x14ac:dyDescent="0.3">
      <c r="A85" s="168"/>
      <c r="B85" s="15"/>
      <c r="C85" s="15"/>
      <c r="D85" s="15"/>
      <c r="E85" s="17"/>
      <c r="F85" s="48"/>
      <c r="G85" s="170"/>
      <c r="H85" s="171"/>
      <c r="I85" s="172"/>
      <c r="J85" s="175"/>
      <c r="K85" s="189">
        <f t="shared" si="1"/>
        <v>0</v>
      </c>
      <c r="L85" s="174"/>
    </row>
    <row r="86" spans="1:12" x14ac:dyDescent="0.3">
      <c r="A86" s="168"/>
      <c r="B86" s="15"/>
      <c r="C86" s="15"/>
      <c r="D86" s="15"/>
      <c r="E86" s="17"/>
      <c r="F86" s="48"/>
      <c r="G86" s="170"/>
      <c r="H86" s="171"/>
      <c r="I86" s="172"/>
      <c r="J86" s="175"/>
      <c r="K86" s="189">
        <f t="shared" si="1"/>
        <v>0</v>
      </c>
      <c r="L86" s="174"/>
    </row>
    <row r="87" spans="1:12" x14ac:dyDescent="0.3">
      <c r="A87" s="168"/>
      <c r="B87" s="15"/>
      <c r="C87" s="15"/>
      <c r="D87" s="15"/>
      <c r="E87" s="17"/>
      <c r="F87" s="48"/>
      <c r="G87" s="170"/>
      <c r="H87" s="171"/>
      <c r="I87" s="172"/>
      <c r="J87" s="175"/>
      <c r="K87" s="189">
        <f t="shared" si="1"/>
        <v>0</v>
      </c>
      <c r="L87" s="174"/>
    </row>
    <row r="88" spans="1:12" x14ac:dyDescent="0.3">
      <c r="A88" s="168"/>
      <c r="B88" s="15"/>
      <c r="C88" s="15"/>
      <c r="D88" s="15"/>
      <c r="E88" s="17"/>
      <c r="F88" s="48"/>
      <c r="G88" s="170"/>
      <c r="H88" s="171"/>
      <c r="I88" s="172"/>
      <c r="J88" s="175"/>
      <c r="K88" s="189">
        <f t="shared" si="1"/>
        <v>0</v>
      </c>
      <c r="L88" s="174"/>
    </row>
    <row r="89" spans="1:12" x14ac:dyDescent="0.3">
      <c r="A89" s="168"/>
      <c r="B89" s="15"/>
      <c r="C89" s="15"/>
      <c r="D89" s="15"/>
      <c r="E89" s="17"/>
      <c r="F89" s="48"/>
      <c r="G89" s="170"/>
      <c r="H89" s="171"/>
      <c r="I89" s="172"/>
      <c r="J89" s="175"/>
      <c r="K89" s="189">
        <f t="shared" si="1"/>
        <v>0</v>
      </c>
      <c r="L89" s="174"/>
    </row>
    <row r="90" spans="1:12" x14ac:dyDescent="0.3">
      <c r="A90" s="168"/>
      <c r="B90" s="15"/>
      <c r="C90" s="15"/>
      <c r="D90" s="15"/>
      <c r="E90" s="17"/>
      <c r="F90" s="48"/>
      <c r="G90" s="170"/>
      <c r="H90" s="171"/>
      <c r="I90" s="172"/>
      <c r="J90" s="175"/>
      <c r="K90" s="189">
        <f t="shared" si="1"/>
        <v>0</v>
      </c>
      <c r="L90" s="174"/>
    </row>
    <row r="91" spans="1:12" x14ac:dyDescent="0.3">
      <c r="A91" s="168"/>
      <c r="B91" s="15"/>
      <c r="C91" s="15"/>
      <c r="D91" s="15"/>
      <c r="E91" s="17"/>
      <c r="F91" s="48"/>
      <c r="G91" s="170"/>
      <c r="H91" s="171"/>
      <c r="I91" s="172"/>
      <c r="J91" s="175"/>
      <c r="K91" s="189">
        <f t="shared" si="1"/>
        <v>0</v>
      </c>
      <c r="L91" s="174"/>
    </row>
    <row r="92" spans="1:12" x14ac:dyDescent="0.3">
      <c r="A92" s="168"/>
      <c r="B92" s="15"/>
      <c r="C92" s="15"/>
      <c r="D92" s="15"/>
      <c r="E92" s="17"/>
      <c r="F92" s="48"/>
      <c r="G92" s="170"/>
      <c r="H92" s="171"/>
      <c r="I92" s="172"/>
      <c r="J92" s="175"/>
      <c r="K92" s="189">
        <f t="shared" si="1"/>
        <v>0</v>
      </c>
      <c r="L92" s="174"/>
    </row>
    <row r="93" spans="1:12" x14ac:dyDescent="0.3">
      <c r="A93" s="168"/>
      <c r="B93" s="15"/>
      <c r="C93" s="15"/>
      <c r="D93" s="15"/>
      <c r="E93" s="17"/>
      <c r="F93" s="48"/>
      <c r="G93" s="170"/>
      <c r="H93" s="171"/>
      <c r="I93" s="172"/>
      <c r="J93" s="175"/>
      <c r="K93" s="189">
        <f t="shared" si="1"/>
        <v>0</v>
      </c>
      <c r="L93" s="174"/>
    </row>
    <row r="94" spans="1:12" x14ac:dyDescent="0.3">
      <c r="A94" s="168"/>
      <c r="B94" s="15"/>
      <c r="C94" s="15"/>
      <c r="D94" s="15"/>
      <c r="E94" s="17"/>
      <c r="F94" s="48"/>
      <c r="G94" s="170"/>
      <c r="H94" s="171"/>
      <c r="I94" s="172"/>
      <c r="J94" s="175"/>
      <c r="K94" s="189">
        <f t="shared" si="1"/>
        <v>0</v>
      </c>
      <c r="L94" s="174"/>
    </row>
    <row r="95" spans="1:12" x14ac:dyDescent="0.3">
      <c r="A95" s="168"/>
      <c r="B95" s="15"/>
      <c r="C95" s="15"/>
      <c r="D95" s="15"/>
      <c r="E95" s="17"/>
      <c r="F95" s="48"/>
      <c r="G95" s="170"/>
      <c r="H95" s="171"/>
      <c r="I95" s="172"/>
      <c r="J95" s="175"/>
      <c r="K95" s="189">
        <f t="shared" si="1"/>
        <v>0</v>
      </c>
      <c r="L95" s="174"/>
    </row>
    <row r="96" spans="1:12" x14ac:dyDescent="0.3">
      <c r="A96" s="168"/>
      <c r="B96" s="15"/>
      <c r="C96" s="15"/>
      <c r="D96" s="15"/>
      <c r="E96" s="17"/>
      <c r="F96" s="48"/>
      <c r="G96" s="170"/>
      <c r="H96" s="171"/>
      <c r="I96" s="172"/>
      <c r="J96" s="175"/>
      <c r="K96" s="189">
        <f t="shared" si="1"/>
        <v>0</v>
      </c>
      <c r="L96" s="174"/>
    </row>
    <row r="97" spans="1:12" x14ac:dyDescent="0.3">
      <c r="A97" s="168"/>
      <c r="B97" s="15"/>
      <c r="C97" s="15"/>
      <c r="D97" s="15"/>
      <c r="E97" s="17"/>
      <c r="F97" s="48"/>
      <c r="G97" s="170"/>
      <c r="H97" s="171"/>
      <c r="I97" s="172"/>
      <c r="J97" s="175"/>
      <c r="K97" s="189">
        <f t="shared" si="1"/>
        <v>0</v>
      </c>
      <c r="L97" s="174"/>
    </row>
    <row r="98" spans="1:12" x14ac:dyDescent="0.3">
      <c r="A98" s="168"/>
      <c r="B98" s="15"/>
      <c r="C98" s="15"/>
      <c r="D98" s="15"/>
      <c r="E98" s="17"/>
      <c r="F98" s="48"/>
      <c r="G98" s="170"/>
      <c r="H98" s="171"/>
      <c r="I98" s="172"/>
      <c r="J98" s="175"/>
      <c r="K98" s="189">
        <f t="shared" si="1"/>
        <v>0</v>
      </c>
      <c r="L98" s="174"/>
    </row>
    <row r="99" spans="1:12" x14ac:dyDescent="0.3">
      <c r="A99" s="168"/>
      <c r="B99" s="15"/>
      <c r="C99" s="15"/>
      <c r="D99" s="15"/>
      <c r="E99" s="17"/>
      <c r="F99" s="48"/>
      <c r="G99" s="170"/>
      <c r="H99" s="171"/>
      <c r="I99" s="172"/>
      <c r="J99" s="175"/>
      <c r="K99" s="189">
        <f t="shared" si="1"/>
        <v>0</v>
      </c>
      <c r="L99" s="174"/>
    </row>
    <row r="100" spans="1:12" x14ac:dyDescent="0.3">
      <c r="A100" s="168"/>
      <c r="B100" s="15"/>
      <c r="C100" s="15"/>
      <c r="D100" s="15"/>
      <c r="E100" s="17"/>
      <c r="F100" s="48"/>
      <c r="G100" s="170"/>
      <c r="H100" s="171"/>
      <c r="I100" s="172"/>
      <c r="J100" s="175"/>
      <c r="K100" s="189">
        <f t="shared" si="1"/>
        <v>0</v>
      </c>
      <c r="L100" s="174"/>
    </row>
    <row r="101" spans="1:12" x14ac:dyDescent="0.3">
      <c r="A101" s="168"/>
      <c r="B101" s="15"/>
      <c r="C101" s="15"/>
      <c r="D101" s="15"/>
      <c r="E101" s="17"/>
      <c r="F101" s="48"/>
      <c r="G101" s="170"/>
      <c r="H101" s="171"/>
      <c r="I101" s="172"/>
      <c r="J101" s="175"/>
      <c r="K101" s="189">
        <f t="shared" si="1"/>
        <v>0</v>
      </c>
      <c r="L101" s="174"/>
    </row>
    <row r="102" spans="1:12" x14ac:dyDescent="0.3">
      <c r="A102" s="168"/>
      <c r="B102" s="15"/>
      <c r="C102" s="15"/>
      <c r="D102" s="15"/>
      <c r="E102" s="17"/>
      <c r="F102" s="48"/>
      <c r="G102" s="170"/>
      <c r="H102" s="171"/>
      <c r="I102" s="172"/>
      <c r="J102" s="175"/>
      <c r="K102" s="189">
        <f t="shared" si="1"/>
        <v>0</v>
      </c>
      <c r="L102" s="174"/>
    </row>
    <row r="103" spans="1:12" x14ac:dyDescent="0.3">
      <c r="A103" s="168"/>
      <c r="B103" s="15"/>
      <c r="C103" s="15"/>
      <c r="D103" s="15"/>
      <c r="E103" s="17"/>
      <c r="F103" s="48"/>
      <c r="G103" s="170"/>
      <c r="H103" s="171"/>
      <c r="I103" s="172"/>
      <c r="J103" s="175"/>
      <c r="K103" s="189">
        <f t="shared" ref="K103:K166" si="2">+H103*I103*J103</f>
        <v>0</v>
      </c>
      <c r="L103" s="174"/>
    </row>
    <row r="104" spans="1:12" x14ac:dyDescent="0.3">
      <c r="A104" s="168"/>
      <c r="B104" s="15"/>
      <c r="C104" s="15"/>
      <c r="D104" s="15"/>
      <c r="E104" s="17"/>
      <c r="F104" s="48"/>
      <c r="G104" s="170"/>
      <c r="H104" s="171"/>
      <c r="I104" s="172"/>
      <c r="J104" s="175"/>
      <c r="K104" s="189">
        <f t="shared" si="2"/>
        <v>0</v>
      </c>
      <c r="L104" s="174"/>
    </row>
    <row r="105" spans="1:12" x14ac:dyDescent="0.3">
      <c r="A105" s="168"/>
      <c r="B105" s="15"/>
      <c r="C105" s="15"/>
      <c r="D105" s="15"/>
      <c r="E105" s="17"/>
      <c r="F105" s="48"/>
      <c r="G105" s="170"/>
      <c r="H105" s="171"/>
      <c r="I105" s="172"/>
      <c r="J105" s="175"/>
      <c r="K105" s="189">
        <f t="shared" si="2"/>
        <v>0</v>
      </c>
      <c r="L105" s="174"/>
    </row>
    <row r="106" spans="1:12" x14ac:dyDescent="0.3">
      <c r="A106" s="168"/>
      <c r="B106" s="15"/>
      <c r="C106" s="15"/>
      <c r="D106" s="15"/>
      <c r="E106" s="17"/>
      <c r="F106" s="48"/>
      <c r="G106" s="170"/>
      <c r="H106" s="171"/>
      <c r="I106" s="172"/>
      <c r="J106" s="175"/>
      <c r="K106" s="189">
        <f t="shared" si="2"/>
        <v>0</v>
      </c>
      <c r="L106" s="174"/>
    </row>
    <row r="107" spans="1:12" x14ac:dyDescent="0.3">
      <c r="A107" s="168"/>
      <c r="B107" s="15"/>
      <c r="C107" s="15"/>
      <c r="D107" s="15"/>
      <c r="E107" s="17"/>
      <c r="F107" s="48"/>
      <c r="G107" s="170"/>
      <c r="H107" s="171"/>
      <c r="I107" s="172"/>
      <c r="J107" s="175"/>
      <c r="K107" s="189">
        <f t="shared" si="2"/>
        <v>0</v>
      </c>
      <c r="L107" s="174"/>
    </row>
    <row r="108" spans="1:12" x14ac:dyDescent="0.3">
      <c r="A108" s="168"/>
      <c r="B108" s="15"/>
      <c r="C108" s="15"/>
      <c r="D108" s="15"/>
      <c r="E108" s="17"/>
      <c r="F108" s="48"/>
      <c r="G108" s="170"/>
      <c r="H108" s="171"/>
      <c r="I108" s="172"/>
      <c r="J108" s="175"/>
      <c r="K108" s="189">
        <f t="shared" si="2"/>
        <v>0</v>
      </c>
      <c r="L108" s="174"/>
    </row>
    <row r="109" spans="1:12" x14ac:dyDescent="0.3">
      <c r="A109" s="168"/>
      <c r="B109" s="15"/>
      <c r="C109" s="15"/>
      <c r="D109" s="15"/>
      <c r="E109" s="17"/>
      <c r="F109" s="48"/>
      <c r="G109" s="170"/>
      <c r="H109" s="171"/>
      <c r="I109" s="172"/>
      <c r="J109" s="175"/>
      <c r="K109" s="189">
        <f t="shared" si="2"/>
        <v>0</v>
      </c>
      <c r="L109" s="174"/>
    </row>
    <row r="110" spans="1:12" x14ac:dyDescent="0.3">
      <c r="A110" s="168"/>
      <c r="B110" s="15"/>
      <c r="C110" s="15"/>
      <c r="D110" s="15"/>
      <c r="E110" s="17"/>
      <c r="F110" s="48"/>
      <c r="G110" s="170"/>
      <c r="H110" s="171"/>
      <c r="I110" s="172"/>
      <c r="J110" s="175"/>
      <c r="K110" s="189">
        <f t="shared" si="2"/>
        <v>0</v>
      </c>
      <c r="L110" s="174"/>
    </row>
    <row r="111" spans="1:12" x14ac:dyDescent="0.3">
      <c r="A111" s="168"/>
      <c r="B111" s="15"/>
      <c r="C111" s="15"/>
      <c r="D111" s="15"/>
      <c r="E111" s="17"/>
      <c r="F111" s="48"/>
      <c r="G111" s="170"/>
      <c r="H111" s="171"/>
      <c r="I111" s="172"/>
      <c r="J111" s="175"/>
      <c r="K111" s="189">
        <f t="shared" si="2"/>
        <v>0</v>
      </c>
      <c r="L111" s="174"/>
    </row>
    <row r="112" spans="1:12" x14ac:dyDescent="0.3">
      <c r="A112" s="168"/>
      <c r="B112" s="15"/>
      <c r="C112" s="15"/>
      <c r="D112" s="15"/>
      <c r="E112" s="17"/>
      <c r="F112" s="48"/>
      <c r="G112" s="170"/>
      <c r="H112" s="171"/>
      <c r="I112" s="172"/>
      <c r="J112" s="175"/>
      <c r="K112" s="189">
        <f t="shared" si="2"/>
        <v>0</v>
      </c>
      <c r="L112" s="174"/>
    </row>
    <row r="113" spans="1:12" x14ac:dyDescent="0.3">
      <c r="A113" s="168"/>
      <c r="B113" s="15"/>
      <c r="C113" s="15"/>
      <c r="D113" s="15"/>
      <c r="E113" s="17"/>
      <c r="F113" s="48"/>
      <c r="G113" s="170"/>
      <c r="H113" s="171"/>
      <c r="I113" s="172"/>
      <c r="J113" s="175"/>
      <c r="K113" s="189">
        <f t="shared" si="2"/>
        <v>0</v>
      </c>
      <c r="L113" s="174"/>
    </row>
    <row r="114" spans="1:12" x14ac:dyDescent="0.3">
      <c r="A114" s="168"/>
      <c r="B114" s="15"/>
      <c r="C114" s="15"/>
      <c r="D114" s="15"/>
      <c r="E114" s="17"/>
      <c r="F114" s="48"/>
      <c r="G114" s="170"/>
      <c r="H114" s="171"/>
      <c r="I114" s="172"/>
      <c r="J114" s="175"/>
      <c r="K114" s="189">
        <f t="shared" si="2"/>
        <v>0</v>
      </c>
      <c r="L114" s="174"/>
    </row>
    <row r="115" spans="1:12" x14ac:dyDescent="0.3">
      <c r="A115" s="168"/>
      <c r="B115" s="15"/>
      <c r="C115" s="15"/>
      <c r="D115" s="15"/>
      <c r="E115" s="17"/>
      <c r="F115" s="48"/>
      <c r="G115" s="170"/>
      <c r="H115" s="171"/>
      <c r="I115" s="172"/>
      <c r="J115" s="175"/>
      <c r="K115" s="189">
        <f t="shared" si="2"/>
        <v>0</v>
      </c>
      <c r="L115" s="174"/>
    </row>
    <row r="116" spans="1:12" x14ac:dyDescent="0.3">
      <c r="A116" s="168"/>
      <c r="B116" s="15"/>
      <c r="C116" s="15"/>
      <c r="D116" s="15"/>
      <c r="E116" s="17"/>
      <c r="F116" s="48"/>
      <c r="G116" s="170"/>
      <c r="H116" s="171"/>
      <c r="I116" s="172"/>
      <c r="J116" s="175"/>
      <c r="K116" s="189">
        <f t="shared" si="2"/>
        <v>0</v>
      </c>
      <c r="L116" s="174"/>
    </row>
    <row r="117" spans="1:12" x14ac:dyDescent="0.3">
      <c r="A117" s="168"/>
      <c r="B117" s="15"/>
      <c r="C117" s="15"/>
      <c r="D117" s="15"/>
      <c r="E117" s="17"/>
      <c r="F117" s="48"/>
      <c r="G117" s="170"/>
      <c r="H117" s="171"/>
      <c r="I117" s="172"/>
      <c r="J117" s="175"/>
      <c r="K117" s="189">
        <f t="shared" si="2"/>
        <v>0</v>
      </c>
      <c r="L117" s="174"/>
    </row>
    <row r="118" spans="1:12" x14ac:dyDescent="0.3">
      <c r="A118" s="168"/>
      <c r="B118" s="15"/>
      <c r="C118" s="15"/>
      <c r="D118" s="15"/>
      <c r="E118" s="17"/>
      <c r="F118" s="48"/>
      <c r="G118" s="170"/>
      <c r="H118" s="171"/>
      <c r="I118" s="172"/>
      <c r="J118" s="175"/>
      <c r="K118" s="189">
        <f t="shared" si="2"/>
        <v>0</v>
      </c>
      <c r="L118" s="174"/>
    </row>
    <row r="119" spans="1:12" x14ac:dyDescent="0.3">
      <c r="A119" s="168"/>
      <c r="B119" s="15"/>
      <c r="C119" s="15"/>
      <c r="D119" s="15"/>
      <c r="E119" s="17"/>
      <c r="F119" s="48"/>
      <c r="G119" s="170"/>
      <c r="H119" s="171"/>
      <c r="I119" s="172"/>
      <c r="J119" s="175"/>
      <c r="K119" s="189">
        <f t="shared" si="2"/>
        <v>0</v>
      </c>
      <c r="L119" s="174"/>
    </row>
    <row r="120" spans="1:12" x14ac:dyDescent="0.3">
      <c r="A120" s="168"/>
      <c r="B120" s="15"/>
      <c r="C120" s="15"/>
      <c r="D120" s="15"/>
      <c r="E120" s="17"/>
      <c r="F120" s="48"/>
      <c r="G120" s="170"/>
      <c r="H120" s="171"/>
      <c r="I120" s="172"/>
      <c r="J120" s="175"/>
      <c r="K120" s="189">
        <f t="shared" si="2"/>
        <v>0</v>
      </c>
      <c r="L120" s="174"/>
    </row>
    <row r="121" spans="1:12" x14ac:dyDescent="0.3">
      <c r="A121" s="168"/>
      <c r="B121" s="15"/>
      <c r="C121" s="15"/>
      <c r="D121" s="15"/>
      <c r="E121" s="17"/>
      <c r="F121" s="48"/>
      <c r="G121" s="170"/>
      <c r="H121" s="171"/>
      <c r="I121" s="172"/>
      <c r="J121" s="175"/>
      <c r="K121" s="189">
        <f t="shared" si="2"/>
        <v>0</v>
      </c>
      <c r="L121" s="174"/>
    </row>
    <row r="122" spans="1:12" x14ac:dyDescent="0.3">
      <c r="A122" s="168"/>
      <c r="B122" s="15"/>
      <c r="C122" s="15"/>
      <c r="D122" s="15"/>
      <c r="E122" s="17"/>
      <c r="F122" s="48"/>
      <c r="G122" s="170"/>
      <c r="H122" s="171"/>
      <c r="I122" s="172"/>
      <c r="J122" s="175"/>
      <c r="K122" s="189">
        <f t="shared" si="2"/>
        <v>0</v>
      </c>
      <c r="L122" s="174"/>
    </row>
    <row r="123" spans="1:12" x14ac:dyDescent="0.3">
      <c r="A123" s="168"/>
      <c r="B123" s="15"/>
      <c r="C123" s="15"/>
      <c r="D123" s="15"/>
      <c r="E123" s="17"/>
      <c r="F123" s="48"/>
      <c r="G123" s="170"/>
      <c r="H123" s="171"/>
      <c r="I123" s="172"/>
      <c r="J123" s="175"/>
      <c r="K123" s="189">
        <f t="shared" si="2"/>
        <v>0</v>
      </c>
      <c r="L123" s="174"/>
    </row>
    <row r="124" spans="1:12" x14ac:dyDescent="0.3">
      <c r="A124" s="168"/>
      <c r="B124" s="15"/>
      <c r="C124" s="15"/>
      <c r="D124" s="15"/>
      <c r="E124" s="17"/>
      <c r="F124" s="48"/>
      <c r="G124" s="170"/>
      <c r="H124" s="171"/>
      <c r="I124" s="172"/>
      <c r="J124" s="175"/>
      <c r="K124" s="189">
        <f t="shared" si="2"/>
        <v>0</v>
      </c>
      <c r="L124" s="174"/>
    </row>
    <row r="125" spans="1:12" x14ac:dyDescent="0.3">
      <c r="A125" s="168"/>
      <c r="B125" s="15"/>
      <c r="C125" s="15"/>
      <c r="D125" s="15"/>
      <c r="E125" s="17"/>
      <c r="F125" s="48"/>
      <c r="G125" s="170"/>
      <c r="H125" s="171"/>
      <c r="I125" s="172"/>
      <c r="J125" s="175"/>
      <c r="K125" s="189">
        <f t="shared" si="2"/>
        <v>0</v>
      </c>
      <c r="L125" s="174"/>
    </row>
    <row r="126" spans="1:12" x14ac:dyDescent="0.3">
      <c r="A126" s="168"/>
      <c r="B126" s="15"/>
      <c r="C126" s="15"/>
      <c r="D126" s="15"/>
      <c r="E126" s="17"/>
      <c r="F126" s="48"/>
      <c r="G126" s="170"/>
      <c r="H126" s="171"/>
      <c r="I126" s="172"/>
      <c r="J126" s="175"/>
      <c r="K126" s="189">
        <f t="shared" si="2"/>
        <v>0</v>
      </c>
      <c r="L126" s="174"/>
    </row>
    <row r="127" spans="1:12" x14ac:dyDescent="0.3">
      <c r="A127" s="168"/>
      <c r="B127" s="15"/>
      <c r="C127" s="15"/>
      <c r="D127" s="15"/>
      <c r="E127" s="17"/>
      <c r="F127" s="48"/>
      <c r="G127" s="170"/>
      <c r="H127" s="171"/>
      <c r="I127" s="172"/>
      <c r="J127" s="175"/>
      <c r="K127" s="189">
        <f t="shared" si="2"/>
        <v>0</v>
      </c>
      <c r="L127" s="174"/>
    </row>
    <row r="128" spans="1:12" x14ac:dyDescent="0.3">
      <c r="A128" s="168"/>
      <c r="B128" s="15"/>
      <c r="C128" s="15"/>
      <c r="D128" s="15"/>
      <c r="E128" s="17"/>
      <c r="F128" s="48"/>
      <c r="G128" s="170"/>
      <c r="H128" s="171"/>
      <c r="I128" s="172"/>
      <c r="J128" s="175"/>
      <c r="K128" s="189">
        <f t="shared" si="2"/>
        <v>0</v>
      </c>
      <c r="L128" s="174"/>
    </row>
    <row r="129" spans="1:12" x14ac:dyDescent="0.3">
      <c r="A129" s="168"/>
      <c r="B129" s="15"/>
      <c r="C129" s="15"/>
      <c r="D129" s="15"/>
      <c r="E129" s="17"/>
      <c r="F129" s="48"/>
      <c r="G129" s="170"/>
      <c r="H129" s="171"/>
      <c r="I129" s="172"/>
      <c r="J129" s="175"/>
      <c r="K129" s="189">
        <f t="shared" si="2"/>
        <v>0</v>
      </c>
      <c r="L129" s="174"/>
    </row>
    <row r="130" spans="1:12" x14ac:dyDescent="0.3">
      <c r="A130" s="168"/>
      <c r="B130" s="15"/>
      <c r="C130" s="15"/>
      <c r="D130" s="15"/>
      <c r="E130" s="17"/>
      <c r="F130" s="48"/>
      <c r="G130" s="170"/>
      <c r="H130" s="171"/>
      <c r="I130" s="172"/>
      <c r="J130" s="175"/>
      <c r="K130" s="189">
        <f t="shared" si="2"/>
        <v>0</v>
      </c>
      <c r="L130" s="174"/>
    </row>
    <row r="131" spans="1:12" x14ac:dyDescent="0.3">
      <c r="A131" s="168"/>
      <c r="B131" s="15"/>
      <c r="C131" s="15"/>
      <c r="D131" s="15"/>
      <c r="E131" s="17"/>
      <c r="F131" s="48"/>
      <c r="G131" s="170"/>
      <c r="H131" s="171"/>
      <c r="I131" s="172"/>
      <c r="J131" s="175"/>
      <c r="K131" s="189">
        <f t="shared" si="2"/>
        <v>0</v>
      </c>
      <c r="L131" s="174"/>
    </row>
    <row r="132" spans="1:12" x14ac:dyDescent="0.3">
      <c r="A132" s="168"/>
      <c r="B132" s="15"/>
      <c r="C132" s="15"/>
      <c r="D132" s="15"/>
      <c r="E132" s="17"/>
      <c r="F132" s="48"/>
      <c r="G132" s="170"/>
      <c r="H132" s="171"/>
      <c r="I132" s="172"/>
      <c r="J132" s="175"/>
      <c r="K132" s="189">
        <f t="shared" si="2"/>
        <v>0</v>
      </c>
      <c r="L132" s="174"/>
    </row>
    <row r="133" spans="1:12" x14ac:dyDescent="0.3">
      <c r="A133" s="168"/>
      <c r="B133" s="15"/>
      <c r="C133" s="15"/>
      <c r="D133" s="15"/>
      <c r="E133" s="17"/>
      <c r="F133" s="48"/>
      <c r="G133" s="170"/>
      <c r="H133" s="171"/>
      <c r="I133" s="172"/>
      <c r="J133" s="175"/>
      <c r="K133" s="189">
        <f t="shared" si="2"/>
        <v>0</v>
      </c>
      <c r="L133" s="174"/>
    </row>
    <row r="134" spans="1:12" x14ac:dyDescent="0.3">
      <c r="A134" s="168"/>
      <c r="B134" s="15"/>
      <c r="C134" s="15"/>
      <c r="D134" s="15"/>
      <c r="E134" s="17"/>
      <c r="F134" s="48"/>
      <c r="G134" s="170"/>
      <c r="H134" s="171"/>
      <c r="I134" s="172"/>
      <c r="J134" s="175"/>
      <c r="K134" s="189">
        <f t="shared" si="2"/>
        <v>0</v>
      </c>
      <c r="L134" s="174"/>
    </row>
    <row r="135" spans="1:12" x14ac:dyDescent="0.3">
      <c r="A135" s="168"/>
      <c r="B135" s="15"/>
      <c r="C135" s="15"/>
      <c r="D135" s="15"/>
      <c r="E135" s="17"/>
      <c r="F135" s="48"/>
      <c r="G135" s="170"/>
      <c r="H135" s="171"/>
      <c r="I135" s="172"/>
      <c r="J135" s="175"/>
      <c r="K135" s="189">
        <f t="shared" si="2"/>
        <v>0</v>
      </c>
      <c r="L135" s="174"/>
    </row>
    <row r="136" spans="1:12" x14ac:dyDescent="0.3">
      <c r="A136" s="168"/>
      <c r="B136" s="15"/>
      <c r="C136" s="15"/>
      <c r="D136" s="15"/>
      <c r="E136" s="17"/>
      <c r="F136" s="48"/>
      <c r="G136" s="170"/>
      <c r="H136" s="171"/>
      <c r="I136" s="172"/>
      <c r="J136" s="175"/>
      <c r="K136" s="189">
        <f t="shared" si="2"/>
        <v>0</v>
      </c>
      <c r="L136" s="174"/>
    </row>
    <row r="137" spans="1:12" x14ac:dyDescent="0.3">
      <c r="A137" s="168"/>
      <c r="B137" s="15"/>
      <c r="C137" s="15"/>
      <c r="D137" s="15"/>
      <c r="E137" s="17"/>
      <c r="F137" s="48"/>
      <c r="G137" s="170"/>
      <c r="H137" s="171"/>
      <c r="I137" s="172"/>
      <c r="J137" s="175"/>
      <c r="K137" s="189">
        <f t="shared" si="2"/>
        <v>0</v>
      </c>
      <c r="L137" s="174"/>
    </row>
    <row r="138" spans="1:12" x14ac:dyDescent="0.3">
      <c r="A138" s="168"/>
      <c r="B138" s="15"/>
      <c r="C138" s="15"/>
      <c r="D138" s="15"/>
      <c r="E138" s="17"/>
      <c r="F138" s="48"/>
      <c r="G138" s="170"/>
      <c r="H138" s="171"/>
      <c r="I138" s="172"/>
      <c r="J138" s="175"/>
      <c r="K138" s="189">
        <f t="shared" si="2"/>
        <v>0</v>
      </c>
      <c r="L138" s="174"/>
    </row>
    <row r="139" spans="1:12" x14ac:dyDescent="0.3">
      <c r="A139" s="168"/>
      <c r="B139" s="15"/>
      <c r="C139" s="15"/>
      <c r="D139" s="15"/>
      <c r="E139" s="17"/>
      <c r="F139" s="48"/>
      <c r="G139" s="170"/>
      <c r="H139" s="171"/>
      <c r="I139" s="172"/>
      <c r="J139" s="175"/>
      <c r="K139" s="189">
        <f t="shared" si="2"/>
        <v>0</v>
      </c>
      <c r="L139" s="174"/>
    </row>
    <row r="140" spans="1:12" x14ac:dyDescent="0.3">
      <c r="A140" s="168"/>
      <c r="B140" s="15"/>
      <c r="C140" s="15"/>
      <c r="D140" s="15"/>
      <c r="E140" s="17"/>
      <c r="F140" s="48"/>
      <c r="G140" s="170"/>
      <c r="H140" s="171"/>
      <c r="I140" s="172"/>
      <c r="J140" s="175"/>
      <c r="K140" s="189">
        <f t="shared" si="2"/>
        <v>0</v>
      </c>
      <c r="L140" s="174"/>
    </row>
    <row r="141" spans="1:12" x14ac:dyDescent="0.3">
      <c r="A141" s="168"/>
      <c r="B141" s="15"/>
      <c r="C141" s="15"/>
      <c r="D141" s="15"/>
      <c r="E141" s="17"/>
      <c r="F141" s="48"/>
      <c r="G141" s="170"/>
      <c r="H141" s="171"/>
      <c r="I141" s="172"/>
      <c r="J141" s="175"/>
      <c r="K141" s="189">
        <f t="shared" si="2"/>
        <v>0</v>
      </c>
      <c r="L141" s="174"/>
    </row>
    <row r="142" spans="1:12" x14ac:dyDescent="0.3">
      <c r="A142" s="168"/>
      <c r="B142" s="15"/>
      <c r="C142" s="15"/>
      <c r="D142" s="15"/>
      <c r="E142" s="17"/>
      <c r="F142" s="48"/>
      <c r="G142" s="170"/>
      <c r="H142" s="171"/>
      <c r="I142" s="172"/>
      <c r="J142" s="175"/>
      <c r="K142" s="189">
        <f t="shared" si="2"/>
        <v>0</v>
      </c>
      <c r="L142" s="174"/>
    </row>
    <row r="143" spans="1:12" x14ac:dyDescent="0.3">
      <c r="A143" s="168"/>
      <c r="B143" s="15"/>
      <c r="C143" s="15"/>
      <c r="D143" s="15"/>
      <c r="E143" s="17"/>
      <c r="F143" s="48"/>
      <c r="G143" s="170"/>
      <c r="H143" s="171"/>
      <c r="I143" s="172"/>
      <c r="J143" s="175"/>
      <c r="K143" s="189">
        <f t="shared" si="2"/>
        <v>0</v>
      </c>
      <c r="L143" s="174"/>
    </row>
    <row r="144" spans="1:12" x14ac:dyDescent="0.3">
      <c r="A144" s="168"/>
      <c r="B144" s="15"/>
      <c r="C144" s="15"/>
      <c r="D144" s="15"/>
      <c r="E144" s="17"/>
      <c r="F144" s="48"/>
      <c r="G144" s="170"/>
      <c r="H144" s="171"/>
      <c r="I144" s="172"/>
      <c r="J144" s="175"/>
      <c r="K144" s="189">
        <f t="shared" si="2"/>
        <v>0</v>
      </c>
      <c r="L144" s="174"/>
    </row>
    <row r="145" spans="1:12" x14ac:dyDescent="0.3">
      <c r="A145" s="168"/>
      <c r="B145" s="15"/>
      <c r="C145" s="15"/>
      <c r="D145" s="15"/>
      <c r="E145" s="17"/>
      <c r="F145" s="48"/>
      <c r="G145" s="170"/>
      <c r="H145" s="171"/>
      <c r="I145" s="172"/>
      <c r="J145" s="175"/>
      <c r="K145" s="189">
        <f t="shared" si="2"/>
        <v>0</v>
      </c>
      <c r="L145" s="174"/>
    </row>
    <row r="146" spans="1:12" x14ac:dyDescent="0.3">
      <c r="A146" s="168"/>
      <c r="B146" s="15"/>
      <c r="C146" s="15"/>
      <c r="D146" s="15"/>
      <c r="E146" s="17"/>
      <c r="F146" s="48"/>
      <c r="G146" s="170"/>
      <c r="H146" s="171"/>
      <c r="I146" s="172"/>
      <c r="J146" s="175"/>
      <c r="K146" s="189">
        <f t="shared" si="2"/>
        <v>0</v>
      </c>
      <c r="L146" s="174"/>
    </row>
    <row r="147" spans="1:12" x14ac:dyDescent="0.3">
      <c r="A147" s="168"/>
      <c r="B147" s="15"/>
      <c r="C147" s="15"/>
      <c r="D147" s="15"/>
      <c r="E147" s="17"/>
      <c r="F147" s="48"/>
      <c r="G147" s="170"/>
      <c r="H147" s="171"/>
      <c r="I147" s="172"/>
      <c r="J147" s="175"/>
      <c r="K147" s="189">
        <f t="shared" si="2"/>
        <v>0</v>
      </c>
      <c r="L147" s="174"/>
    </row>
    <row r="148" spans="1:12" x14ac:dyDescent="0.3">
      <c r="A148" s="168"/>
      <c r="B148" s="15"/>
      <c r="C148" s="15"/>
      <c r="D148" s="15"/>
      <c r="E148" s="17"/>
      <c r="F148" s="48"/>
      <c r="G148" s="170"/>
      <c r="H148" s="171"/>
      <c r="I148" s="172"/>
      <c r="J148" s="175"/>
      <c r="K148" s="189">
        <f t="shared" si="2"/>
        <v>0</v>
      </c>
      <c r="L148" s="174"/>
    </row>
    <row r="149" spans="1:12" x14ac:dyDescent="0.3">
      <c r="A149" s="168"/>
      <c r="B149" s="15"/>
      <c r="C149" s="15"/>
      <c r="D149" s="15"/>
      <c r="E149" s="17"/>
      <c r="F149" s="48"/>
      <c r="G149" s="170"/>
      <c r="H149" s="171"/>
      <c r="I149" s="172"/>
      <c r="J149" s="175"/>
      <c r="K149" s="189">
        <f t="shared" si="2"/>
        <v>0</v>
      </c>
      <c r="L149" s="174"/>
    </row>
    <row r="150" spans="1:12" x14ac:dyDescent="0.3">
      <c r="A150" s="168"/>
      <c r="B150" s="15"/>
      <c r="C150" s="15"/>
      <c r="D150" s="15"/>
      <c r="E150" s="17"/>
      <c r="F150" s="48"/>
      <c r="G150" s="170"/>
      <c r="H150" s="171"/>
      <c r="I150" s="172"/>
      <c r="J150" s="175"/>
      <c r="K150" s="189">
        <f t="shared" si="2"/>
        <v>0</v>
      </c>
      <c r="L150" s="174"/>
    </row>
    <row r="151" spans="1:12" x14ac:dyDescent="0.3">
      <c r="A151" s="168"/>
      <c r="B151" s="15"/>
      <c r="C151" s="15"/>
      <c r="D151" s="15"/>
      <c r="E151" s="17"/>
      <c r="F151" s="48"/>
      <c r="G151" s="170"/>
      <c r="H151" s="171"/>
      <c r="I151" s="172"/>
      <c r="J151" s="175"/>
      <c r="K151" s="189">
        <f t="shared" si="2"/>
        <v>0</v>
      </c>
      <c r="L151" s="174"/>
    </row>
    <row r="152" spans="1:12" x14ac:dyDescent="0.3">
      <c r="A152" s="168"/>
      <c r="B152" s="15"/>
      <c r="C152" s="15"/>
      <c r="D152" s="15"/>
      <c r="E152" s="17"/>
      <c r="F152" s="48"/>
      <c r="G152" s="170"/>
      <c r="H152" s="171"/>
      <c r="I152" s="172"/>
      <c r="J152" s="175"/>
      <c r="K152" s="189">
        <f t="shared" si="2"/>
        <v>0</v>
      </c>
      <c r="L152" s="174"/>
    </row>
    <row r="153" spans="1:12" x14ac:dyDescent="0.3">
      <c r="A153" s="168"/>
      <c r="B153" s="15"/>
      <c r="C153" s="15"/>
      <c r="D153" s="15"/>
      <c r="E153" s="17"/>
      <c r="F153" s="48"/>
      <c r="G153" s="170"/>
      <c r="H153" s="171"/>
      <c r="I153" s="172"/>
      <c r="J153" s="175"/>
      <c r="K153" s="189">
        <f t="shared" si="2"/>
        <v>0</v>
      </c>
      <c r="L153" s="174"/>
    </row>
    <row r="154" spans="1:12" x14ac:dyDescent="0.3">
      <c r="A154" s="168"/>
      <c r="B154" s="15"/>
      <c r="C154" s="15"/>
      <c r="D154" s="15"/>
      <c r="E154" s="17"/>
      <c r="F154" s="48"/>
      <c r="G154" s="170"/>
      <c r="H154" s="171"/>
      <c r="I154" s="172"/>
      <c r="J154" s="175"/>
      <c r="K154" s="189">
        <f t="shared" si="2"/>
        <v>0</v>
      </c>
      <c r="L154" s="174"/>
    </row>
    <row r="155" spans="1:12" x14ac:dyDescent="0.3">
      <c r="A155" s="168"/>
      <c r="B155" s="15"/>
      <c r="C155" s="15"/>
      <c r="D155" s="15"/>
      <c r="E155" s="17"/>
      <c r="F155" s="48"/>
      <c r="G155" s="170"/>
      <c r="H155" s="171"/>
      <c r="I155" s="172"/>
      <c r="J155" s="175"/>
      <c r="K155" s="189">
        <f t="shared" si="2"/>
        <v>0</v>
      </c>
      <c r="L155" s="174"/>
    </row>
    <row r="156" spans="1:12" x14ac:dyDescent="0.3">
      <c r="A156" s="168"/>
      <c r="B156" s="15"/>
      <c r="C156" s="15"/>
      <c r="D156" s="15"/>
      <c r="E156" s="17"/>
      <c r="F156" s="48"/>
      <c r="G156" s="170"/>
      <c r="H156" s="171"/>
      <c r="I156" s="172"/>
      <c r="J156" s="175"/>
      <c r="K156" s="189">
        <f t="shared" si="2"/>
        <v>0</v>
      </c>
      <c r="L156" s="174"/>
    </row>
    <row r="157" spans="1:12" x14ac:dyDescent="0.3">
      <c r="A157" s="168"/>
      <c r="B157" s="15"/>
      <c r="C157" s="15"/>
      <c r="D157" s="15"/>
      <c r="E157" s="17"/>
      <c r="F157" s="48"/>
      <c r="G157" s="170"/>
      <c r="H157" s="171"/>
      <c r="I157" s="172"/>
      <c r="J157" s="175"/>
      <c r="K157" s="189">
        <f t="shared" si="2"/>
        <v>0</v>
      </c>
      <c r="L157" s="174"/>
    </row>
    <row r="158" spans="1:12" x14ac:dyDescent="0.3">
      <c r="A158" s="168"/>
      <c r="B158" s="15"/>
      <c r="C158" s="15"/>
      <c r="D158" s="15"/>
      <c r="E158" s="17"/>
      <c r="F158" s="48"/>
      <c r="G158" s="170"/>
      <c r="H158" s="171"/>
      <c r="I158" s="172"/>
      <c r="J158" s="175"/>
      <c r="K158" s="189">
        <f t="shared" si="2"/>
        <v>0</v>
      </c>
      <c r="L158" s="174"/>
    </row>
    <row r="159" spans="1:12" x14ac:dyDescent="0.3">
      <c r="A159" s="168"/>
      <c r="B159" s="15"/>
      <c r="C159" s="15"/>
      <c r="D159" s="15"/>
      <c r="E159" s="17"/>
      <c r="F159" s="48"/>
      <c r="G159" s="170"/>
      <c r="H159" s="171"/>
      <c r="I159" s="172"/>
      <c r="J159" s="175"/>
      <c r="K159" s="189">
        <f t="shared" si="2"/>
        <v>0</v>
      </c>
      <c r="L159" s="174"/>
    </row>
    <row r="160" spans="1:12" x14ac:dyDescent="0.3">
      <c r="A160" s="168"/>
      <c r="B160" s="15"/>
      <c r="C160" s="15"/>
      <c r="D160" s="15"/>
      <c r="E160" s="17"/>
      <c r="F160" s="48"/>
      <c r="G160" s="170"/>
      <c r="H160" s="171"/>
      <c r="I160" s="172"/>
      <c r="J160" s="175"/>
      <c r="K160" s="189">
        <f t="shared" si="2"/>
        <v>0</v>
      </c>
      <c r="L160" s="174"/>
    </row>
    <row r="161" spans="1:12" x14ac:dyDescent="0.3">
      <c r="A161" s="168"/>
      <c r="B161" s="15"/>
      <c r="C161" s="15"/>
      <c r="D161" s="15"/>
      <c r="E161" s="17"/>
      <c r="F161" s="48"/>
      <c r="G161" s="170"/>
      <c r="H161" s="171"/>
      <c r="I161" s="172"/>
      <c r="J161" s="175"/>
      <c r="K161" s="189">
        <f t="shared" si="2"/>
        <v>0</v>
      </c>
      <c r="L161" s="174"/>
    </row>
    <row r="162" spans="1:12" x14ac:dyDescent="0.3">
      <c r="A162" s="168"/>
      <c r="B162" s="15"/>
      <c r="C162" s="15"/>
      <c r="D162" s="15"/>
      <c r="E162" s="17"/>
      <c r="F162" s="48"/>
      <c r="G162" s="170"/>
      <c r="H162" s="171"/>
      <c r="I162" s="172"/>
      <c r="J162" s="175"/>
      <c r="K162" s="189">
        <f t="shared" si="2"/>
        <v>0</v>
      </c>
      <c r="L162" s="174"/>
    </row>
    <row r="163" spans="1:12" x14ac:dyDescent="0.3">
      <c r="A163" s="168"/>
      <c r="B163" s="15"/>
      <c r="C163" s="15"/>
      <c r="D163" s="15"/>
      <c r="E163" s="17"/>
      <c r="F163" s="48"/>
      <c r="G163" s="170"/>
      <c r="H163" s="171"/>
      <c r="I163" s="172"/>
      <c r="J163" s="175"/>
      <c r="K163" s="189">
        <f t="shared" si="2"/>
        <v>0</v>
      </c>
      <c r="L163" s="174"/>
    </row>
    <row r="164" spans="1:12" x14ac:dyDescent="0.3">
      <c r="A164" s="168"/>
      <c r="B164" s="15"/>
      <c r="C164" s="15"/>
      <c r="D164" s="15"/>
      <c r="E164" s="17"/>
      <c r="F164" s="48"/>
      <c r="G164" s="170"/>
      <c r="H164" s="171"/>
      <c r="I164" s="172"/>
      <c r="J164" s="175"/>
      <c r="K164" s="189">
        <f t="shared" si="2"/>
        <v>0</v>
      </c>
      <c r="L164" s="174"/>
    </row>
    <row r="165" spans="1:12" x14ac:dyDescent="0.3">
      <c r="A165" s="168"/>
      <c r="B165" s="15"/>
      <c r="C165" s="15"/>
      <c r="D165" s="15"/>
      <c r="E165" s="17"/>
      <c r="F165" s="48"/>
      <c r="G165" s="170"/>
      <c r="H165" s="171"/>
      <c r="I165" s="172"/>
      <c r="J165" s="175"/>
      <c r="K165" s="189">
        <f t="shared" si="2"/>
        <v>0</v>
      </c>
      <c r="L165" s="174"/>
    </row>
    <row r="166" spans="1:12" x14ac:dyDescent="0.3">
      <c r="A166" s="168"/>
      <c r="B166" s="15"/>
      <c r="C166" s="15"/>
      <c r="D166" s="15"/>
      <c r="E166" s="17"/>
      <c r="F166" s="48"/>
      <c r="G166" s="170"/>
      <c r="H166" s="171"/>
      <c r="I166" s="172"/>
      <c r="J166" s="175"/>
      <c r="K166" s="189">
        <f t="shared" si="2"/>
        <v>0</v>
      </c>
      <c r="L166" s="174"/>
    </row>
    <row r="167" spans="1:12" x14ac:dyDescent="0.3">
      <c r="A167" s="168"/>
      <c r="B167" s="15"/>
      <c r="C167" s="15"/>
      <c r="D167" s="15"/>
      <c r="E167" s="17"/>
      <c r="F167" s="48"/>
      <c r="G167" s="170"/>
      <c r="H167" s="171"/>
      <c r="I167" s="172"/>
      <c r="J167" s="175"/>
      <c r="K167" s="189">
        <f t="shared" ref="K167:K209" si="3">+H167*I167*J167</f>
        <v>0</v>
      </c>
      <c r="L167" s="174"/>
    </row>
    <row r="168" spans="1:12" x14ac:dyDescent="0.3">
      <c r="A168" s="168"/>
      <c r="B168" s="15"/>
      <c r="C168" s="15"/>
      <c r="D168" s="15"/>
      <c r="E168" s="17"/>
      <c r="F168" s="48"/>
      <c r="G168" s="170"/>
      <c r="H168" s="171"/>
      <c r="I168" s="172"/>
      <c r="J168" s="175"/>
      <c r="K168" s="189">
        <f t="shared" si="3"/>
        <v>0</v>
      </c>
      <c r="L168" s="174"/>
    </row>
    <row r="169" spans="1:12" x14ac:dyDescent="0.3">
      <c r="A169" s="168"/>
      <c r="B169" s="15"/>
      <c r="C169" s="15"/>
      <c r="D169" s="15"/>
      <c r="E169" s="17"/>
      <c r="F169" s="48"/>
      <c r="G169" s="170"/>
      <c r="H169" s="171"/>
      <c r="I169" s="172"/>
      <c r="J169" s="175"/>
      <c r="K169" s="189">
        <f t="shared" si="3"/>
        <v>0</v>
      </c>
      <c r="L169" s="174"/>
    </row>
    <row r="170" spans="1:12" x14ac:dyDescent="0.3">
      <c r="A170" s="168"/>
      <c r="B170" s="15"/>
      <c r="C170" s="15"/>
      <c r="D170" s="15"/>
      <c r="E170" s="17"/>
      <c r="F170" s="48"/>
      <c r="G170" s="170"/>
      <c r="H170" s="171"/>
      <c r="I170" s="172"/>
      <c r="J170" s="175"/>
      <c r="K170" s="189">
        <f t="shared" si="3"/>
        <v>0</v>
      </c>
      <c r="L170" s="174"/>
    </row>
    <row r="171" spans="1:12" x14ac:dyDescent="0.3">
      <c r="A171" s="168"/>
      <c r="B171" s="15"/>
      <c r="C171" s="15"/>
      <c r="D171" s="15"/>
      <c r="E171" s="17"/>
      <c r="F171" s="48"/>
      <c r="G171" s="170"/>
      <c r="H171" s="171"/>
      <c r="I171" s="172"/>
      <c r="J171" s="175"/>
      <c r="K171" s="189">
        <f t="shared" si="3"/>
        <v>0</v>
      </c>
      <c r="L171" s="174"/>
    </row>
    <row r="172" spans="1:12" x14ac:dyDescent="0.3">
      <c r="A172" s="168"/>
      <c r="B172" s="15"/>
      <c r="C172" s="15"/>
      <c r="D172" s="15"/>
      <c r="E172" s="17"/>
      <c r="F172" s="48"/>
      <c r="G172" s="170"/>
      <c r="H172" s="171"/>
      <c r="I172" s="172"/>
      <c r="J172" s="175"/>
      <c r="K172" s="189">
        <f t="shared" si="3"/>
        <v>0</v>
      </c>
      <c r="L172" s="174"/>
    </row>
    <row r="173" spans="1:12" x14ac:dyDescent="0.3">
      <c r="A173" s="168"/>
      <c r="B173" s="15"/>
      <c r="C173" s="15"/>
      <c r="D173" s="15"/>
      <c r="E173" s="17"/>
      <c r="F173" s="48"/>
      <c r="G173" s="170"/>
      <c r="H173" s="171"/>
      <c r="I173" s="172"/>
      <c r="J173" s="175"/>
      <c r="K173" s="189">
        <f t="shared" si="3"/>
        <v>0</v>
      </c>
      <c r="L173" s="174"/>
    </row>
    <row r="174" spans="1:12" x14ac:dyDescent="0.3">
      <c r="A174" s="168"/>
      <c r="B174" s="15"/>
      <c r="C174" s="15"/>
      <c r="D174" s="15"/>
      <c r="E174" s="17"/>
      <c r="F174" s="48"/>
      <c r="G174" s="170"/>
      <c r="H174" s="171"/>
      <c r="I174" s="172"/>
      <c r="J174" s="175"/>
      <c r="K174" s="189">
        <f t="shared" si="3"/>
        <v>0</v>
      </c>
      <c r="L174" s="174"/>
    </row>
    <row r="175" spans="1:12" x14ac:dyDescent="0.3">
      <c r="A175" s="168"/>
      <c r="B175" s="15"/>
      <c r="C175" s="15"/>
      <c r="D175" s="15"/>
      <c r="E175" s="17"/>
      <c r="F175" s="48"/>
      <c r="G175" s="170"/>
      <c r="H175" s="171"/>
      <c r="I175" s="172"/>
      <c r="J175" s="175"/>
      <c r="K175" s="189">
        <f t="shared" si="3"/>
        <v>0</v>
      </c>
      <c r="L175" s="174"/>
    </row>
    <row r="176" spans="1:12" x14ac:dyDescent="0.3">
      <c r="A176" s="168"/>
      <c r="B176" s="15"/>
      <c r="C176" s="15"/>
      <c r="D176" s="15"/>
      <c r="E176" s="17"/>
      <c r="F176" s="48"/>
      <c r="G176" s="170"/>
      <c r="H176" s="171"/>
      <c r="I176" s="172"/>
      <c r="J176" s="175"/>
      <c r="K176" s="189">
        <f t="shared" si="3"/>
        <v>0</v>
      </c>
      <c r="L176" s="174"/>
    </row>
    <row r="177" spans="1:12" x14ac:dyDescent="0.3">
      <c r="A177" s="168"/>
      <c r="B177" s="15"/>
      <c r="C177" s="15"/>
      <c r="D177" s="15"/>
      <c r="E177" s="17"/>
      <c r="F177" s="48"/>
      <c r="G177" s="170"/>
      <c r="H177" s="171"/>
      <c r="I177" s="172"/>
      <c r="J177" s="175"/>
      <c r="K177" s="189">
        <f t="shared" si="3"/>
        <v>0</v>
      </c>
      <c r="L177" s="174"/>
    </row>
    <row r="178" spans="1:12" x14ac:dyDescent="0.3">
      <c r="A178" s="168"/>
      <c r="B178" s="15"/>
      <c r="C178" s="15"/>
      <c r="D178" s="15"/>
      <c r="E178" s="17"/>
      <c r="F178" s="48"/>
      <c r="G178" s="170"/>
      <c r="H178" s="171"/>
      <c r="I178" s="172"/>
      <c r="J178" s="175"/>
      <c r="K178" s="189">
        <f t="shared" si="3"/>
        <v>0</v>
      </c>
      <c r="L178" s="174"/>
    </row>
    <row r="179" spans="1:12" x14ac:dyDescent="0.3">
      <c r="A179" s="168"/>
      <c r="B179" s="15"/>
      <c r="C179" s="15"/>
      <c r="D179" s="15"/>
      <c r="E179" s="17"/>
      <c r="F179" s="48"/>
      <c r="G179" s="170"/>
      <c r="H179" s="171"/>
      <c r="I179" s="172"/>
      <c r="J179" s="175"/>
      <c r="K179" s="189">
        <f t="shared" si="3"/>
        <v>0</v>
      </c>
      <c r="L179" s="174"/>
    </row>
    <row r="180" spans="1:12" x14ac:dyDescent="0.3">
      <c r="A180" s="168"/>
      <c r="B180" s="15"/>
      <c r="C180" s="15"/>
      <c r="D180" s="15"/>
      <c r="E180" s="17"/>
      <c r="F180" s="48"/>
      <c r="G180" s="170"/>
      <c r="H180" s="171"/>
      <c r="I180" s="172"/>
      <c r="J180" s="175"/>
      <c r="K180" s="189">
        <f t="shared" si="3"/>
        <v>0</v>
      </c>
      <c r="L180" s="174"/>
    </row>
    <row r="181" spans="1:12" x14ac:dyDescent="0.3">
      <c r="A181" s="168"/>
      <c r="B181" s="15"/>
      <c r="C181" s="15"/>
      <c r="D181" s="15"/>
      <c r="E181" s="17"/>
      <c r="F181" s="48"/>
      <c r="G181" s="170"/>
      <c r="H181" s="171"/>
      <c r="I181" s="172"/>
      <c r="J181" s="175"/>
      <c r="K181" s="189">
        <f t="shared" si="3"/>
        <v>0</v>
      </c>
      <c r="L181" s="174"/>
    </row>
    <row r="182" spans="1:12" x14ac:dyDescent="0.3">
      <c r="A182" s="168"/>
      <c r="B182" s="15"/>
      <c r="C182" s="15"/>
      <c r="D182" s="15"/>
      <c r="E182" s="17"/>
      <c r="F182" s="48"/>
      <c r="G182" s="170"/>
      <c r="H182" s="171"/>
      <c r="I182" s="172"/>
      <c r="J182" s="175"/>
      <c r="K182" s="189">
        <f t="shared" si="3"/>
        <v>0</v>
      </c>
      <c r="L182" s="174"/>
    </row>
    <row r="183" spans="1:12" x14ac:dyDescent="0.3">
      <c r="A183" s="168"/>
      <c r="B183" s="15"/>
      <c r="C183" s="15"/>
      <c r="D183" s="15"/>
      <c r="E183" s="17"/>
      <c r="F183" s="48"/>
      <c r="G183" s="170"/>
      <c r="H183" s="171"/>
      <c r="I183" s="172"/>
      <c r="J183" s="175"/>
      <c r="K183" s="189">
        <f t="shared" si="3"/>
        <v>0</v>
      </c>
      <c r="L183" s="174"/>
    </row>
    <row r="184" spans="1:12" x14ac:dyDescent="0.3">
      <c r="A184" s="168"/>
      <c r="B184" s="15"/>
      <c r="C184" s="15"/>
      <c r="D184" s="15"/>
      <c r="E184" s="17"/>
      <c r="F184" s="48"/>
      <c r="G184" s="170"/>
      <c r="H184" s="171"/>
      <c r="I184" s="172"/>
      <c r="J184" s="175"/>
      <c r="K184" s="189">
        <f t="shared" si="3"/>
        <v>0</v>
      </c>
      <c r="L184" s="174"/>
    </row>
    <row r="185" spans="1:12" x14ac:dyDescent="0.3">
      <c r="A185" s="168"/>
      <c r="B185" s="15"/>
      <c r="C185" s="15"/>
      <c r="D185" s="15"/>
      <c r="E185" s="17"/>
      <c r="F185" s="48"/>
      <c r="G185" s="170"/>
      <c r="H185" s="171"/>
      <c r="I185" s="172"/>
      <c r="J185" s="175"/>
      <c r="K185" s="189">
        <f t="shared" si="3"/>
        <v>0</v>
      </c>
      <c r="L185" s="174"/>
    </row>
    <row r="186" spans="1:12" x14ac:dyDescent="0.3">
      <c r="A186" s="168"/>
      <c r="B186" s="15"/>
      <c r="C186" s="15"/>
      <c r="D186" s="15"/>
      <c r="E186" s="17"/>
      <c r="F186" s="48"/>
      <c r="G186" s="170"/>
      <c r="H186" s="171"/>
      <c r="I186" s="172"/>
      <c r="J186" s="175"/>
      <c r="K186" s="189">
        <f t="shared" si="3"/>
        <v>0</v>
      </c>
      <c r="L186" s="174"/>
    </row>
    <row r="187" spans="1:12" x14ac:dyDescent="0.3">
      <c r="A187" s="168"/>
      <c r="B187" s="15"/>
      <c r="C187" s="15"/>
      <c r="D187" s="15"/>
      <c r="E187" s="17"/>
      <c r="F187" s="48"/>
      <c r="G187" s="170"/>
      <c r="H187" s="171"/>
      <c r="I187" s="172"/>
      <c r="J187" s="175"/>
      <c r="K187" s="189">
        <f t="shared" si="3"/>
        <v>0</v>
      </c>
      <c r="L187" s="174"/>
    </row>
    <row r="188" spans="1:12" x14ac:dyDescent="0.3">
      <c r="A188" s="168"/>
      <c r="B188" s="15"/>
      <c r="C188" s="15"/>
      <c r="D188" s="15"/>
      <c r="E188" s="17"/>
      <c r="F188" s="48"/>
      <c r="G188" s="170"/>
      <c r="H188" s="171"/>
      <c r="I188" s="172"/>
      <c r="J188" s="175"/>
      <c r="K188" s="189">
        <f t="shared" si="3"/>
        <v>0</v>
      </c>
      <c r="L188" s="174"/>
    </row>
    <row r="189" spans="1:12" x14ac:dyDescent="0.3">
      <c r="A189" s="168"/>
      <c r="B189" s="15"/>
      <c r="C189" s="15"/>
      <c r="D189" s="15"/>
      <c r="E189" s="17"/>
      <c r="F189" s="48"/>
      <c r="G189" s="170"/>
      <c r="H189" s="171"/>
      <c r="I189" s="172"/>
      <c r="J189" s="175"/>
      <c r="K189" s="189">
        <f t="shared" si="3"/>
        <v>0</v>
      </c>
      <c r="L189" s="174"/>
    </row>
    <row r="190" spans="1:12" x14ac:dyDescent="0.3">
      <c r="A190" s="168"/>
      <c r="B190" s="15"/>
      <c r="C190" s="15"/>
      <c r="D190" s="15"/>
      <c r="E190" s="17"/>
      <c r="F190" s="48"/>
      <c r="G190" s="170"/>
      <c r="H190" s="171"/>
      <c r="I190" s="172"/>
      <c r="J190" s="175"/>
      <c r="K190" s="189">
        <f t="shared" si="3"/>
        <v>0</v>
      </c>
      <c r="L190" s="174"/>
    </row>
    <row r="191" spans="1:12" x14ac:dyDescent="0.3">
      <c r="A191" s="168"/>
      <c r="B191" s="15"/>
      <c r="C191" s="15"/>
      <c r="D191" s="15"/>
      <c r="E191" s="17"/>
      <c r="F191" s="48"/>
      <c r="G191" s="170"/>
      <c r="H191" s="171"/>
      <c r="I191" s="172"/>
      <c r="J191" s="175"/>
      <c r="K191" s="189">
        <f t="shared" si="3"/>
        <v>0</v>
      </c>
      <c r="L191" s="174"/>
    </row>
    <row r="192" spans="1:12" x14ac:dyDescent="0.3">
      <c r="A192" s="168"/>
      <c r="B192" s="15"/>
      <c r="C192" s="15"/>
      <c r="D192" s="15"/>
      <c r="E192" s="17"/>
      <c r="F192" s="48"/>
      <c r="G192" s="170"/>
      <c r="H192" s="171"/>
      <c r="I192" s="172"/>
      <c r="J192" s="175"/>
      <c r="K192" s="189">
        <f t="shared" si="3"/>
        <v>0</v>
      </c>
      <c r="L192" s="174"/>
    </row>
    <row r="193" spans="1:12" x14ac:dyDescent="0.3">
      <c r="A193" s="168"/>
      <c r="B193" s="15"/>
      <c r="C193" s="15"/>
      <c r="D193" s="15"/>
      <c r="E193" s="17"/>
      <c r="F193" s="48"/>
      <c r="G193" s="170"/>
      <c r="H193" s="171"/>
      <c r="I193" s="172"/>
      <c r="J193" s="175"/>
      <c r="K193" s="189">
        <f t="shared" si="3"/>
        <v>0</v>
      </c>
      <c r="L193" s="174"/>
    </row>
    <row r="194" spans="1:12" x14ac:dyDescent="0.3">
      <c r="A194" s="168"/>
      <c r="B194" s="15"/>
      <c r="C194" s="15"/>
      <c r="D194" s="15"/>
      <c r="E194" s="17"/>
      <c r="F194" s="48"/>
      <c r="G194" s="170"/>
      <c r="H194" s="171"/>
      <c r="I194" s="172"/>
      <c r="J194" s="175"/>
      <c r="K194" s="189">
        <f t="shared" si="3"/>
        <v>0</v>
      </c>
      <c r="L194" s="174"/>
    </row>
    <row r="195" spans="1:12" x14ac:dyDescent="0.3">
      <c r="A195" s="168"/>
      <c r="B195" s="15"/>
      <c r="C195" s="15"/>
      <c r="D195" s="15"/>
      <c r="E195" s="17"/>
      <c r="F195" s="48"/>
      <c r="G195" s="170"/>
      <c r="H195" s="171"/>
      <c r="I195" s="172"/>
      <c r="J195" s="175"/>
      <c r="K195" s="189">
        <f t="shared" si="3"/>
        <v>0</v>
      </c>
      <c r="L195" s="174"/>
    </row>
    <row r="196" spans="1:12" x14ac:dyDescent="0.3">
      <c r="A196" s="168"/>
      <c r="B196" s="15"/>
      <c r="C196" s="15"/>
      <c r="D196" s="15"/>
      <c r="E196" s="17"/>
      <c r="F196" s="48"/>
      <c r="G196" s="170"/>
      <c r="H196" s="171"/>
      <c r="I196" s="172"/>
      <c r="J196" s="175"/>
      <c r="K196" s="189">
        <f t="shared" si="3"/>
        <v>0</v>
      </c>
      <c r="L196" s="174"/>
    </row>
    <row r="197" spans="1:12" x14ac:dyDescent="0.3">
      <c r="A197" s="168"/>
      <c r="B197" s="15"/>
      <c r="C197" s="15"/>
      <c r="D197" s="15"/>
      <c r="E197" s="17"/>
      <c r="F197" s="48"/>
      <c r="G197" s="170"/>
      <c r="H197" s="171"/>
      <c r="I197" s="172"/>
      <c r="J197" s="175"/>
      <c r="K197" s="189">
        <f t="shared" si="3"/>
        <v>0</v>
      </c>
      <c r="L197" s="174"/>
    </row>
    <row r="198" spans="1:12" x14ac:dyDescent="0.3">
      <c r="A198" s="168"/>
      <c r="B198" s="15"/>
      <c r="C198" s="15"/>
      <c r="D198" s="15"/>
      <c r="E198" s="17"/>
      <c r="F198" s="48"/>
      <c r="G198" s="170"/>
      <c r="H198" s="171"/>
      <c r="I198" s="172"/>
      <c r="J198" s="175"/>
      <c r="K198" s="189">
        <f t="shared" si="3"/>
        <v>0</v>
      </c>
      <c r="L198" s="174"/>
    </row>
    <row r="199" spans="1:12" x14ac:dyDescent="0.3">
      <c r="A199" s="168"/>
      <c r="B199" s="15"/>
      <c r="C199" s="15"/>
      <c r="D199" s="15"/>
      <c r="E199" s="17"/>
      <c r="F199" s="48"/>
      <c r="G199" s="170"/>
      <c r="H199" s="171"/>
      <c r="I199" s="172"/>
      <c r="J199" s="175"/>
      <c r="K199" s="189">
        <f t="shared" si="3"/>
        <v>0</v>
      </c>
      <c r="L199" s="174"/>
    </row>
    <row r="200" spans="1:12" x14ac:dyDescent="0.3">
      <c r="A200" s="168"/>
      <c r="B200" s="15"/>
      <c r="C200" s="15"/>
      <c r="D200" s="15"/>
      <c r="E200" s="17"/>
      <c r="F200" s="48"/>
      <c r="G200" s="170"/>
      <c r="H200" s="171"/>
      <c r="I200" s="172"/>
      <c r="J200" s="175"/>
      <c r="K200" s="189">
        <f t="shared" si="3"/>
        <v>0</v>
      </c>
      <c r="L200" s="174"/>
    </row>
    <row r="201" spans="1:12" x14ac:dyDescent="0.3">
      <c r="A201" s="168"/>
      <c r="B201" s="15"/>
      <c r="C201" s="15"/>
      <c r="D201" s="15"/>
      <c r="E201" s="17"/>
      <c r="F201" s="48"/>
      <c r="G201" s="170"/>
      <c r="H201" s="171"/>
      <c r="I201" s="172"/>
      <c r="J201" s="175"/>
      <c r="K201" s="189">
        <f t="shared" si="3"/>
        <v>0</v>
      </c>
      <c r="L201" s="174"/>
    </row>
    <row r="202" spans="1:12" x14ac:dyDescent="0.3">
      <c r="A202" s="168"/>
      <c r="B202" s="15"/>
      <c r="C202" s="15"/>
      <c r="D202" s="15"/>
      <c r="E202" s="17"/>
      <c r="F202" s="48"/>
      <c r="G202" s="170"/>
      <c r="H202" s="171"/>
      <c r="I202" s="172"/>
      <c r="J202" s="175"/>
      <c r="K202" s="189">
        <f t="shared" si="3"/>
        <v>0</v>
      </c>
      <c r="L202" s="174"/>
    </row>
    <row r="203" spans="1:12" x14ac:dyDescent="0.3">
      <c r="A203" s="168"/>
      <c r="B203" s="15"/>
      <c r="C203" s="15"/>
      <c r="D203" s="15"/>
      <c r="E203" s="17"/>
      <c r="F203" s="48"/>
      <c r="G203" s="170"/>
      <c r="H203" s="171"/>
      <c r="I203" s="172"/>
      <c r="J203" s="175"/>
      <c r="K203" s="189">
        <f t="shared" si="3"/>
        <v>0</v>
      </c>
      <c r="L203" s="174"/>
    </row>
    <row r="204" spans="1:12" x14ac:dyDescent="0.3">
      <c r="A204" s="168"/>
      <c r="B204" s="15"/>
      <c r="C204" s="15"/>
      <c r="D204" s="15"/>
      <c r="E204" s="17"/>
      <c r="F204" s="48"/>
      <c r="G204" s="170"/>
      <c r="H204" s="171"/>
      <c r="I204" s="172"/>
      <c r="J204" s="175"/>
      <c r="K204" s="189">
        <f t="shared" si="3"/>
        <v>0</v>
      </c>
      <c r="L204" s="174"/>
    </row>
    <row r="205" spans="1:12" x14ac:dyDescent="0.3">
      <c r="A205" s="168"/>
      <c r="B205" s="15"/>
      <c r="C205" s="15"/>
      <c r="D205" s="15"/>
      <c r="E205" s="17"/>
      <c r="F205" s="48"/>
      <c r="G205" s="170"/>
      <c r="H205" s="171"/>
      <c r="I205" s="172"/>
      <c r="J205" s="175"/>
      <c r="K205" s="189">
        <f t="shared" si="3"/>
        <v>0</v>
      </c>
      <c r="L205" s="174"/>
    </row>
    <row r="206" spans="1:12" x14ac:dyDescent="0.3">
      <c r="A206" s="168"/>
      <c r="B206" s="15"/>
      <c r="C206" s="15"/>
      <c r="D206" s="15"/>
      <c r="E206" s="17"/>
      <c r="F206" s="48"/>
      <c r="G206" s="170"/>
      <c r="H206" s="171"/>
      <c r="I206" s="172"/>
      <c r="J206" s="175"/>
      <c r="K206" s="189">
        <f t="shared" si="3"/>
        <v>0</v>
      </c>
      <c r="L206" s="174"/>
    </row>
    <row r="207" spans="1:12" x14ac:dyDescent="0.3">
      <c r="A207" s="168"/>
      <c r="B207" s="15"/>
      <c r="C207" s="15"/>
      <c r="D207" s="15"/>
      <c r="E207" s="17"/>
      <c r="F207" s="48"/>
      <c r="G207" s="170"/>
      <c r="H207" s="171"/>
      <c r="I207" s="172"/>
      <c r="J207" s="175"/>
      <c r="K207" s="189">
        <f t="shared" si="3"/>
        <v>0</v>
      </c>
      <c r="L207" s="174"/>
    </row>
    <row r="208" spans="1:12" x14ac:dyDescent="0.3">
      <c r="A208" s="168"/>
      <c r="B208" s="15"/>
      <c r="C208" s="15"/>
      <c r="D208" s="15"/>
      <c r="E208" s="17"/>
      <c r="F208" s="48"/>
      <c r="G208" s="170"/>
      <c r="H208" s="171"/>
      <c r="I208" s="172"/>
      <c r="J208" s="175"/>
      <c r="K208" s="189">
        <f t="shared" si="3"/>
        <v>0</v>
      </c>
      <c r="L208" s="174"/>
    </row>
    <row r="209" spans="1:12" ht="15" thickBot="1" x14ac:dyDescent="0.35">
      <c r="A209" s="176"/>
      <c r="B209" s="177"/>
      <c r="C209" s="177"/>
      <c r="D209" s="177"/>
      <c r="E209" s="18"/>
      <c r="F209" s="178"/>
      <c r="G209" s="179"/>
      <c r="H209" s="180"/>
      <c r="I209" s="181"/>
      <c r="J209" s="182"/>
      <c r="K209" s="190">
        <f t="shared" si="3"/>
        <v>0</v>
      </c>
      <c r="L209" s="183"/>
    </row>
  </sheetData>
  <sheetProtection algorithmName="SHA-512" hashValue="qRJnXvG2PtZQqvHu1V2TeUoGtxLg+7J72IDFaqogWg+nXLa0kjBCUpR193hndB6KUMe52pVJRVljInSI4gGvFw==" saltValue="lKVPnxElYSAbj8xXW1iCoA==" spinCount="100000" sheet="1" selectLockedCells="1"/>
  <mergeCells count="1">
    <mergeCell ref="A1:L1"/>
  </mergeCells>
  <dataValidations count="2">
    <dataValidation type="list" allowBlank="1" showInputMessage="1" showErrorMessage="1" promptTitle="Ressources type" prompt="Make your choice" sqref="E3:E209" xr:uid="{00000000-0002-0000-1000-000000000000}">
      <formula1>" Equipment,Infrastructures,Other assets"</formula1>
    </dataValidation>
    <dataValidation type="date" allowBlank="1" showInputMessage="1" showErrorMessage="1" sqref="G3" xr:uid="{00000000-0002-0000-1000-000001000000}">
      <formula1>1</formula1>
      <formula2>73415</formula2>
    </dataValidation>
  </dataValidations>
  <pageMargins left="0.25" right="0.25" top="0.75" bottom="0.75" header="0.3" footer="0.3"/>
  <pageSetup paperSize="9" scale="60"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tabColor rgb="FFCCFF66"/>
    <pageSetUpPr fitToPage="1"/>
  </sheetPr>
  <dimension ref="A1:K111"/>
  <sheetViews>
    <sheetView workbookViewId="0">
      <pane ySplit="2" topLeftCell="A3" activePane="bottomLeft" state="frozenSplit"/>
      <selection sqref="A1:B1"/>
      <selection pane="bottomLeft" activeCell="D4" sqref="D4"/>
    </sheetView>
  </sheetViews>
  <sheetFormatPr defaultRowHeight="14.4" x14ac:dyDescent="0.3"/>
  <cols>
    <col min="1" max="1" width="7.77734375" style="95" customWidth="1"/>
    <col min="2" max="3" width="14.77734375" style="95" customWidth="1"/>
    <col min="4" max="4" width="75.77734375" style="95" customWidth="1"/>
  </cols>
  <sheetData>
    <row r="1" spans="1:11" s="97" customFormat="1" ht="21" x14ac:dyDescent="0.4">
      <c r="A1" s="281" t="s">
        <v>149</v>
      </c>
      <c r="B1" s="282"/>
      <c r="C1" s="282"/>
      <c r="D1" s="283"/>
      <c r="E1" s="96"/>
      <c r="F1" s="96"/>
      <c r="G1" s="96"/>
      <c r="H1" s="96"/>
      <c r="I1" s="96"/>
      <c r="J1" s="96"/>
      <c r="K1" s="96"/>
    </row>
    <row r="2" spans="1:11" ht="15" thickBot="1" x14ac:dyDescent="0.35">
      <c r="A2" s="191" t="s">
        <v>150</v>
      </c>
      <c r="B2" s="192" t="s">
        <v>151</v>
      </c>
      <c r="C2" s="192" t="s">
        <v>152</v>
      </c>
      <c r="D2" s="193" t="s">
        <v>153</v>
      </c>
    </row>
    <row r="3" spans="1:11" x14ac:dyDescent="0.3">
      <c r="A3" s="194">
        <v>1</v>
      </c>
      <c r="B3" s="195" t="s">
        <v>19</v>
      </c>
      <c r="C3" s="195" t="s">
        <v>25</v>
      </c>
      <c r="D3" s="229" t="s">
        <v>424</v>
      </c>
    </row>
    <row r="4" spans="1:11" ht="43.2" x14ac:dyDescent="0.3">
      <c r="A4" s="196">
        <v>2</v>
      </c>
      <c r="B4" s="197" t="s">
        <v>19</v>
      </c>
      <c r="C4" s="197" t="s">
        <v>380</v>
      </c>
      <c r="D4" s="197" t="s">
        <v>423</v>
      </c>
    </row>
    <row r="5" spans="1:11" x14ac:dyDescent="0.3">
      <c r="A5" s="196">
        <v>3</v>
      </c>
      <c r="B5" s="197" t="s">
        <v>19</v>
      </c>
      <c r="C5" s="197" t="s">
        <v>393</v>
      </c>
      <c r="D5" s="197" t="s">
        <v>425</v>
      </c>
    </row>
    <row r="6" spans="1:11" x14ac:dyDescent="0.3">
      <c r="A6" s="196">
        <v>4</v>
      </c>
      <c r="B6" s="197" t="s">
        <v>19</v>
      </c>
      <c r="C6" s="197" t="s">
        <v>393</v>
      </c>
      <c r="D6" s="197" t="s">
        <v>426</v>
      </c>
    </row>
    <row r="7" spans="1:11" x14ac:dyDescent="0.3">
      <c r="A7" s="196">
        <v>5</v>
      </c>
      <c r="B7" s="197" t="s">
        <v>19</v>
      </c>
      <c r="C7" s="197" t="s">
        <v>393</v>
      </c>
      <c r="D7" s="197" t="s">
        <v>430</v>
      </c>
    </row>
    <row r="8" spans="1:11" ht="28.8" x14ac:dyDescent="0.3">
      <c r="A8" s="196">
        <v>6</v>
      </c>
      <c r="B8" s="197" t="s">
        <v>19</v>
      </c>
      <c r="C8" s="197" t="s">
        <v>395</v>
      </c>
      <c r="D8" s="197" t="s">
        <v>428</v>
      </c>
    </row>
    <row r="9" spans="1:11" x14ac:dyDescent="0.3">
      <c r="A9" s="196">
        <v>7</v>
      </c>
      <c r="B9" s="197" t="s">
        <v>19</v>
      </c>
      <c r="C9" s="197" t="s">
        <v>395</v>
      </c>
      <c r="D9" s="197" t="s">
        <v>430</v>
      </c>
    </row>
    <row r="10" spans="1:11" x14ac:dyDescent="0.3">
      <c r="A10" s="196">
        <v>8</v>
      </c>
      <c r="B10" s="197" t="s">
        <v>350</v>
      </c>
      <c r="C10" s="197" t="s">
        <v>380</v>
      </c>
      <c r="D10" s="197" t="s">
        <v>429</v>
      </c>
    </row>
    <row r="11" spans="1:11" x14ac:dyDescent="0.3">
      <c r="A11" s="196">
        <v>9</v>
      </c>
      <c r="B11" s="197" t="s">
        <v>350</v>
      </c>
      <c r="C11" s="197" t="s">
        <v>393</v>
      </c>
      <c r="D11" s="197" t="s">
        <v>427</v>
      </c>
    </row>
    <row r="12" spans="1:11" x14ac:dyDescent="0.3">
      <c r="A12" s="196">
        <v>10</v>
      </c>
      <c r="B12" s="197" t="s">
        <v>350</v>
      </c>
      <c r="C12" s="197" t="s">
        <v>395</v>
      </c>
      <c r="D12" s="197" t="s">
        <v>427</v>
      </c>
    </row>
    <row r="13" spans="1:11" x14ac:dyDescent="0.3">
      <c r="A13" s="196">
        <v>11</v>
      </c>
      <c r="B13" s="197" t="s">
        <v>361</v>
      </c>
      <c r="C13" s="197" t="s">
        <v>25</v>
      </c>
      <c r="D13" s="197" t="s">
        <v>431</v>
      </c>
    </row>
    <row r="14" spans="1:11" x14ac:dyDescent="0.3">
      <c r="A14" s="196"/>
      <c r="B14" s="197"/>
      <c r="C14" s="197"/>
      <c r="D14" s="197"/>
    </row>
    <row r="15" spans="1:11" x14ac:dyDescent="0.3">
      <c r="A15" s="196"/>
      <c r="B15" s="197"/>
      <c r="C15" s="197"/>
      <c r="D15" s="197"/>
    </row>
    <row r="16" spans="1:11" x14ac:dyDescent="0.3">
      <c r="A16" s="196"/>
      <c r="B16" s="197"/>
      <c r="C16" s="197"/>
      <c r="D16" s="197"/>
    </row>
    <row r="17" spans="1:4" x14ac:dyDescent="0.3">
      <c r="A17" s="196"/>
      <c r="B17" s="197"/>
      <c r="C17" s="197"/>
      <c r="D17" s="197"/>
    </row>
    <row r="18" spans="1:4" x14ac:dyDescent="0.3">
      <c r="A18" s="196"/>
      <c r="B18" s="197"/>
      <c r="C18" s="197"/>
      <c r="D18" s="197"/>
    </row>
    <row r="19" spans="1:4" x14ac:dyDescent="0.3">
      <c r="A19" s="196"/>
      <c r="B19" s="197"/>
      <c r="C19" s="197"/>
      <c r="D19" s="197"/>
    </row>
    <row r="20" spans="1:4" x14ac:dyDescent="0.3">
      <c r="A20" s="196"/>
      <c r="B20" s="197"/>
      <c r="C20" s="197"/>
      <c r="D20" s="197"/>
    </row>
    <row r="21" spans="1:4" x14ac:dyDescent="0.3">
      <c r="A21" s="196"/>
      <c r="B21" s="197"/>
      <c r="C21" s="197"/>
      <c r="D21" s="197"/>
    </row>
    <row r="22" spans="1:4" x14ac:dyDescent="0.3">
      <c r="A22" s="196"/>
      <c r="B22" s="197"/>
      <c r="C22" s="197"/>
      <c r="D22" s="197"/>
    </row>
    <row r="23" spans="1:4" x14ac:dyDescent="0.3">
      <c r="A23" s="196"/>
      <c r="B23" s="197"/>
      <c r="C23" s="197"/>
      <c r="D23" s="197"/>
    </row>
    <row r="24" spans="1:4" x14ac:dyDescent="0.3">
      <c r="A24" s="196"/>
      <c r="B24" s="197"/>
      <c r="C24" s="197"/>
      <c r="D24" s="197"/>
    </row>
    <row r="25" spans="1:4" x14ac:dyDescent="0.3">
      <c r="A25" s="196"/>
      <c r="B25" s="197"/>
      <c r="C25" s="197"/>
      <c r="D25" s="197"/>
    </row>
    <row r="26" spans="1:4" x14ac:dyDescent="0.3">
      <c r="A26" s="196"/>
      <c r="B26" s="197"/>
      <c r="C26" s="197"/>
      <c r="D26" s="197"/>
    </row>
    <row r="27" spans="1:4" x14ac:dyDescent="0.3">
      <c r="A27" s="196"/>
      <c r="B27" s="197"/>
      <c r="C27" s="197"/>
      <c r="D27" s="197"/>
    </row>
    <row r="28" spans="1:4" x14ac:dyDescent="0.3">
      <c r="A28" s="196"/>
      <c r="B28" s="197"/>
      <c r="C28" s="197"/>
      <c r="D28" s="197"/>
    </row>
    <row r="29" spans="1:4" x14ac:dyDescent="0.3">
      <c r="A29" s="196"/>
      <c r="B29" s="197"/>
      <c r="C29" s="197"/>
      <c r="D29" s="197"/>
    </row>
    <row r="30" spans="1:4" x14ac:dyDescent="0.3">
      <c r="A30" s="196"/>
      <c r="B30" s="197"/>
      <c r="C30" s="197"/>
      <c r="D30" s="197"/>
    </row>
    <row r="31" spans="1:4" x14ac:dyDescent="0.3">
      <c r="A31" s="196"/>
      <c r="B31" s="197"/>
      <c r="C31" s="197"/>
      <c r="D31" s="197"/>
    </row>
    <row r="32" spans="1:4" x14ac:dyDescent="0.3">
      <c r="A32" s="196"/>
      <c r="B32" s="197"/>
      <c r="C32" s="197"/>
      <c r="D32" s="197"/>
    </row>
    <row r="33" spans="1:4" x14ac:dyDescent="0.3">
      <c r="A33" s="196"/>
      <c r="B33" s="197"/>
      <c r="C33" s="197"/>
      <c r="D33" s="197"/>
    </row>
    <row r="34" spans="1:4" x14ac:dyDescent="0.3">
      <c r="A34" s="196"/>
      <c r="B34" s="197"/>
      <c r="C34" s="197"/>
      <c r="D34" s="197"/>
    </row>
    <row r="35" spans="1:4" x14ac:dyDescent="0.3">
      <c r="A35" s="196"/>
      <c r="B35" s="197"/>
      <c r="C35" s="197"/>
      <c r="D35" s="197"/>
    </row>
    <row r="36" spans="1:4" x14ac:dyDescent="0.3">
      <c r="A36" s="196"/>
      <c r="B36" s="197"/>
      <c r="C36" s="197"/>
      <c r="D36" s="197"/>
    </row>
    <row r="37" spans="1:4" x14ac:dyDescent="0.3">
      <c r="A37" s="196"/>
      <c r="B37" s="197"/>
      <c r="C37" s="197"/>
      <c r="D37" s="197"/>
    </row>
    <row r="38" spans="1:4" x14ac:dyDescent="0.3">
      <c r="A38" s="196"/>
      <c r="B38" s="197"/>
      <c r="C38" s="197"/>
      <c r="D38" s="197"/>
    </row>
    <row r="39" spans="1:4" x14ac:dyDescent="0.3">
      <c r="A39" s="196"/>
      <c r="B39" s="197"/>
      <c r="C39" s="197"/>
      <c r="D39" s="197"/>
    </row>
    <row r="40" spans="1:4" x14ac:dyDescent="0.3">
      <c r="A40" s="196"/>
      <c r="B40" s="197"/>
      <c r="C40" s="197"/>
      <c r="D40" s="197"/>
    </row>
    <row r="41" spans="1:4" x14ac:dyDescent="0.3">
      <c r="A41" s="196"/>
      <c r="B41" s="197"/>
      <c r="C41" s="197"/>
      <c r="D41" s="197"/>
    </row>
    <row r="42" spans="1:4" x14ac:dyDescent="0.3">
      <c r="A42" s="196"/>
      <c r="B42" s="197"/>
      <c r="C42" s="197"/>
      <c r="D42" s="197"/>
    </row>
    <row r="43" spans="1:4" x14ac:dyDescent="0.3">
      <c r="A43" s="196"/>
      <c r="B43" s="197"/>
      <c r="C43" s="197"/>
      <c r="D43" s="197"/>
    </row>
    <row r="44" spans="1:4" x14ac:dyDescent="0.3">
      <c r="A44" s="196"/>
      <c r="B44" s="197"/>
      <c r="C44" s="197"/>
      <c r="D44" s="197"/>
    </row>
    <row r="45" spans="1:4" x14ac:dyDescent="0.3">
      <c r="A45" s="196"/>
      <c r="B45" s="197"/>
      <c r="C45" s="197"/>
      <c r="D45" s="197"/>
    </row>
    <row r="46" spans="1:4" x14ac:dyDescent="0.3">
      <c r="A46" s="196"/>
      <c r="B46" s="197"/>
      <c r="C46" s="197"/>
      <c r="D46" s="197"/>
    </row>
    <row r="47" spans="1:4" x14ac:dyDescent="0.3">
      <c r="A47" s="196"/>
      <c r="B47" s="197"/>
      <c r="C47" s="197"/>
      <c r="D47" s="197"/>
    </row>
    <row r="48" spans="1:4" x14ac:dyDescent="0.3">
      <c r="A48" s="196"/>
      <c r="B48" s="197"/>
      <c r="C48" s="197"/>
      <c r="D48" s="197"/>
    </row>
    <row r="49" spans="1:4" x14ac:dyDescent="0.3">
      <c r="A49" s="196"/>
      <c r="B49" s="197"/>
      <c r="C49" s="197"/>
      <c r="D49" s="197"/>
    </row>
    <row r="50" spans="1:4" x14ac:dyDescent="0.3">
      <c r="A50" s="196"/>
      <c r="B50" s="197"/>
      <c r="C50" s="197"/>
      <c r="D50" s="197"/>
    </row>
    <row r="51" spans="1:4" x14ac:dyDescent="0.3">
      <c r="A51" s="196"/>
      <c r="B51" s="197"/>
      <c r="C51" s="197"/>
      <c r="D51" s="197"/>
    </row>
    <row r="52" spans="1:4" x14ac:dyDescent="0.3">
      <c r="A52" s="196"/>
      <c r="B52" s="197"/>
      <c r="C52" s="197"/>
      <c r="D52" s="197"/>
    </row>
    <row r="53" spans="1:4" x14ac:dyDescent="0.3">
      <c r="A53" s="196"/>
      <c r="B53" s="197"/>
      <c r="C53" s="197"/>
      <c r="D53" s="197"/>
    </row>
    <row r="54" spans="1:4" x14ac:dyDescent="0.3">
      <c r="A54" s="196"/>
      <c r="B54" s="197"/>
      <c r="C54" s="197"/>
      <c r="D54" s="197"/>
    </row>
    <row r="55" spans="1:4" x14ac:dyDescent="0.3">
      <c r="A55" s="196"/>
      <c r="B55" s="197"/>
      <c r="C55" s="197"/>
      <c r="D55" s="197"/>
    </row>
    <row r="56" spans="1:4" x14ac:dyDescent="0.3">
      <c r="A56" s="196"/>
      <c r="B56" s="197"/>
      <c r="C56" s="197"/>
      <c r="D56" s="197"/>
    </row>
    <row r="57" spans="1:4" x14ac:dyDescent="0.3">
      <c r="A57" s="196"/>
      <c r="B57" s="197"/>
      <c r="C57" s="197"/>
      <c r="D57" s="197"/>
    </row>
    <row r="58" spans="1:4" x14ac:dyDescent="0.3">
      <c r="A58" s="196"/>
      <c r="B58" s="197"/>
      <c r="C58" s="197"/>
      <c r="D58" s="197"/>
    </row>
    <row r="59" spans="1:4" x14ac:dyDescent="0.3">
      <c r="A59" s="196"/>
      <c r="B59" s="197"/>
      <c r="C59" s="197"/>
      <c r="D59" s="197"/>
    </row>
    <row r="60" spans="1:4" x14ac:dyDescent="0.3">
      <c r="A60" s="196"/>
      <c r="B60" s="197"/>
      <c r="C60" s="197"/>
      <c r="D60" s="197"/>
    </row>
    <row r="61" spans="1:4" x14ac:dyDescent="0.3">
      <c r="A61" s="196"/>
      <c r="B61" s="197"/>
      <c r="C61" s="197"/>
      <c r="D61" s="197"/>
    </row>
    <row r="62" spans="1:4" x14ac:dyDescent="0.3">
      <c r="A62" s="196"/>
      <c r="B62" s="197"/>
      <c r="C62" s="197"/>
      <c r="D62" s="197"/>
    </row>
    <row r="63" spans="1:4" x14ac:dyDescent="0.3">
      <c r="A63" s="196"/>
      <c r="B63" s="197"/>
      <c r="C63" s="197"/>
      <c r="D63" s="197"/>
    </row>
    <row r="64" spans="1:4" x14ac:dyDescent="0.3">
      <c r="A64" s="196"/>
      <c r="B64" s="197"/>
      <c r="C64" s="197"/>
      <c r="D64" s="197"/>
    </row>
    <row r="65" spans="1:4" x14ac:dyDescent="0.3">
      <c r="A65" s="196"/>
      <c r="B65" s="197"/>
      <c r="C65" s="197"/>
      <c r="D65" s="197"/>
    </row>
    <row r="66" spans="1:4" x14ac:dyDescent="0.3">
      <c r="A66" s="196"/>
      <c r="B66" s="197"/>
      <c r="C66" s="197"/>
      <c r="D66" s="197"/>
    </row>
    <row r="67" spans="1:4" x14ac:dyDescent="0.3">
      <c r="A67" s="196"/>
      <c r="B67" s="197"/>
      <c r="C67" s="197"/>
      <c r="D67" s="197"/>
    </row>
    <row r="68" spans="1:4" x14ac:dyDescent="0.3">
      <c r="A68" s="196"/>
      <c r="B68" s="197"/>
      <c r="C68" s="197"/>
      <c r="D68" s="197"/>
    </row>
    <row r="69" spans="1:4" x14ac:dyDescent="0.3">
      <c r="A69" s="196"/>
      <c r="B69" s="197"/>
      <c r="C69" s="197"/>
      <c r="D69" s="197"/>
    </row>
    <row r="70" spans="1:4" x14ac:dyDescent="0.3">
      <c r="A70" s="196"/>
      <c r="B70" s="197"/>
      <c r="C70" s="197"/>
      <c r="D70" s="197"/>
    </row>
    <row r="71" spans="1:4" x14ac:dyDescent="0.3">
      <c r="A71" s="196"/>
      <c r="B71" s="197"/>
      <c r="C71" s="197"/>
      <c r="D71" s="197"/>
    </row>
    <row r="72" spans="1:4" x14ac:dyDescent="0.3">
      <c r="A72" s="196"/>
      <c r="B72" s="197"/>
      <c r="C72" s="197"/>
      <c r="D72" s="197"/>
    </row>
    <row r="73" spans="1:4" x14ac:dyDescent="0.3">
      <c r="A73" s="196"/>
      <c r="B73" s="197"/>
      <c r="C73" s="197"/>
      <c r="D73" s="197"/>
    </row>
    <row r="74" spans="1:4" x14ac:dyDescent="0.3">
      <c r="A74" s="196"/>
      <c r="B74" s="197"/>
      <c r="C74" s="197"/>
      <c r="D74" s="197"/>
    </row>
    <row r="75" spans="1:4" x14ac:dyDescent="0.3">
      <c r="A75" s="196"/>
      <c r="B75" s="197"/>
      <c r="C75" s="197"/>
      <c r="D75" s="197"/>
    </row>
    <row r="76" spans="1:4" x14ac:dyDescent="0.3">
      <c r="A76" s="196"/>
      <c r="B76" s="197"/>
      <c r="C76" s="197"/>
      <c r="D76" s="197"/>
    </row>
    <row r="77" spans="1:4" x14ac:dyDescent="0.3">
      <c r="A77" s="196"/>
      <c r="B77" s="197"/>
      <c r="C77" s="197"/>
      <c r="D77" s="197"/>
    </row>
    <row r="78" spans="1:4" x14ac:dyDescent="0.3">
      <c r="A78" s="196"/>
      <c r="B78" s="197"/>
      <c r="C78" s="197"/>
      <c r="D78" s="197"/>
    </row>
    <row r="79" spans="1:4" x14ac:dyDescent="0.3">
      <c r="A79" s="196"/>
      <c r="B79" s="197"/>
      <c r="C79" s="197"/>
      <c r="D79" s="197"/>
    </row>
    <row r="80" spans="1:4" x14ac:dyDescent="0.3">
      <c r="A80" s="196"/>
      <c r="B80" s="197"/>
      <c r="C80" s="197"/>
      <c r="D80" s="197"/>
    </row>
    <row r="81" spans="1:4" x14ac:dyDescent="0.3">
      <c r="A81" s="196"/>
      <c r="B81" s="197"/>
      <c r="C81" s="197"/>
      <c r="D81" s="197"/>
    </row>
    <row r="82" spans="1:4" x14ac:dyDescent="0.3">
      <c r="A82" s="196"/>
      <c r="B82" s="197"/>
      <c r="C82" s="197"/>
      <c r="D82" s="197"/>
    </row>
    <row r="83" spans="1:4" x14ac:dyDescent="0.3">
      <c r="A83" s="196"/>
      <c r="B83" s="197"/>
      <c r="C83" s="197"/>
      <c r="D83" s="197"/>
    </row>
    <row r="84" spans="1:4" x14ac:dyDescent="0.3">
      <c r="A84" s="196"/>
      <c r="B84" s="197"/>
      <c r="C84" s="197"/>
      <c r="D84" s="197"/>
    </row>
    <row r="85" spans="1:4" x14ac:dyDescent="0.3">
      <c r="A85" s="196"/>
      <c r="B85" s="197"/>
      <c r="C85" s="197"/>
      <c r="D85" s="197"/>
    </row>
    <row r="86" spans="1:4" x14ac:dyDescent="0.3">
      <c r="A86" s="196"/>
      <c r="B86" s="197"/>
      <c r="C86" s="197"/>
      <c r="D86" s="197"/>
    </row>
    <row r="87" spans="1:4" x14ac:dyDescent="0.3">
      <c r="A87" s="196"/>
      <c r="B87" s="197"/>
      <c r="C87" s="197"/>
      <c r="D87" s="197"/>
    </row>
    <row r="88" spans="1:4" x14ac:dyDescent="0.3">
      <c r="A88" s="196"/>
      <c r="B88" s="197"/>
      <c r="C88" s="197"/>
      <c r="D88" s="197"/>
    </row>
    <row r="89" spans="1:4" x14ac:dyDescent="0.3">
      <c r="A89" s="196"/>
      <c r="B89" s="197"/>
      <c r="C89" s="197"/>
      <c r="D89" s="197"/>
    </row>
    <row r="90" spans="1:4" x14ac:dyDescent="0.3">
      <c r="A90" s="196"/>
      <c r="B90" s="197"/>
      <c r="C90" s="197"/>
      <c r="D90" s="197"/>
    </row>
    <row r="91" spans="1:4" x14ac:dyDescent="0.3">
      <c r="A91" s="196"/>
      <c r="B91" s="197"/>
      <c r="C91" s="197"/>
      <c r="D91" s="197"/>
    </row>
    <row r="92" spans="1:4" x14ac:dyDescent="0.3">
      <c r="A92" s="196"/>
      <c r="B92" s="197"/>
      <c r="C92" s="197"/>
      <c r="D92" s="197"/>
    </row>
    <row r="93" spans="1:4" x14ac:dyDescent="0.3">
      <c r="A93" s="196"/>
      <c r="B93" s="197"/>
      <c r="C93" s="197"/>
      <c r="D93" s="197"/>
    </row>
    <row r="94" spans="1:4" x14ac:dyDescent="0.3">
      <c r="A94" s="196"/>
      <c r="B94" s="197"/>
      <c r="C94" s="197"/>
      <c r="D94" s="197"/>
    </row>
    <row r="95" spans="1:4" x14ac:dyDescent="0.3">
      <c r="A95" s="196"/>
      <c r="B95" s="197"/>
      <c r="C95" s="197"/>
      <c r="D95" s="197"/>
    </row>
    <row r="96" spans="1:4" x14ac:dyDescent="0.3">
      <c r="A96" s="196"/>
      <c r="B96" s="197"/>
      <c r="C96" s="197"/>
      <c r="D96" s="197"/>
    </row>
    <row r="97" spans="1:4" x14ac:dyDescent="0.3">
      <c r="A97" s="196"/>
      <c r="B97" s="197"/>
      <c r="C97" s="197"/>
      <c r="D97" s="197"/>
    </row>
    <row r="98" spans="1:4" x14ac:dyDescent="0.3">
      <c r="A98" s="196"/>
      <c r="B98" s="197"/>
      <c r="C98" s="197"/>
      <c r="D98" s="197"/>
    </row>
    <row r="99" spans="1:4" x14ac:dyDescent="0.3">
      <c r="A99" s="196"/>
      <c r="B99" s="197"/>
      <c r="C99" s="197"/>
      <c r="D99" s="197"/>
    </row>
    <row r="100" spans="1:4" x14ac:dyDescent="0.3">
      <c r="A100" s="196"/>
      <c r="B100" s="197"/>
      <c r="C100" s="197"/>
      <c r="D100" s="197"/>
    </row>
    <row r="101" spans="1:4" x14ac:dyDescent="0.3">
      <c r="A101" s="196"/>
      <c r="B101" s="197"/>
      <c r="C101" s="197"/>
      <c r="D101" s="197"/>
    </row>
    <row r="102" spans="1:4" x14ac:dyDescent="0.3">
      <c r="A102" s="196"/>
      <c r="B102" s="197"/>
      <c r="C102" s="197"/>
      <c r="D102" s="197"/>
    </row>
    <row r="103" spans="1:4" x14ac:dyDescent="0.3">
      <c r="A103" s="196"/>
      <c r="B103" s="197"/>
      <c r="C103" s="197"/>
      <c r="D103" s="197"/>
    </row>
    <row r="104" spans="1:4" x14ac:dyDescent="0.3">
      <c r="A104" s="196"/>
      <c r="B104" s="197"/>
      <c r="C104" s="197"/>
      <c r="D104" s="197"/>
    </row>
    <row r="105" spans="1:4" x14ac:dyDescent="0.3">
      <c r="A105" s="196"/>
      <c r="B105" s="197"/>
      <c r="C105" s="197"/>
      <c r="D105" s="197"/>
    </row>
    <row r="106" spans="1:4" x14ac:dyDescent="0.3">
      <c r="A106" s="196"/>
      <c r="B106" s="197"/>
      <c r="C106" s="197"/>
      <c r="D106" s="197"/>
    </row>
    <row r="107" spans="1:4" x14ac:dyDescent="0.3">
      <c r="A107" s="196"/>
      <c r="B107" s="197"/>
      <c r="C107" s="197"/>
      <c r="D107" s="197"/>
    </row>
    <row r="108" spans="1:4" x14ac:dyDescent="0.3">
      <c r="A108" s="196"/>
      <c r="B108" s="197"/>
      <c r="C108" s="197"/>
      <c r="D108" s="197"/>
    </row>
    <row r="109" spans="1:4" x14ac:dyDescent="0.3">
      <c r="A109" s="196"/>
      <c r="B109" s="197"/>
      <c r="C109" s="197"/>
      <c r="D109" s="197"/>
    </row>
    <row r="110" spans="1:4" x14ac:dyDescent="0.3">
      <c r="A110" s="196"/>
      <c r="B110" s="197"/>
      <c r="C110" s="197"/>
      <c r="D110" s="197"/>
    </row>
    <row r="111" spans="1:4" x14ac:dyDescent="0.3">
      <c r="A111" s="196"/>
      <c r="B111" s="197"/>
      <c r="C111" s="197"/>
      <c r="D111" s="197"/>
    </row>
  </sheetData>
  <sheetProtection algorithmName="SHA-512" hashValue="r9tQt93D4/DZFYmVME4UUqnC32yVUGwczksiCAXO5UkBnNsQGpuLkgH4dDK7zSM0/ctfxEroPW/6/mFwk+8x5w==" saltValue="UxwQHXuL4ZZbiEWjNuE1oA==" spinCount="100000" sheet="1" objects="1" scenarios="1" selectLockedCells="1"/>
  <mergeCells count="1">
    <mergeCell ref="A1:D1"/>
  </mergeCells>
  <pageMargins left="0.25" right="0.25" top="0.75" bottom="0.75" header="0.3" footer="0.3"/>
  <pageSetup paperSize="9"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dimension ref="A1:B164"/>
  <sheetViews>
    <sheetView workbookViewId="0"/>
  </sheetViews>
  <sheetFormatPr defaultRowHeight="14.4" x14ac:dyDescent="0.3"/>
  <sheetData>
    <row r="1" spans="1:2" x14ac:dyDescent="0.3">
      <c r="A1" t="s">
        <v>17</v>
      </c>
      <c r="B1" t="s">
        <v>154</v>
      </c>
    </row>
    <row r="2" spans="1:2" x14ac:dyDescent="0.3">
      <c r="A2" t="s">
        <v>155</v>
      </c>
      <c r="B2">
        <v>0.94</v>
      </c>
    </row>
    <row r="3" spans="1:2" x14ac:dyDescent="0.3">
      <c r="A3" t="s">
        <v>156</v>
      </c>
      <c r="B3">
        <v>0.59</v>
      </c>
    </row>
    <row r="4" spans="1:2" x14ac:dyDescent="0.3">
      <c r="A4" t="s">
        <v>157</v>
      </c>
      <c r="B4">
        <v>0.77700000000000002</v>
      </c>
    </row>
    <row r="5" spans="1:2" x14ac:dyDescent="0.3">
      <c r="A5" t="s">
        <v>158</v>
      </c>
      <c r="B5">
        <v>1.3</v>
      </c>
    </row>
    <row r="6" spans="1:2" x14ac:dyDescent="0.3">
      <c r="A6" t="s">
        <v>159</v>
      </c>
      <c r="B6">
        <v>0.625</v>
      </c>
    </row>
    <row r="7" spans="1:2" x14ac:dyDescent="0.3">
      <c r="A7" t="s">
        <v>160</v>
      </c>
      <c r="B7">
        <v>1.0629999999999999</v>
      </c>
    </row>
    <row r="8" spans="1:2" x14ac:dyDescent="0.3">
      <c r="A8" t="s">
        <v>161</v>
      </c>
      <c r="B8">
        <v>1.0089999999999999</v>
      </c>
    </row>
    <row r="9" spans="1:2" x14ac:dyDescent="0.3">
      <c r="A9" t="s">
        <v>162</v>
      </c>
      <c r="B9">
        <v>0.82099999999999995</v>
      </c>
    </row>
    <row r="10" spans="1:2" x14ac:dyDescent="0.3">
      <c r="A10" t="s">
        <v>163</v>
      </c>
      <c r="B10">
        <v>0.63900000000000001</v>
      </c>
    </row>
    <row r="11" spans="1:2" x14ac:dyDescent="0.3">
      <c r="A11" t="s">
        <v>164</v>
      </c>
      <c r="B11">
        <v>1.1279999999999999</v>
      </c>
    </row>
    <row r="12" spans="1:2" x14ac:dyDescent="0.3">
      <c r="A12" t="s">
        <v>165</v>
      </c>
      <c r="B12">
        <v>0.81200000000000006</v>
      </c>
    </row>
    <row r="13" spans="1:2" x14ac:dyDescent="0.3">
      <c r="A13" t="s">
        <v>21</v>
      </c>
      <c r="B13">
        <v>1</v>
      </c>
    </row>
    <row r="14" spans="1:2" x14ac:dyDescent="0.3">
      <c r="A14" t="s">
        <v>166</v>
      </c>
      <c r="B14">
        <v>0.95</v>
      </c>
    </row>
    <row r="15" spans="1:2" x14ac:dyDescent="0.3">
      <c r="A15" t="s">
        <v>167</v>
      </c>
      <c r="B15">
        <v>0.54800000000000004</v>
      </c>
    </row>
    <row r="16" spans="1:2" x14ac:dyDescent="0.3">
      <c r="A16" t="s">
        <v>168</v>
      </c>
      <c r="B16">
        <v>0.81299999999999994</v>
      </c>
    </row>
    <row r="17" spans="1:2" x14ac:dyDescent="0.3">
      <c r="A17" t="s">
        <v>169</v>
      </c>
      <c r="B17">
        <v>0.91900000000000004</v>
      </c>
    </row>
    <row r="18" spans="1:2" x14ac:dyDescent="0.3">
      <c r="A18" t="s">
        <v>170</v>
      </c>
      <c r="B18">
        <v>0.83899999999999997</v>
      </c>
    </row>
    <row r="19" spans="1:2" x14ac:dyDescent="0.3">
      <c r="A19" t="s">
        <v>171</v>
      </c>
      <c r="B19">
        <v>0.84699999999999998</v>
      </c>
    </row>
    <row r="20" spans="1:2" x14ac:dyDescent="0.3">
      <c r="A20" t="s">
        <v>172</v>
      </c>
      <c r="B20">
        <v>0.629</v>
      </c>
    </row>
    <row r="21" spans="1:2" x14ac:dyDescent="0.3">
      <c r="A21" t="s">
        <v>173</v>
      </c>
      <c r="B21">
        <v>0.66800000000000004</v>
      </c>
    </row>
    <row r="22" spans="1:2" x14ac:dyDescent="0.3">
      <c r="A22" t="s">
        <v>174</v>
      </c>
      <c r="B22">
        <v>0.79900000000000004</v>
      </c>
    </row>
    <row r="23" spans="1:2" x14ac:dyDescent="0.3">
      <c r="A23" t="s">
        <v>175</v>
      </c>
      <c r="B23">
        <v>0.95199999999999996</v>
      </c>
    </row>
    <row r="24" spans="1:2" x14ac:dyDescent="0.3">
      <c r="A24" t="s">
        <v>176</v>
      </c>
      <c r="B24">
        <v>1.5189999999999999</v>
      </c>
    </row>
    <row r="25" spans="1:2" x14ac:dyDescent="0.3">
      <c r="A25" t="s">
        <v>177</v>
      </c>
      <c r="B25">
        <v>1.093</v>
      </c>
    </row>
    <row r="26" spans="1:2" x14ac:dyDescent="0.3">
      <c r="A26" t="s">
        <v>178</v>
      </c>
      <c r="B26">
        <v>1.173</v>
      </c>
    </row>
    <row r="27" spans="1:2" x14ac:dyDescent="0.3">
      <c r="A27" t="s">
        <v>179</v>
      </c>
      <c r="B27">
        <v>1.286</v>
      </c>
    </row>
    <row r="28" spans="1:2" x14ac:dyDescent="0.3">
      <c r="A28" t="s">
        <v>180</v>
      </c>
      <c r="B28">
        <v>0.94599999999999995</v>
      </c>
    </row>
    <row r="29" spans="1:2" x14ac:dyDescent="0.3">
      <c r="A29" t="s">
        <v>181</v>
      </c>
      <c r="B29">
        <v>0.69499999999999995</v>
      </c>
    </row>
    <row r="30" spans="1:2" x14ac:dyDescent="0.3">
      <c r="A30" t="s">
        <v>182</v>
      </c>
      <c r="B30">
        <v>0.878</v>
      </c>
    </row>
    <row r="31" spans="1:2" x14ac:dyDescent="0.3">
      <c r="A31" t="s">
        <v>183</v>
      </c>
      <c r="B31">
        <v>0.9</v>
      </c>
    </row>
    <row r="32" spans="1:2" x14ac:dyDescent="0.3">
      <c r="A32" t="s">
        <v>184</v>
      </c>
      <c r="B32">
        <v>0.67600000000000005</v>
      </c>
    </row>
    <row r="33" spans="1:2" x14ac:dyDescent="0.3">
      <c r="A33" t="s">
        <v>185</v>
      </c>
      <c r="B33">
        <v>0.77600000000000002</v>
      </c>
    </row>
    <row r="34" spans="1:2" x14ac:dyDescent="0.3">
      <c r="A34" t="s">
        <v>186</v>
      </c>
      <c r="B34">
        <v>0.82499999999999996</v>
      </c>
    </row>
    <row r="35" spans="1:2" x14ac:dyDescent="0.3">
      <c r="A35" t="s">
        <v>187</v>
      </c>
      <c r="B35">
        <v>0.69599999999999995</v>
      </c>
    </row>
    <row r="36" spans="1:2" x14ac:dyDescent="0.3">
      <c r="A36" t="s">
        <v>188</v>
      </c>
      <c r="B36">
        <v>0.77500000000000002</v>
      </c>
    </row>
    <row r="37" spans="1:2" x14ac:dyDescent="0.3">
      <c r="A37" t="s">
        <v>189</v>
      </c>
      <c r="B37">
        <v>0.79100000000000004</v>
      </c>
    </row>
    <row r="38" spans="1:2" x14ac:dyDescent="0.3">
      <c r="A38" t="s">
        <v>190</v>
      </c>
      <c r="B38">
        <v>0.98299999999999998</v>
      </c>
    </row>
    <row r="39" spans="1:2" x14ac:dyDescent="0.3">
      <c r="A39" t="s">
        <v>191</v>
      </c>
      <c r="B39">
        <v>0.872</v>
      </c>
    </row>
    <row r="40" spans="1:2" x14ac:dyDescent="0.3">
      <c r="A40" t="s">
        <v>192</v>
      </c>
      <c r="B40">
        <v>1.32</v>
      </c>
    </row>
    <row r="41" spans="1:2" x14ac:dyDescent="0.3">
      <c r="A41" t="s">
        <v>193</v>
      </c>
      <c r="B41">
        <v>0.61399999999999999</v>
      </c>
    </row>
    <row r="42" spans="1:2" x14ac:dyDescent="0.3">
      <c r="A42" t="s">
        <v>194</v>
      </c>
      <c r="B42">
        <v>0.67900000000000005</v>
      </c>
    </row>
    <row r="43" spans="1:2" x14ac:dyDescent="0.3">
      <c r="A43" t="s">
        <v>195</v>
      </c>
      <c r="B43">
        <v>0.79400000000000004</v>
      </c>
    </row>
    <row r="44" spans="1:2" x14ac:dyDescent="0.3">
      <c r="A44" t="s">
        <v>196</v>
      </c>
      <c r="B44">
        <v>0.80300000000000005</v>
      </c>
    </row>
    <row r="45" spans="1:2" x14ac:dyDescent="0.3">
      <c r="A45" t="s">
        <v>197</v>
      </c>
      <c r="B45">
        <v>0.67400000000000004</v>
      </c>
    </row>
    <row r="46" spans="1:2" x14ac:dyDescent="0.3">
      <c r="A46" t="s">
        <v>198</v>
      </c>
      <c r="B46">
        <v>0.81599999999999995</v>
      </c>
    </row>
    <row r="47" spans="1:2" x14ac:dyDescent="0.3">
      <c r="A47" t="s">
        <v>199</v>
      </c>
      <c r="B47">
        <v>1.204</v>
      </c>
    </row>
    <row r="48" spans="1:2" x14ac:dyDescent="0.3">
      <c r="A48" t="s">
        <v>200</v>
      </c>
      <c r="B48">
        <v>0.91300000000000003</v>
      </c>
    </row>
    <row r="49" spans="1:2" x14ac:dyDescent="0.3">
      <c r="A49" t="s">
        <v>201</v>
      </c>
      <c r="B49">
        <v>0.81899999999999995</v>
      </c>
    </row>
    <row r="50" spans="1:2" x14ac:dyDescent="0.3">
      <c r="A50" t="s">
        <v>202</v>
      </c>
      <c r="B50">
        <v>1.1950000000000001</v>
      </c>
    </row>
    <row r="51" spans="1:2" x14ac:dyDescent="0.3">
      <c r="A51" t="s">
        <v>203</v>
      </c>
      <c r="B51">
        <v>0.73499999999999999</v>
      </c>
    </row>
    <row r="52" spans="1:2" x14ac:dyDescent="0.3">
      <c r="A52" t="s">
        <v>204</v>
      </c>
      <c r="B52">
        <v>1.32</v>
      </c>
    </row>
    <row r="53" spans="1:2" x14ac:dyDescent="0.3">
      <c r="A53" t="s">
        <v>205</v>
      </c>
      <c r="B53">
        <v>1.1639999999999999</v>
      </c>
    </row>
    <row r="54" spans="1:2" x14ac:dyDescent="0.3">
      <c r="A54" t="s">
        <v>206</v>
      </c>
      <c r="B54">
        <v>1.079</v>
      </c>
    </row>
    <row r="55" spans="1:2" x14ac:dyDescent="0.3">
      <c r="A55" t="s">
        <v>207</v>
      </c>
      <c r="B55">
        <v>0.622</v>
      </c>
    </row>
    <row r="56" spans="1:2" x14ac:dyDescent="0.3">
      <c r="A56" t="s">
        <v>208</v>
      </c>
      <c r="B56">
        <v>0.73899999999999999</v>
      </c>
    </row>
    <row r="57" spans="1:2" x14ac:dyDescent="0.3">
      <c r="A57" t="s">
        <v>209</v>
      </c>
      <c r="B57">
        <v>0.68799999999999994</v>
      </c>
    </row>
    <row r="58" spans="1:2" x14ac:dyDescent="0.3">
      <c r="A58" t="s">
        <v>210</v>
      </c>
      <c r="B58">
        <v>0.84199999999999997</v>
      </c>
    </row>
    <row r="59" spans="1:2" x14ac:dyDescent="0.3">
      <c r="A59" t="s">
        <v>211</v>
      </c>
      <c r="B59">
        <v>0.873</v>
      </c>
    </row>
    <row r="60" spans="1:2" x14ac:dyDescent="0.3">
      <c r="A60" t="s">
        <v>212</v>
      </c>
      <c r="B60">
        <v>0.81899999999999995</v>
      </c>
    </row>
    <row r="61" spans="1:2" x14ac:dyDescent="0.3">
      <c r="A61" t="s">
        <v>213</v>
      </c>
      <c r="B61">
        <v>0.71699999999999997</v>
      </c>
    </row>
    <row r="62" spans="1:2" x14ac:dyDescent="0.3">
      <c r="A62" t="s">
        <v>214</v>
      </c>
      <c r="B62">
        <v>1.1539999999999999</v>
      </c>
    </row>
    <row r="63" spans="1:2" x14ac:dyDescent="0.3">
      <c r="A63" t="s">
        <v>215</v>
      </c>
      <c r="B63">
        <v>0.77400000000000002</v>
      </c>
    </row>
    <row r="64" spans="1:2" x14ac:dyDescent="0.3">
      <c r="A64" t="s">
        <v>216</v>
      </c>
      <c r="B64">
        <v>0.755</v>
      </c>
    </row>
    <row r="65" spans="1:2" x14ac:dyDescent="0.3">
      <c r="A65" t="s">
        <v>217</v>
      </c>
      <c r="B65">
        <v>0.85</v>
      </c>
    </row>
    <row r="66" spans="1:2" x14ac:dyDescent="0.3">
      <c r="A66" t="s">
        <v>218</v>
      </c>
      <c r="B66">
        <v>0.72</v>
      </c>
    </row>
    <row r="67" spans="1:2" x14ac:dyDescent="0.3">
      <c r="A67" t="s">
        <v>219</v>
      </c>
      <c r="B67">
        <v>0.73</v>
      </c>
    </row>
    <row r="68" spans="1:2" x14ac:dyDescent="0.3">
      <c r="A68" t="s">
        <v>220</v>
      </c>
      <c r="B68">
        <v>1.1950000000000001</v>
      </c>
    </row>
    <row r="69" spans="1:2" x14ac:dyDescent="0.3">
      <c r="A69" t="s">
        <v>221</v>
      </c>
      <c r="B69">
        <v>1.0720000000000001</v>
      </c>
    </row>
    <row r="70" spans="1:2" x14ac:dyDescent="0.3">
      <c r="A70" t="s">
        <v>222</v>
      </c>
      <c r="B70">
        <v>0.73799999999999999</v>
      </c>
    </row>
    <row r="71" spans="1:2" x14ac:dyDescent="0.3">
      <c r="A71" t="s">
        <v>223</v>
      </c>
      <c r="B71">
        <v>1.3049999999999999</v>
      </c>
    </row>
    <row r="72" spans="1:2" x14ac:dyDescent="0.3">
      <c r="A72" t="s">
        <v>224</v>
      </c>
      <c r="B72">
        <v>0.97399999999999998</v>
      </c>
    </row>
    <row r="73" spans="1:2" x14ac:dyDescent="0.3">
      <c r="A73" t="s">
        <v>225</v>
      </c>
      <c r="B73">
        <v>0.84399999999999997</v>
      </c>
    </row>
    <row r="74" spans="1:2" x14ac:dyDescent="0.3">
      <c r="A74" t="s">
        <v>226</v>
      </c>
      <c r="B74">
        <v>0.98799999999999999</v>
      </c>
    </row>
    <row r="75" spans="1:2" x14ac:dyDescent="0.3">
      <c r="A75" t="s">
        <v>227</v>
      </c>
      <c r="B75">
        <v>1.0329999999999999</v>
      </c>
    </row>
    <row r="76" spans="1:2" x14ac:dyDescent="0.3">
      <c r="A76" t="s">
        <v>228</v>
      </c>
      <c r="B76">
        <v>0.85599999999999998</v>
      </c>
    </row>
    <row r="77" spans="1:2" x14ac:dyDescent="0.3">
      <c r="A77" t="s">
        <v>229</v>
      </c>
      <c r="B77">
        <v>0.73699999999999999</v>
      </c>
    </row>
    <row r="78" spans="1:2" x14ac:dyDescent="0.3">
      <c r="A78" t="s">
        <v>230</v>
      </c>
      <c r="B78">
        <v>0.78600000000000003</v>
      </c>
    </row>
    <row r="79" spans="1:2" x14ac:dyDescent="0.3">
      <c r="A79" t="s">
        <v>231</v>
      </c>
      <c r="B79">
        <v>0.75700000000000001</v>
      </c>
    </row>
    <row r="80" spans="1:2" x14ac:dyDescent="0.3">
      <c r="A80" t="s">
        <v>232</v>
      </c>
      <c r="B80">
        <v>0.95499999999999996</v>
      </c>
    </row>
    <row r="81" spans="1:2" x14ac:dyDescent="0.3">
      <c r="A81" t="s">
        <v>233</v>
      </c>
      <c r="B81">
        <v>0.71899999999999997</v>
      </c>
    </row>
    <row r="82" spans="1:2" x14ac:dyDescent="0.3">
      <c r="A82" t="s">
        <v>234</v>
      </c>
      <c r="B82">
        <v>0.89800000000000002</v>
      </c>
    </row>
    <row r="83" spans="1:2" x14ac:dyDescent="0.3">
      <c r="A83" t="s">
        <v>235</v>
      </c>
      <c r="B83">
        <v>1.1619999999999999</v>
      </c>
    </row>
    <row r="84" spans="1:2" x14ac:dyDescent="0.3">
      <c r="A84" t="s">
        <v>236</v>
      </c>
      <c r="B84">
        <v>1.286</v>
      </c>
    </row>
    <row r="85" spans="1:2" x14ac:dyDescent="0.3">
      <c r="A85" t="s">
        <v>237</v>
      </c>
      <c r="B85">
        <v>0.77400000000000002</v>
      </c>
    </row>
    <row r="86" spans="1:2" x14ac:dyDescent="0.3">
      <c r="A86" t="s">
        <v>238</v>
      </c>
      <c r="B86">
        <v>1.496</v>
      </c>
    </row>
    <row r="87" spans="1:2" x14ac:dyDescent="0.3">
      <c r="A87" t="s">
        <v>239</v>
      </c>
      <c r="B87">
        <v>0.56200000000000006</v>
      </c>
    </row>
    <row r="88" spans="1:2" x14ac:dyDescent="0.3">
      <c r="A88" t="s">
        <v>240</v>
      </c>
      <c r="B88">
        <v>0.72799999999999998</v>
      </c>
    </row>
    <row r="89" spans="1:2" x14ac:dyDescent="0.3">
      <c r="A89" t="s">
        <v>241</v>
      </c>
      <c r="B89">
        <v>1</v>
      </c>
    </row>
    <row r="90" spans="1:2" x14ac:dyDescent="0.3">
      <c r="A90" t="s">
        <v>242</v>
      </c>
      <c r="B90">
        <v>0.76</v>
      </c>
    </row>
    <row r="91" spans="1:2" x14ac:dyDescent="0.3">
      <c r="A91" t="s">
        <v>243</v>
      </c>
      <c r="B91">
        <v>0.72599999999999998</v>
      </c>
    </row>
    <row r="92" spans="1:2" x14ac:dyDescent="0.3">
      <c r="A92" t="s">
        <v>244</v>
      </c>
      <c r="B92">
        <v>0.63200000000000001</v>
      </c>
    </row>
    <row r="93" spans="1:2" x14ac:dyDescent="0.3">
      <c r="A93" t="s">
        <v>245</v>
      </c>
      <c r="B93">
        <v>0.61599999999999999</v>
      </c>
    </row>
    <row r="94" spans="1:2" x14ac:dyDescent="0.3">
      <c r="A94" t="s">
        <v>246</v>
      </c>
      <c r="B94">
        <v>0.85599999999999998</v>
      </c>
    </row>
    <row r="95" spans="1:2" x14ac:dyDescent="0.3">
      <c r="A95" t="s">
        <v>247</v>
      </c>
      <c r="B95">
        <v>0.50700000000000001</v>
      </c>
    </row>
    <row r="96" spans="1:2" x14ac:dyDescent="0.3">
      <c r="A96" t="s">
        <v>248</v>
      </c>
      <c r="B96">
        <v>0.9</v>
      </c>
    </row>
    <row r="97" spans="1:2" x14ac:dyDescent="0.3">
      <c r="A97" t="s">
        <v>249</v>
      </c>
      <c r="B97">
        <v>0.67</v>
      </c>
    </row>
    <row r="98" spans="1:2" x14ac:dyDescent="0.3">
      <c r="A98" t="s">
        <v>250</v>
      </c>
      <c r="B98">
        <v>0.68100000000000005</v>
      </c>
    </row>
    <row r="99" spans="1:2" x14ac:dyDescent="0.3">
      <c r="A99" t="s">
        <v>251</v>
      </c>
      <c r="B99">
        <v>0.88100000000000001</v>
      </c>
    </row>
    <row r="100" spans="1:2" x14ac:dyDescent="0.3">
      <c r="A100" t="s">
        <v>252</v>
      </c>
      <c r="B100">
        <v>0.73299999999999998</v>
      </c>
    </row>
    <row r="101" spans="1:2" x14ac:dyDescent="0.3">
      <c r="A101" t="s">
        <v>253</v>
      </c>
      <c r="B101">
        <v>0.60899999999999999</v>
      </c>
    </row>
    <row r="102" spans="1:2" x14ac:dyDescent="0.3">
      <c r="A102" t="s">
        <v>254</v>
      </c>
      <c r="B102">
        <v>0.60299999999999998</v>
      </c>
    </row>
    <row r="103" spans="1:2" x14ac:dyDescent="0.3">
      <c r="A103" t="s">
        <v>255</v>
      </c>
      <c r="B103">
        <v>0.67200000000000004</v>
      </c>
    </row>
    <row r="104" spans="1:2" x14ac:dyDescent="0.3">
      <c r="A104" t="s">
        <v>256</v>
      </c>
      <c r="B104">
        <v>0.71699999999999997</v>
      </c>
    </row>
    <row r="105" spans="1:2" x14ac:dyDescent="0.3">
      <c r="A105" t="s">
        <v>257</v>
      </c>
      <c r="B105">
        <v>0.66900000000000004</v>
      </c>
    </row>
    <row r="106" spans="1:2" x14ac:dyDescent="0.3">
      <c r="A106" t="s">
        <v>258</v>
      </c>
      <c r="B106">
        <v>1.0740000000000001</v>
      </c>
    </row>
    <row r="107" spans="1:2" x14ac:dyDescent="0.3">
      <c r="A107" t="s">
        <v>259</v>
      </c>
      <c r="B107">
        <v>0.8</v>
      </c>
    </row>
    <row r="108" spans="1:2" x14ac:dyDescent="0.3">
      <c r="A108" t="s">
        <v>260</v>
      </c>
      <c r="B108">
        <v>0.85199999999999998</v>
      </c>
    </row>
    <row r="109" spans="1:2" x14ac:dyDescent="0.3">
      <c r="A109" t="s">
        <v>261</v>
      </c>
      <c r="B109">
        <v>0.67300000000000004</v>
      </c>
    </row>
    <row r="110" spans="1:2" x14ac:dyDescent="0.3">
      <c r="A110" t="s">
        <v>262</v>
      </c>
      <c r="B110">
        <v>1.0960000000000001</v>
      </c>
    </row>
    <row r="111" spans="1:2" x14ac:dyDescent="0.3">
      <c r="A111" t="s">
        <v>263</v>
      </c>
      <c r="B111">
        <v>1.2869999999999999</v>
      </c>
    </row>
    <row r="112" spans="1:2" x14ac:dyDescent="0.3">
      <c r="A112" t="s">
        <v>264</v>
      </c>
      <c r="B112">
        <v>0.878</v>
      </c>
    </row>
    <row r="113" spans="1:2" x14ac:dyDescent="0.3">
      <c r="A113" t="s">
        <v>265</v>
      </c>
      <c r="B113">
        <v>0.98899999999999999</v>
      </c>
    </row>
    <row r="114" spans="1:2" x14ac:dyDescent="0.3">
      <c r="A114" t="s">
        <v>266</v>
      </c>
      <c r="B114">
        <v>0.76800000000000002</v>
      </c>
    </row>
    <row r="115" spans="1:2" x14ac:dyDescent="0.3">
      <c r="A115" t="s">
        <v>267</v>
      </c>
      <c r="B115">
        <v>0.88</v>
      </c>
    </row>
    <row r="116" spans="1:2" x14ac:dyDescent="0.3">
      <c r="A116" t="s">
        <v>268</v>
      </c>
      <c r="B116">
        <v>0.998</v>
      </c>
    </row>
    <row r="117" spans="1:2" x14ac:dyDescent="0.3">
      <c r="A117" t="s">
        <v>269</v>
      </c>
      <c r="B117">
        <v>0.81299999999999994</v>
      </c>
    </row>
    <row r="118" spans="1:2" x14ac:dyDescent="0.3">
      <c r="A118" t="s">
        <v>270</v>
      </c>
      <c r="B118">
        <v>0.54800000000000004</v>
      </c>
    </row>
    <row r="119" spans="1:2" x14ac:dyDescent="0.3">
      <c r="A119" t="s">
        <v>271</v>
      </c>
      <c r="B119">
        <v>0.70499999999999996</v>
      </c>
    </row>
    <row r="120" spans="1:2" x14ac:dyDescent="0.3">
      <c r="A120" t="s">
        <v>272</v>
      </c>
      <c r="B120">
        <v>1.125</v>
      </c>
    </row>
    <row r="121" spans="1:2" x14ac:dyDescent="0.3">
      <c r="A121" t="s">
        <v>273</v>
      </c>
      <c r="B121">
        <v>0.84299999999999997</v>
      </c>
    </row>
    <row r="122" spans="1:2" x14ac:dyDescent="0.3">
      <c r="A122" t="s">
        <v>274</v>
      </c>
      <c r="B122">
        <v>0.63</v>
      </c>
    </row>
    <row r="123" spans="1:2" x14ac:dyDescent="0.3">
      <c r="A123" t="s">
        <v>275</v>
      </c>
      <c r="B123">
        <v>0.65400000000000003</v>
      </c>
    </row>
    <row r="124" spans="1:2" x14ac:dyDescent="0.3">
      <c r="A124" t="s">
        <v>276</v>
      </c>
      <c r="B124">
        <v>0.57699999999999996</v>
      </c>
    </row>
    <row r="125" spans="1:2" x14ac:dyDescent="0.3">
      <c r="A125" t="s">
        <v>277</v>
      </c>
      <c r="B125">
        <v>0.97299999999999998</v>
      </c>
    </row>
    <row r="126" spans="1:2" x14ac:dyDescent="0.3">
      <c r="A126" t="s">
        <v>278</v>
      </c>
      <c r="B126">
        <v>0.81599999999999995</v>
      </c>
    </row>
    <row r="127" spans="1:2" x14ac:dyDescent="0.3">
      <c r="A127" t="s">
        <v>279</v>
      </c>
      <c r="B127">
        <v>0.83399999999999996</v>
      </c>
    </row>
    <row r="128" spans="1:2" x14ac:dyDescent="0.3">
      <c r="A128" t="s">
        <v>280</v>
      </c>
      <c r="B128">
        <v>1.127</v>
      </c>
    </row>
    <row r="129" spans="1:2" x14ac:dyDescent="0.3">
      <c r="A129" t="s">
        <v>281</v>
      </c>
      <c r="B129">
        <v>1.0780000000000001</v>
      </c>
    </row>
    <row r="130" spans="1:2" x14ac:dyDescent="0.3">
      <c r="A130" t="s">
        <v>282</v>
      </c>
      <c r="B130">
        <v>1.254</v>
      </c>
    </row>
    <row r="131" spans="1:2" x14ac:dyDescent="0.3">
      <c r="A131" t="s">
        <v>283</v>
      </c>
      <c r="B131">
        <v>1.244</v>
      </c>
    </row>
    <row r="132" spans="1:2" x14ac:dyDescent="0.3">
      <c r="A132" t="s">
        <v>284</v>
      </c>
      <c r="B132">
        <v>0.83299999999999996</v>
      </c>
    </row>
    <row r="133" spans="1:2" x14ac:dyDescent="0.3">
      <c r="A133" t="s">
        <v>285</v>
      </c>
      <c r="B133">
        <v>0.78100000000000003</v>
      </c>
    </row>
    <row r="134" spans="1:2" x14ac:dyDescent="0.3">
      <c r="A134" t="s">
        <v>286</v>
      </c>
      <c r="B134">
        <v>1.071</v>
      </c>
    </row>
    <row r="135" spans="1:2" x14ac:dyDescent="0.3">
      <c r="A135" t="s">
        <v>287</v>
      </c>
      <c r="B135">
        <v>0.98399999999999999</v>
      </c>
    </row>
    <row r="136" spans="1:2" x14ac:dyDescent="0.3">
      <c r="A136" t="s">
        <v>288</v>
      </c>
      <c r="B136">
        <v>0.69099999999999995</v>
      </c>
    </row>
    <row r="137" spans="1:2" x14ac:dyDescent="0.3">
      <c r="A137" t="s">
        <v>289</v>
      </c>
      <c r="B137">
        <v>0.72199999999999998</v>
      </c>
    </row>
    <row r="138" spans="1:2" x14ac:dyDescent="0.3">
      <c r="A138" t="s">
        <v>290</v>
      </c>
      <c r="B138">
        <v>0.61299999999999999</v>
      </c>
    </row>
    <row r="139" spans="1:2" x14ac:dyDescent="0.3">
      <c r="A139" t="s">
        <v>291</v>
      </c>
      <c r="B139">
        <v>1.0009999999999999</v>
      </c>
    </row>
    <row r="140" spans="1:2" x14ac:dyDescent="0.3">
      <c r="A140" t="s">
        <v>292</v>
      </c>
      <c r="B140">
        <v>0.82799999999999996</v>
      </c>
    </row>
    <row r="141" spans="1:2" x14ac:dyDescent="0.3">
      <c r="A141" t="s">
        <v>293</v>
      </c>
      <c r="B141">
        <v>0.78800000000000003</v>
      </c>
    </row>
    <row r="142" spans="1:2" x14ac:dyDescent="0.3">
      <c r="A142" t="s">
        <v>294</v>
      </c>
      <c r="B142">
        <v>0.58399999999999996</v>
      </c>
    </row>
    <row r="143" spans="1:2" x14ac:dyDescent="0.3">
      <c r="A143" t="s">
        <v>295</v>
      </c>
      <c r="B143">
        <v>0.88700000000000001</v>
      </c>
    </row>
    <row r="144" spans="1:2" x14ac:dyDescent="0.3">
      <c r="A144" t="s">
        <v>296</v>
      </c>
      <c r="B144">
        <v>0.82899999999999996</v>
      </c>
    </row>
    <row r="145" spans="1:2" x14ac:dyDescent="0.3">
      <c r="A145" t="s">
        <v>297</v>
      </c>
      <c r="B145">
        <v>0.67400000000000004</v>
      </c>
    </row>
    <row r="146" spans="1:2" x14ac:dyDescent="0.3">
      <c r="A146" t="s">
        <v>298</v>
      </c>
      <c r="B146">
        <v>0.64500000000000002</v>
      </c>
    </row>
    <row r="147" spans="1:2" x14ac:dyDescent="0.3">
      <c r="A147" t="s">
        <v>299</v>
      </c>
      <c r="B147">
        <v>0.81799999999999995</v>
      </c>
    </row>
    <row r="148" spans="1:2" x14ac:dyDescent="0.3">
      <c r="A148" t="s">
        <v>300</v>
      </c>
      <c r="B148">
        <v>0.84699999999999998</v>
      </c>
    </row>
    <row r="149" spans="1:2" x14ac:dyDescent="0.3">
      <c r="A149" t="s">
        <v>301</v>
      </c>
      <c r="B149">
        <v>0.67900000000000005</v>
      </c>
    </row>
    <row r="150" spans="1:2" x14ac:dyDescent="0.3">
      <c r="A150" t="s">
        <v>302</v>
      </c>
      <c r="B150">
        <v>0.68500000000000005</v>
      </c>
    </row>
    <row r="151" spans="1:2" x14ac:dyDescent="0.3">
      <c r="A151" t="s">
        <v>303</v>
      </c>
      <c r="B151">
        <v>0.67200000000000004</v>
      </c>
    </row>
    <row r="152" spans="1:2" x14ac:dyDescent="0.3">
      <c r="A152" t="s">
        <v>304</v>
      </c>
      <c r="B152">
        <v>1.369</v>
      </c>
    </row>
    <row r="153" spans="1:2" x14ac:dyDescent="0.3">
      <c r="A153" t="s">
        <v>305</v>
      </c>
      <c r="B153">
        <v>1.0229999999999999</v>
      </c>
    </row>
    <row r="154" spans="1:2" x14ac:dyDescent="0.3">
      <c r="A154" t="s">
        <v>306</v>
      </c>
      <c r="B154">
        <v>0.89700000000000002</v>
      </c>
    </row>
    <row r="155" spans="1:2" x14ac:dyDescent="0.3">
      <c r="A155" t="s">
        <v>307</v>
      </c>
      <c r="B155">
        <v>0.68</v>
      </c>
    </row>
    <row r="156" spans="1:2" x14ac:dyDescent="0.3">
      <c r="A156" t="s">
        <v>308</v>
      </c>
      <c r="B156">
        <v>1.3919999999999999</v>
      </c>
    </row>
    <row r="157" spans="1:2" x14ac:dyDescent="0.3">
      <c r="A157" t="s">
        <v>309</v>
      </c>
      <c r="B157">
        <v>0.61299999999999999</v>
      </c>
    </row>
    <row r="158" spans="1:2" x14ac:dyDescent="0.3">
      <c r="A158" t="s">
        <v>310</v>
      </c>
      <c r="B158">
        <v>1.048</v>
      </c>
    </row>
    <row r="159" spans="1:2" x14ac:dyDescent="0.3">
      <c r="A159" t="s">
        <v>311</v>
      </c>
      <c r="B159">
        <v>0.82199999999999995</v>
      </c>
    </row>
    <row r="160" spans="1:2" x14ac:dyDescent="0.3">
      <c r="A160" t="s">
        <v>312</v>
      </c>
      <c r="B160">
        <v>0.70199999999999996</v>
      </c>
    </row>
    <row r="161" spans="1:2" x14ac:dyDescent="0.3">
      <c r="A161" t="s">
        <v>313</v>
      </c>
      <c r="B161">
        <v>1.044</v>
      </c>
    </row>
    <row r="162" spans="1:2" x14ac:dyDescent="0.3">
      <c r="A162" t="s">
        <v>314</v>
      </c>
      <c r="B162">
        <v>0.55300000000000005</v>
      </c>
    </row>
    <row r="163" spans="1:2" x14ac:dyDescent="0.3">
      <c r="A163" t="s">
        <v>315</v>
      </c>
      <c r="B163">
        <v>0.748</v>
      </c>
    </row>
    <row r="164" spans="1:2" x14ac:dyDescent="0.3">
      <c r="A164" t="s">
        <v>316</v>
      </c>
      <c r="B164">
        <v>0.98299999999999998</v>
      </c>
    </row>
  </sheetData>
  <sheetProtection algorithmName="SHA-512" hashValue="X/NtlXHvKpVEVywupvUBpOq8JA6sX2om7Twf/XfALSQPMoZ5fTBuHQAyAiuEkwyDxPeyosqY9AEFw3SmjiiDvw==" saltValue="UXTSMXGAcWlHkbukZEBUMw==" spinCount="100000" sheet="1" objects="1" scenarios="1"/>
  <sortState xmlns:xlrd2="http://schemas.microsoft.com/office/spreadsheetml/2017/richdata2" ref="A2:B168">
    <sortCondition ref="A2:A168"/>
  </sortState>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CCFF66"/>
  </sheetPr>
  <dimension ref="A1:J12"/>
  <sheetViews>
    <sheetView workbookViewId="0">
      <pane ySplit="3" topLeftCell="A4" activePane="bottomLeft" state="frozen"/>
      <selection pane="bottomLeft" activeCell="F2" sqref="F2"/>
    </sheetView>
  </sheetViews>
  <sheetFormatPr defaultRowHeight="14.4" x14ac:dyDescent="0.3"/>
  <cols>
    <col min="1" max="1" width="12.21875" customWidth="1"/>
    <col min="2" max="2" width="40.77734375" customWidth="1"/>
    <col min="3" max="3" width="6" customWidth="1"/>
    <col min="4" max="4" width="12.77734375" customWidth="1"/>
    <col min="5" max="5" width="21.77734375" customWidth="1"/>
    <col min="6" max="6" width="18.77734375" customWidth="1"/>
  </cols>
  <sheetData>
    <row r="1" spans="1:10" ht="3" customHeight="1" thickBot="1" x14ac:dyDescent="0.5">
      <c r="A1" s="224"/>
      <c r="B1" s="1"/>
    </row>
    <row r="2" spans="1:10" ht="24" thickBot="1" x14ac:dyDescent="0.5">
      <c r="A2" s="255" t="s">
        <v>23</v>
      </c>
      <c r="B2" s="255"/>
      <c r="D2" s="145" t="s">
        <v>24</v>
      </c>
      <c r="E2" s="167" t="s">
        <v>2</v>
      </c>
      <c r="F2" s="145" t="s">
        <v>13</v>
      </c>
      <c r="H2" s="135"/>
      <c r="J2" s="135"/>
    </row>
    <row r="3" spans="1:10" x14ac:dyDescent="0.3">
      <c r="A3" s="136" t="s">
        <v>339</v>
      </c>
      <c r="B3" s="137" t="s">
        <v>340</v>
      </c>
    </row>
    <row r="4" spans="1:10" ht="15" thickBot="1" x14ac:dyDescent="0.35">
      <c r="A4" s="3" t="s">
        <v>25</v>
      </c>
      <c r="B4" s="8" t="s">
        <v>397</v>
      </c>
    </row>
    <row r="5" spans="1:10" ht="15" thickBot="1" x14ac:dyDescent="0.35">
      <c r="A5" s="3" t="s">
        <v>380</v>
      </c>
      <c r="B5" s="8" t="s">
        <v>398</v>
      </c>
      <c r="E5" s="227" t="s">
        <v>381</v>
      </c>
    </row>
    <row r="6" spans="1:10" ht="15" thickBot="1" x14ac:dyDescent="0.35">
      <c r="A6" s="3" t="s">
        <v>382</v>
      </c>
      <c r="B6" s="8" t="s">
        <v>399</v>
      </c>
      <c r="E6" s="227" t="s">
        <v>383</v>
      </c>
    </row>
    <row r="7" spans="1:10" ht="15" thickBot="1" x14ac:dyDescent="0.35">
      <c r="A7" s="3" t="s">
        <v>384</v>
      </c>
      <c r="B7" s="8" t="s">
        <v>400</v>
      </c>
      <c r="E7" s="227" t="s">
        <v>385</v>
      </c>
    </row>
    <row r="8" spans="1:10" ht="15" thickBot="1" x14ac:dyDescent="0.35">
      <c r="A8" s="3" t="s">
        <v>386</v>
      </c>
      <c r="B8" s="8" t="s">
        <v>401</v>
      </c>
      <c r="E8" s="227" t="s">
        <v>387</v>
      </c>
    </row>
    <row r="9" spans="1:10" ht="29.4" thickBot="1" x14ac:dyDescent="0.35">
      <c r="A9" s="3" t="s">
        <v>389</v>
      </c>
      <c r="B9" s="8" t="s">
        <v>402</v>
      </c>
      <c r="E9" s="227" t="s">
        <v>390</v>
      </c>
    </row>
    <row r="10" spans="1:10" ht="15" thickBot="1" x14ac:dyDescent="0.35">
      <c r="A10" s="3" t="s">
        <v>391</v>
      </c>
      <c r="B10" s="8" t="s">
        <v>388</v>
      </c>
      <c r="E10" s="227" t="s">
        <v>392</v>
      </c>
    </row>
    <row r="11" spans="1:10" ht="15" customHeight="1" thickBot="1" x14ac:dyDescent="0.35">
      <c r="A11" s="3" t="s">
        <v>393</v>
      </c>
      <c r="B11" s="8" t="s">
        <v>403</v>
      </c>
      <c r="E11" s="227" t="s">
        <v>394</v>
      </c>
    </row>
    <row r="12" spans="1:10" ht="29.4" thickBot="1" x14ac:dyDescent="0.35">
      <c r="A12" s="3" t="s">
        <v>395</v>
      </c>
      <c r="B12" s="8" t="s">
        <v>404</v>
      </c>
      <c r="E12" s="227" t="s">
        <v>396</v>
      </c>
    </row>
  </sheetData>
  <sheetProtection algorithmName="SHA-512" hashValue="rdMHNeqaedy8Rjcx/w4HMHGvKavwmHwA+EgOwDx2VfA2599cYli7d8wz7FDrl0xKDCZ9/rdgBlxx8awQ6n/2Zg==" saltValue="sbuByLo+M2Uo5ufAniaNCw==" spinCount="100000" sheet="1" objects="1" scenarios="1"/>
  <mergeCells count="1">
    <mergeCell ref="A2:B2"/>
  </mergeCells>
  <hyperlinks>
    <hyperlink ref="E5" tooltip="Double click to clear the selected Work Package" display="Clear WP2" xr:uid="{143E5CA2-234D-42E7-A37F-958068EB1AB9}"/>
    <hyperlink ref="E6" tooltip="Double click to clear the selected Work Package" display="Clear WP3" xr:uid="{86735CB0-604D-4F91-96D1-59ADC01E6E59}"/>
    <hyperlink ref="E7" tooltip="Double click to clear the selected Work Package" display="Clear WP4" xr:uid="{657B2DC1-1900-4326-AC81-80D17165DC2A}"/>
    <hyperlink ref="E8" tooltip="Double click to clear the selected Work Package" display="Clear WP5" xr:uid="{B73BCFFB-FE47-4805-AA98-58F6F87B7802}"/>
    <hyperlink ref="E9" tooltip="Double click to clear the selected Work Package" display="Clear WP6" xr:uid="{74E2847D-2310-42B5-AD3D-FC47F269479F}"/>
    <hyperlink ref="E10" tooltip="Double click to clear the selected Work Package" display="Clear WP7" xr:uid="{B7715B9B-BF6D-4B44-ABAA-898A6E089D18}"/>
    <hyperlink ref="E11" tooltip="Double click to clear the selected Work Package" display="Clear WP8" xr:uid="{98434044-F43A-4F5F-B569-98A926D0A6A7}"/>
    <hyperlink ref="E12" tooltip="Double click to clear the selected Work Package" display="Clear WP9" xr:uid="{2FA0EFF9-11A4-424C-A605-BD6D99ADAB6A}"/>
  </hyperlink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79998168889431442"/>
    <pageSetUpPr fitToPage="1"/>
  </sheetPr>
  <dimension ref="A1:D5"/>
  <sheetViews>
    <sheetView zoomScale="80" zoomScaleNormal="80" workbookViewId="0">
      <selection activeCell="B3" sqref="B3"/>
    </sheetView>
  </sheetViews>
  <sheetFormatPr defaultColWidth="8.77734375" defaultRowHeight="14.4" x14ac:dyDescent="0.3"/>
  <cols>
    <col min="1" max="1" width="44.77734375" customWidth="1"/>
    <col min="2" max="2" width="28.77734375" style="157" customWidth="1"/>
    <col min="3" max="3" width="12.77734375" customWidth="1"/>
    <col min="4" max="4" width="9.77734375" customWidth="1"/>
  </cols>
  <sheetData>
    <row r="1" spans="1:4" ht="49.05" customHeight="1" thickBot="1" x14ac:dyDescent="0.5">
      <c r="A1" s="256" t="s">
        <v>26</v>
      </c>
      <c r="B1" s="257"/>
      <c r="C1" s="257"/>
      <c r="D1" s="257"/>
    </row>
    <row r="2" spans="1:4" ht="56.1" customHeight="1" x14ac:dyDescent="0.3">
      <c r="A2" s="132" t="s">
        <v>70</v>
      </c>
      <c r="B2" s="225" t="s">
        <v>341</v>
      </c>
      <c r="C2" s="214" t="s">
        <v>27</v>
      </c>
      <c r="D2" s="214" t="s">
        <v>330</v>
      </c>
    </row>
    <row r="3" spans="1:4" x14ac:dyDescent="0.3">
      <c r="A3" s="133" t="s">
        <v>342</v>
      </c>
      <c r="B3" s="208"/>
      <c r="C3" s="215"/>
      <c r="D3" s="212" t="str">
        <f>IF(C$4&gt;0,C3/C$4," ")</f>
        <v xml:space="preserve"> </v>
      </c>
    </row>
    <row r="4" spans="1:4" x14ac:dyDescent="0.3">
      <c r="A4" s="209" t="s">
        <v>28</v>
      </c>
      <c r="B4" s="210"/>
      <c r="C4" s="211"/>
      <c r="D4" s="212" t="str">
        <f>IF(C$4&gt;0,C4/C$4," ")</f>
        <v xml:space="preserve"> </v>
      </c>
    </row>
    <row r="5" spans="1:4" x14ac:dyDescent="0.3">
      <c r="A5" s="213" t="s">
        <v>29</v>
      </c>
      <c r="B5" s="212" t="str">
        <f>IF($C4&gt;0,B4/$C4," ")</f>
        <v xml:space="preserve"> </v>
      </c>
      <c r="C5" s="212" t="str">
        <f>IF($C4&gt;0,C4/$C4," ")</f>
        <v xml:space="preserve"> </v>
      </c>
      <c r="D5" s="158"/>
    </row>
  </sheetData>
  <sheetProtection algorithmName="SHA-512" hashValue="E80iEyiq9p9/duNxWZV0H3IJe487F5aBn5Y5Ef3jjpErfmmxoQlM3Cs/poiv6gw08kJ21d34s1tq6MTPqsNs8Q==" saltValue="4X7tC55YlRx22bA278/O1Q==" spinCount="100000" sheet="1" selectLockedCells="1" selectUnlockedCells="1"/>
  <mergeCells count="1">
    <mergeCell ref="A1:D1"/>
  </mergeCells>
  <pageMargins left="0.7" right="0.7" top="0.75" bottom="0.75" header="0.3" footer="0.3"/>
  <pageSetup paperSize="32767" scale="9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tabColor theme="3" tint="0.79998168889431442"/>
    <pageSetUpPr fitToPage="1"/>
  </sheetPr>
  <dimension ref="A1:L4434"/>
  <sheetViews>
    <sheetView topLeftCell="C1" zoomScale="80" zoomScaleNormal="80" workbookViewId="0">
      <pane ySplit="3" topLeftCell="A4" activePane="bottomLeft" state="frozenSplit"/>
      <selection sqref="A1:B1"/>
      <selection pane="bottomLeft" activeCell="C9" sqref="C9"/>
    </sheetView>
  </sheetViews>
  <sheetFormatPr defaultColWidth="8.77734375" defaultRowHeight="14.4" x14ac:dyDescent="0.3"/>
  <cols>
    <col min="1" max="1" width="44.77734375" customWidth="1"/>
    <col min="2" max="10" width="28.77734375" customWidth="1"/>
    <col min="11" max="11" width="12.77734375" customWidth="1"/>
    <col min="12" max="12" width="9.77734375" customWidth="1"/>
    <col min="13" max="15" width="28.77734375" customWidth="1"/>
    <col min="16" max="16" width="12.77734375" customWidth="1"/>
    <col min="17" max="18" width="9.77734375" customWidth="1"/>
    <col min="19" max="20" width="28.77734375" customWidth="1"/>
    <col min="21" max="21" width="12.77734375" customWidth="1"/>
    <col min="22" max="22" width="9.77734375" customWidth="1"/>
    <col min="23" max="24" width="28.77734375" customWidth="1"/>
    <col min="25" max="25" width="12.77734375" customWidth="1"/>
    <col min="26" max="26" width="9.77734375" customWidth="1"/>
    <col min="27" max="28" width="28.77734375" customWidth="1"/>
    <col min="29" max="29" width="12.77734375" customWidth="1"/>
    <col min="30" max="30" width="9.77734375" customWidth="1"/>
    <col min="31" max="32" width="28.77734375" customWidth="1"/>
    <col min="33" max="33" width="12.77734375" customWidth="1"/>
    <col min="34" max="34" width="9.77734375" customWidth="1"/>
    <col min="35" max="36" width="28.77734375" customWidth="1"/>
    <col min="37" max="37" width="12.77734375" customWidth="1"/>
    <col min="38" max="38" width="9.77734375" customWidth="1"/>
    <col min="39" max="40" width="28.77734375" customWidth="1"/>
    <col min="41" max="41" width="12.77734375" customWidth="1"/>
    <col min="42" max="42" width="9.77734375" customWidth="1"/>
    <col min="43" max="44" width="28.77734375" customWidth="1"/>
    <col min="45" max="45" width="12.77734375" customWidth="1"/>
    <col min="46" max="46" width="9.77734375" customWidth="1"/>
    <col min="47" max="48" width="28.77734375" customWidth="1"/>
    <col min="49" max="49" width="12.77734375" customWidth="1"/>
    <col min="50" max="50" width="9.77734375" customWidth="1"/>
    <col min="51" max="52" width="28.77734375" customWidth="1"/>
    <col min="53" max="53" width="12.77734375" customWidth="1"/>
    <col min="54" max="54" width="9.77734375" customWidth="1"/>
    <col min="55" max="55" width="12.77734375" customWidth="1"/>
    <col min="56" max="56" width="9.77734375" customWidth="1"/>
    <col min="57" max="57" width="12.77734375" customWidth="1"/>
    <col min="58" max="58" width="9.77734375" customWidth="1"/>
    <col min="59" max="59" width="12.77734375" customWidth="1"/>
    <col min="60" max="60" width="9.77734375" customWidth="1"/>
    <col min="61" max="61" width="12.77734375" customWidth="1"/>
    <col min="62" max="62" width="9.77734375" customWidth="1"/>
    <col min="63" max="63" width="12.77734375" customWidth="1"/>
    <col min="64" max="64" width="9.77734375" customWidth="1"/>
    <col min="65" max="65" width="28.77734375" customWidth="1"/>
    <col min="66" max="66" width="12.77734375" customWidth="1"/>
    <col min="67" max="67" width="9.77734375" customWidth="1"/>
    <col min="68" max="68" width="28.77734375" customWidth="1"/>
    <col min="69" max="69" width="12.77734375" customWidth="1"/>
    <col min="70" max="70" width="9.77734375" customWidth="1"/>
    <col min="71" max="71" width="28.77734375" customWidth="1"/>
    <col min="72" max="72" width="12.77734375" customWidth="1"/>
    <col min="73" max="73" width="9.77734375" customWidth="1"/>
    <col min="74" max="74" width="28.77734375" customWidth="1"/>
    <col min="75" max="75" width="12.77734375" customWidth="1"/>
    <col min="76" max="76" width="9.77734375" customWidth="1"/>
    <col min="77" max="77" width="28.77734375" customWidth="1"/>
    <col min="78" max="78" width="12.77734375" customWidth="1"/>
    <col min="79" max="79" width="9.77734375" customWidth="1"/>
    <col min="80" max="80" width="28.77734375" customWidth="1"/>
    <col min="81" max="81" width="12.77734375" customWidth="1"/>
    <col min="82" max="82" width="9.77734375" customWidth="1"/>
    <col min="83" max="83" width="28.77734375" customWidth="1"/>
    <col min="84" max="84" width="12.77734375" customWidth="1"/>
    <col min="85" max="85" width="9.77734375" customWidth="1"/>
    <col min="86" max="86" width="28.77734375" customWidth="1"/>
    <col min="87" max="87" width="12.77734375" customWidth="1"/>
    <col min="88" max="88" width="9.77734375" customWidth="1"/>
    <col min="89" max="89" width="28.77734375" customWidth="1"/>
    <col min="90" max="90" width="12.77734375" customWidth="1"/>
    <col min="91" max="91" width="9.77734375" customWidth="1"/>
    <col min="92" max="92" width="28.77734375" customWidth="1"/>
    <col min="93" max="93" width="12.77734375" customWidth="1"/>
    <col min="94" max="94" width="9.77734375" customWidth="1"/>
    <col min="95" max="95" width="28.77734375" customWidth="1"/>
    <col min="96" max="96" width="12.77734375" customWidth="1"/>
    <col min="97" max="97" width="9.77734375" customWidth="1"/>
    <col min="98" max="98" width="28.77734375" customWidth="1"/>
    <col min="99" max="99" width="12.77734375" customWidth="1"/>
    <col min="100" max="100" width="9.77734375" customWidth="1"/>
    <col min="101" max="101" width="28.77734375" customWidth="1"/>
    <col min="102" max="102" width="12.77734375" customWidth="1"/>
    <col min="103" max="103" width="9.77734375" customWidth="1"/>
    <col min="104" max="104" width="28.77734375" customWidth="1"/>
    <col min="105" max="105" width="12.77734375" customWidth="1"/>
    <col min="106" max="106" width="9.77734375" customWidth="1"/>
    <col min="107" max="107" width="28.77734375" customWidth="1"/>
    <col min="108" max="108" width="12.77734375" customWidth="1"/>
    <col min="109" max="109" width="9.77734375" customWidth="1"/>
    <col min="110" max="110" width="28.77734375" customWidth="1"/>
    <col min="111" max="111" width="12.77734375" customWidth="1"/>
    <col min="112" max="112" width="9.77734375" customWidth="1"/>
    <col min="113" max="113" width="28.77734375" customWidth="1"/>
    <col min="114" max="114" width="12.77734375" customWidth="1"/>
    <col min="115" max="115" width="9.77734375" customWidth="1"/>
    <col min="116" max="116" width="28.77734375" customWidth="1"/>
    <col min="117" max="117" width="12.77734375" customWidth="1"/>
    <col min="118" max="135" width="9.77734375" customWidth="1"/>
    <col min="136" max="139" width="8.77734375" customWidth="1"/>
    <col min="140" max="141" width="16" customWidth="1"/>
    <col min="142" max="142" width="8.77734375" customWidth="1"/>
    <col min="143" max="144" width="16" customWidth="1"/>
    <col min="145" max="145" width="8.77734375" customWidth="1"/>
    <col min="146" max="147" width="16" customWidth="1"/>
    <col min="148" max="148" width="8.77734375" customWidth="1"/>
    <col min="149" max="150" width="16" customWidth="1"/>
    <col min="151" max="151" width="8.77734375" customWidth="1"/>
    <col min="152" max="153" width="16" customWidth="1"/>
    <col min="154" max="154" width="8.77734375" customWidth="1"/>
    <col min="155" max="156" width="16" customWidth="1"/>
    <col min="157" max="157" width="8.77734375" customWidth="1"/>
    <col min="158" max="159" width="16" customWidth="1"/>
    <col min="160" max="160" width="8.77734375" customWidth="1"/>
    <col min="161" max="162" width="16" customWidth="1"/>
    <col min="163" max="163" width="8.77734375" customWidth="1"/>
    <col min="164" max="165" width="16" customWidth="1"/>
    <col min="166" max="166" width="8.77734375" customWidth="1"/>
    <col min="167" max="168" width="16" customWidth="1"/>
    <col min="169" max="169" width="8.77734375" customWidth="1"/>
    <col min="170" max="171" width="16" customWidth="1"/>
    <col min="172" max="172" width="8.77734375" customWidth="1"/>
    <col min="173" max="174" width="16" customWidth="1"/>
    <col min="175" max="175" width="8.77734375" customWidth="1"/>
    <col min="176" max="177" width="16" customWidth="1"/>
    <col min="178" max="178" width="8.77734375" customWidth="1"/>
    <col min="179" max="180" width="16" customWidth="1"/>
    <col min="181" max="181" width="8.77734375" customWidth="1"/>
    <col min="182" max="183" width="16" customWidth="1"/>
    <col min="184" max="184" width="8.77734375" customWidth="1"/>
    <col min="185" max="186" width="16" customWidth="1"/>
    <col min="187" max="187" width="8.77734375" customWidth="1"/>
    <col min="188" max="189" width="16" customWidth="1"/>
    <col min="190" max="190" width="8.77734375" customWidth="1"/>
    <col min="191" max="192" width="16" customWidth="1"/>
    <col min="193" max="193" width="8.77734375" customWidth="1"/>
    <col min="194" max="195" width="16" customWidth="1"/>
    <col min="196" max="196" width="8.77734375" customWidth="1"/>
    <col min="197" max="198" width="16" customWidth="1"/>
    <col min="199" max="199" width="8.77734375" customWidth="1"/>
    <col min="200" max="201" width="16" customWidth="1"/>
    <col min="202" max="202" width="8.77734375" customWidth="1"/>
    <col min="203" max="204" width="16" customWidth="1"/>
    <col min="205" max="207" width="8.77734375" customWidth="1"/>
    <col min="208" max="208" width="16" customWidth="1"/>
    <col min="209" max="212" width="8.77734375" customWidth="1"/>
    <col min="213" max="213" width="16" customWidth="1"/>
    <col min="214" max="214" width="8.77734375" customWidth="1"/>
    <col min="215" max="215" width="16" customWidth="1"/>
    <col min="216" max="216" width="8.77734375" customWidth="1"/>
    <col min="217" max="217" width="16" customWidth="1"/>
    <col min="218" max="218" width="8.77734375" customWidth="1"/>
    <col min="219" max="220" width="16" customWidth="1"/>
    <col min="221" max="221" width="8.77734375" customWidth="1"/>
    <col min="222" max="222" width="16" customWidth="1"/>
    <col min="223" max="224" width="8.77734375" customWidth="1"/>
    <col min="225" max="226" width="16" customWidth="1"/>
    <col min="227" max="227" width="8.77734375" customWidth="1"/>
    <col min="228" max="229" width="16" customWidth="1"/>
    <col min="230" max="230" width="8.77734375" customWidth="1"/>
    <col min="231" max="233" width="16" customWidth="1"/>
    <col min="234" max="234" width="8.77734375" customWidth="1"/>
    <col min="235" max="236" width="16" customWidth="1"/>
    <col min="237" max="237" width="8.77734375" customWidth="1"/>
    <col min="238" max="239" width="16" customWidth="1"/>
    <col min="240" max="240" width="8.77734375" customWidth="1"/>
    <col min="241" max="243" width="16" customWidth="1"/>
    <col min="244" max="244" width="8.77734375" customWidth="1"/>
    <col min="245" max="246" width="16" customWidth="1"/>
    <col min="247" max="247" width="8.77734375" customWidth="1"/>
    <col min="248" max="248" width="16" customWidth="1"/>
    <col min="249" max="249" width="8.77734375" customWidth="1"/>
    <col min="250" max="250" width="16" customWidth="1"/>
    <col min="251" max="251" width="8.77734375" customWidth="1"/>
    <col min="252" max="252" width="16" customWidth="1"/>
    <col min="253" max="253" width="8.77734375" customWidth="1"/>
    <col min="254" max="254" width="16" customWidth="1"/>
    <col min="255" max="255" width="8.77734375" customWidth="1"/>
    <col min="256" max="256" width="16" customWidth="1"/>
    <col min="257" max="257" width="8.77734375" customWidth="1"/>
    <col min="258" max="259" width="16" customWidth="1"/>
    <col min="260" max="260" width="8.77734375" customWidth="1"/>
    <col min="261" max="261" width="16" customWidth="1"/>
    <col min="262" max="262" width="8.77734375" customWidth="1"/>
    <col min="263" max="263" width="16" customWidth="1"/>
    <col min="264" max="264" width="8.77734375" customWidth="1"/>
    <col min="265" max="265" width="16" customWidth="1"/>
    <col min="266" max="266" width="8.77734375" customWidth="1"/>
    <col min="267" max="267" width="16" customWidth="1"/>
    <col min="268" max="268" width="8.77734375" customWidth="1"/>
    <col min="269" max="270" width="16" customWidth="1"/>
    <col min="271" max="271" width="8.77734375" customWidth="1"/>
    <col min="272" max="274" width="16" customWidth="1"/>
    <col min="275" max="289" width="8.77734375" customWidth="1"/>
    <col min="290" max="290" width="16" customWidth="1"/>
    <col min="291" max="293" width="8.77734375" customWidth="1"/>
    <col min="294" max="294" width="16" customWidth="1"/>
    <col min="295" max="295" width="8.77734375" customWidth="1"/>
    <col min="296" max="296" width="16" customWidth="1"/>
    <col min="297" max="297" width="8.77734375" customWidth="1"/>
    <col min="298" max="298" width="16" customWidth="1"/>
    <col min="299" max="299" width="8.77734375" customWidth="1"/>
    <col min="300" max="300" width="16" customWidth="1"/>
    <col min="301" max="301" width="8.77734375" customWidth="1"/>
    <col min="302" max="302" width="16" customWidth="1"/>
    <col min="303" max="303" width="8.77734375" customWidth="1"/>
    <col min="304" max="304" width="16" customWidth="1"/>
    <col min="305" max="306" width="8.77734375" customWidth="1"/>
    <col min="307" max="308" width="16" customWidth="1"/>
    <col min="309" max="309" width="8.77734375" customWidth="1"/>
    <col min="310" max="311" width="16" customWidth="1"/>
    <col min="312" max="312" width="8.77734375" customWidth="1"/>
    <col min="313" max="313" width="16" customWidth="1"/>
    <col min="314" max="314" width="8.77734375" customWidth="1"/>
    <col min="315" max="315" width="16" customWidth="1"/>
    <col min="316" max="316" width="8.77734375" customWidth="1"/>
    <col min="317" max="317" width="16" customWidth="1"/>
    <col min="318" max="318" width="8.77734375" customWidth="1"/>
    <col min="319" max="319" width="16" customWidth="1"/>
    <col min="320" max="320" width="8.77734375" customWidth="1"/>
    <col min="321" max="321" width="16" customWidth="1"/>
    <col min="322" max="322" width="8.77734375" customWidth="1"/>
    <col min="323" max="323" width="16" customWidth="1"/>
    <col min="324" max="324" width="8.77734375" customWidth="1"/>
    <col min="325" max="325" width="16" customWidth="1"/>
    <col min="326" max="326" width="8.77734375" customWidth="1"/>
    <col min="327" max="327" width="16" customWidth="1"/>
    <col min="328" max="328" width="8.77734375" customWidth="1"/>
    <col min="329" max="329" width="16" customWidth="1"/>
    <col min="330" max="330" width="8.77734375" customWidth="1"/>
    <col min="331" max="331" width="16" customWidth="1"/>
    <col min="332" max="332" width="8.77734375" customWidth="1"/>
    <col min="333" max="333" width="16" customWidth="1"/>
    <col min="334" max="334" width="8.77734375" customWidth="1"/>
    <col min="335" max="335" width="16" customWidth="1"/>
    <col min="336" max="336" width="8.77734375" customWidth="1"/>
    <col min="337" max="337" width="16" customWidth="1"/>
    <col min="338" max="338" width="8.77734375" customWidth="1"/>
    <col min="339" max="340" width="16" customWidth="1"/>
    <col min="341" max="341" width="8.77734375" customWidth="1"/>
    <col min="342" max="342" width="16" customWidth="1"/>
    <col min="343" max="343" width="8.77734375" customWidth="1"/>
    <col min="344" max="344" width="16" customWidth="1"/>
    <col min="345" max="345" width="8.77734375" customWidth="1"/>
    <col min="346" max="346" width="16" customWidth="1"/>
    <col min="347" max="347" width="8.77734375" customWidth="1"/>
    <col min="348" max="348" width="16" customWidth="1"/>
    <col min="349" max="349" width="8.77734375" customWidth="1"/>
    <col min="350" max="350" width="16" customWidth="1"/>
    <col min="351" max="351" width="8.77734375" customWidth="1"/>
    <col min="352" max="352" width="16" customWidth="1"/>
    <col min="353" max="353" width="8.77734375" customWidth="1"/>
    <col min="354" max="354" width="16" customWidth="1"/>
    <col min="355" max="355" width="8.77734375" customWidth="1"/>
    <col min="356" max="356" width="16" customWidth="1"/>
    <col min="357" max="357" width="8.77734375" customWidth="1"/>
    <col min="358" max="358" width="16" customWidth="1"/>
    <col min="359" max="359" width="8.77734375" customWidth="1"/>
    <col min="360" max="360" width="16" customWidth="1"/>
    <col min="361" max="361" width="8.77734375" customWidth="1"/>
    <col min="362" max="362" width="16" customWidth="1"/>
    <col min="363" max="363" width="8.77734375" customWidth="1"/>
    <col min="364" max="364" width="16" customWidth="1"/>
    <col min="365" max="365" width="8.77734375" customWidth="1"/>
    <col min="366" max="367" width="16" customWidth="1"/>
    <col min="368" max="370" width="8.77734375" customWidth="1"/>
    <col min="371" max="371" width="16" customWidth="1"/>
    <col min="372" max="373" width="8.77734375" customWidth="1"/>
    <col min="374" max="374" width="16" customWidth="1"/>
    <col min="375" max="377" width="8.77734375" customWidth="1"/>
    <col min="378" max="379" width="16" customWidth="1"/>
    <col min="380" max="380" width="8.77734375" customWidth="1"/>
    <col min="381" max="382" width="16" customWidth="1"/>
    <col min="383" max="383" width="8.77734375" customWidth="1"/>
    <col min="384" max="385" width="16" customWidth="1"/>
    <col min="386" max="386" width="8.77734375" customWidth="1"/>
    <col min="387" max="388" width="16" customWidth="1"/>
    <col min="389" max="389" width="8.77734375" customWidth="1"/>
    <col min="390" max="392" width="16" customWidth="1"/>
    <col min="393" max="393" width="8.77734375" customWidth="1"/>
    <col min="394" max="396" width="16" customWidth="1"/>
    <col min="397" max="397" width="8.77734375" customWidth="1"/>
    <col min="398" max="400" width="16" customWidth="1"/>
    <col min="401" max="401" width="8.77734375" customWidth="1"/>
    <col min="402" max="404" width="16" customWidth="1"/>
    <col min="405" max="405" width="8.77734375" customWidth="1"/>
    <col min="406" max="408" width="16" customWidth="1"/>
    <col min="409" max="409" width="8.77734375" customWidth="1"/>
    <col min="410" max="412" width="16" customWidth="1"/>
    <col min="413" max="413" width="8.77734375" customWidth="1"/>
    <col min="414" max="416" width="16" customWidth="1"/>
    <col min="417" max="417" width="8.77734375" customWidth="1"/>
    <col min="418" max="419" width="16" customWidth="1"/>
    <col min="420" max="420" width="8.77734375" customWidth="1"/>
    <col min="421" max="423" width="16" customWidth="1"/>
    <col min="424" max="424" width="8.77734375" customWidth="1"/>
    <col min="425" max="425" width="16" customWidth="1"/>
    <col min="426" max="426" width="8.77734375" customWidth="1"/>
    <col min="427" max="427" width="16" customWidth="1"/>
    <col min="428" max="428" width="8.77734375" customWidth="1"/>
    <col min="429" max="429" width="16" customWidth="1"/>
    <col min="430" max="430" width="8.77734375" customWidth="1"/>
    <col min="431" max="431" width="16" customWidth="1"/>
    <col min="432" max="432" width="8.77734375" customWidth="1"/>
    <col min="433" max="434" width="16" customWidth="1"/>
    <col min="435" max="435" width="8.77734375" customWidth="1"/>
    <col min="436" max="437" width="16" customWidth="1"/>
    <col min="438" max="438" width="8.77734375" customWidth="1"/>
    <col min="439" max="440" width="16" customWidth="1"/>
    <col min="441" max="441" width="8.77734375" customWidth="1"/>
    <col min="442" max="443" width="16" customWidth="1"/>
    <col min="444" max="444" width="8.77734375" customWidth="1"/>
    <col min="445" max="446" width="16" customWidth="1"/>
    <col min="447" max="447" width="8.77734375" customWidth="1"/>
    <col min="448" max="449" width="16" customWidth="1"/>
    <col min="450" max="450" width="8.77734375" customWidth="1"/>
    <col min="451" max="452" width="16" customWidth="1"/>
    <col min="453" max="453" width="8.77734375" customWidth="1"/>
    <col min="454" max="455" width="16" customWidth="1"/>
    <col min="456" max="456" width="8.77734375" customWidth="1"/>
    <col min="457" max="458" width="16" customWidth="1"/>
    <col min="459" max="459" width="8.77734375" customWidth="1"/>
    <col min="460" max="461" width="16" customWidth="1"/>
    <col min="462" max="462" width="8.77734375" customWidth="1"/>
    <col min="463" max="464" width="16" customWidth="1"/>
    <col min="465" max="465" width="8.77734375" customWidth="1"/>
    <col min="466" max="467" width="16" customWidth="1"/>
    <col min="468" max="468" width="8.77734375" customWidth="1"/>
    <col min="469" max="471" width="16" customWidth="1"/>
    <col min="472" max="472" width="8.77734375" customWidth="1"/>
    <col min="473" max="474" width="16" customWidth="1"/>
    <col min="475" max="475" width="8.77734375" customWidth="1"/>
    <col min="476" max="477" width="16" customWidth="1"/>
    <col min="478" max="478" width="8.77734375" customWidth="1"/>
    <col min="479" max="480" width="16" customWidth="1"/>
    <col min="481" max="481" width="8.77734375" customWidth="1"/>
    <col min="482" max="483" width="16" customWidth="1"/>
    <col min="484" max="484" width="8.77734375" customWidth="1"/>
    <col min="485" max="486" width="16" customWidth="1"/>
    <col min="487" max="487" width="8.77734375" customWidth="1"/>
    <col min="488" max="489" width="16" customWidth="1"/>
    <col min="490" max="490" width="8.77734375" customWidth="1"/>
    <col min="491" max="491" width="16" customWidth="1"/>
    <col min="492" max="492" width="8.77734375" customWidth="1"/>
    <col min="493" max="493" width="16" customWidth="1"/>
    <col min="494" max="494" width="8.77734375" customWidth="1"/>
    <col min="495" max="495" width="16" customWidth="1"/>
    <col min="496" max="496" width="8.77734375" customWidth="1"/>
    <col min="497" max="497" width="16" customWidth="1"/>
    <col min="498" max="498" width="8.77734375" customWidth="1"/>
    <col min="499" max="499" width="16" customWidth="1"/>
    <col min="500" max="500" width="8.77734375" customWidth="1"/>
    <col min="501" max="501" width="16" customWidth="1"/>
    <col min="502" max="502" width="8.77734375" customWidth="1"/>
    <col min="503" max="503" width="16" customWidth="1"/>
    <col min="504" max="504" width="8.77734375" customWidth="1"/>
    <col min="505" max="505" width="16" customWidth="1"/>
    <col min="506" max="506" width="8.77734375" customWidth="1"/>
    <col min="507" max="507" width="16" customWidth="1"/>
    <col min="508" max="508" width="8.77734375" customWidth="1"/>
    <col min="509" max="509" width="16" customWidth="1"/>
    <col min="510" max="510" width="8.77734375" customWidth="1"/>
    <col min="511" max="511" width="16" customWidth="1"/>
    <col min="512" max="512" width="8.77734375" customWidth="1"/>
    <col min="513" max="513" width="16" customWidth="1"/>
    <col min="514" max="514" width="8.77734375" customWidth="1"/>
    <col min="515" max="515" width="16" customWidth="1"/>
    <col min="516" max="516" width="8.77734375" customWidth="1"/>
    <col min="517" max="517" width="16" customWidth="1"/>
    <col min="518" max="518" width="8.77734375" customWidth="1"/>
    <col min="519" max="519" width="16" customWidth="1"/>
    <col min="520" max="520" width="8.77734375" customWidth="1"/>
    <col min="521" max="521" width="16" customWidth="1"/>
    <col min="522" max="522" width="8.77734375" customWidth="1"/>
    <col min="523" max="523" width="16" customWidth="1"/>
    <col min="524" max="524" width="8.77734375" customWidth="1"/>
    <col min="525" max="525" width="16" customWidth="1"/>
    <col min="526" max="526" width="8.77734375" customWidth="1"/>
    <col min="527" max="527" width="16" customWidth="1"/>
    <col min="528" max="528" width="8.77734375" customWidth="1"/>
    <col min="529" max="529" width="16" customWidth="1"/>
    <col min="530" max="530" width="8.77734375" customWidth="1"/>
    <col min="531" max="531" width="16" customWidth="1"/>
    <col min="532" max="532" width="8.77734375" customWidth="1"/>
    <col min="533" max="533" width="16" customWidth="1"/>
    <col min="534" max="534" width="8.77734375" customWidth="1"/>
    <col min="535" max="535" width="16" customWidth="1"/>
    <col min="536" max="536" width="8.77734375" customWidth="1"/>
    <col min="537" max="537" width="16" customWidth="1"/>
    <col min="538" max="538" width="8.77734375" customWidth="1"/>
    <col min="539" max="539" width="16" customWidth="1"/>
    <col min="540" max="540" width="8.77734375" customWidth="1"/>
    <col min="541" max="541" width="16" customWidth="1"/>
    <col min="542" max="542" width="8.77734375" customWidth="1"/>
    <col min="543" max="543" width="16" customWidth="1"/>
    <col min="544" max="544" width="8.77734375" customWidth="1"/>
    <col min="545" max="545" width="16" customWidth="1"/>
    <col min="546" max="546" width="8.77734375" customWidth="1"/>
    <col min="547" max="547" width="16" customWidth="1"/>
    <col min="548" max="548" width="8.77734375" customWidth="1"/>
    <col min="549" max="549" width="16" customWidth="1"/>
    <col min="550" max="550" width="8.77734375" customWidth="1"/>
    <col min="551" max="551" width="16" customWidth="1"/>
    <col min="552" max="552" width="8.77734375" customWidth="1"/>
    <col min="553" max="553" width="16" customWidth="1"/>
    <col min="554" max="560" width="8.77734375" customWidth="1"/>
    <col min="561" max="561" width="16" customWidth="1"/>
    <col min="562" max="562" width="8.77734375" customWidth="1"/>
    <col min="563" max="563" width="16" customWidth="1"/>
    <col min="564" max="564" width="8.77734375" customWidth="1"/>
    <col min="565" max="565" width="16" customWidth="1"/>
    <col min="566" max="567" width="8.77734375" customWidth="1"/>
    <col min="568" max="568" width="16" customWidth="1"/>
    <col min="569" max="569" width="8.77734375" customWidth="1"/>
    <col min="570" max="570" width="16" customWidth="1"/>
    <col min="571" max="571" width="8.77734375" customWidth="1"/>
    <col min="572" max="572" width="16" customWidth="1"/>
    <col min="573" max="573" width="8.77734375" customWidth="1"/>
    <col min="574" max="574" width="16" customWidth="1"/>
    <col min="575" max="575" width="8.77734375" customWidth="1"/>
    <col min="576" max="577" width="16" customWidth="1"/>
    <col min="578" max="578" width="8.77734375" customWidth="1"/>
    <col min="579" max="579" width="16" customWidth="1"/>
    <col min="580" max="580" width="8.77734375" customWidth="1"/>
    <col min="581" max="582" width="16" customWidth="1"/>
    <col min="583" max="586" width="8.77734375" customWidth="1"/>
    <col min="587" max="587" width="16" customWidth="1"/>
    <col min="588" max="588" width="8.77734375" customWidth="1"/>
    <col min="589" max="589" width="16" customWidth="1"/>
    <col min="590" max="590" width="8.77734375" customWidth="1"/>
    <col min="591" max="591" width="16" customWidth="1"/>
    <col min="592" max="592" width="8.77734375" customWidth="1"/>
    <col min="593" max="593" width="16" customWidth="1"/>
    <col min="594" max="594" width="8.77734375" customWidth="1"/>
    <col min="595" max="595" width="16" customWidth="1"/>
    <col min="596" max="596" width="8.77734375" customWidth="1"/>
    <col min="597" max="597" width="16" customWidth="1"/>
    <col min="598" max="598" width="8.77734375" customWidth="1"/>
    <col min="599" max="599" width="16" customWidth="1"/>
    <col min="600" max="600" width="8.77734375" customWidth="1"/>
    <col min="601" max="601" width="16" customWidth="1"/>
    <col min="602" max="602" width="8.77734375" customWidth="1"/>
    <col min="603" max="603" width="16" customWidth="1"/>
    <col min="604" max="604" width="8.77734375" customWidth="1"/>
    <col min="605" max="605" width="16" customWidth="1"/>
    <col min="606" max="610" width="8.77734375" customWidth="1"/>
    <col min="611" max="611" width="16" customWidth="1"/>
    <col min="612" max="612" width="8.77734375" customWidth="1"/>
    <col min="613" max="613" width="16" customWidth="1"/>
    <col min="614" max="615" width="8.77734375" customWidth="1"/>
    <col min="616" max="616" width="16" customWidth="1"/>
    <col min="617" max="618" width="8.77734375" customWidth="1"/>
    <col min="619" max="619" width="16" customWidth="1"/>
    <col min="620" max="622" width="8.77734375" customWidth="1"/>
    <col min="623" max="624" width="16" customWidth="1"/>
    <col min="625" max="625" width="8.77734375" customWidth="1"/>
    <col min="626" max="627" width="16" customWidth="1"/>
    <col min="628" max="630" width="8.77734375" customWidth="1"/>
    <col min="631" max="631" width="16" customWidth="1"/>
    <col min="632" max="633" width="8.77734375" customWidth="1"/>
    <col min="634" max="636" width="16" customWidth="1"/>
    <col min="637" max="637" width="8.77734375" customWidth="1"/>
    <col min="638" max="638" width="16" customWidth="1"/>
    <col min="639" max="639" width="8.77734375" customWidth="1"/>
    <col min="640" max="640" width="16" customWidth="1"/>
    <col min="641" max="641" width="8.77734375" customWidth="1"/>
    <col min="642" max="644" width="16" customWidth="1"/>
    <col min="645" max="646" width="8.77734375" customWidth="1"/>
    <col min="647" max="647" width="16" customWidth="1"/>
    <col min="648" max="648" width="8.77734375" customWidth="1"/>
    <col min="649" max="649" width="16" customWidth="1"/>
    <col min="650" max="650" width="8.77734375" customWidth="1"/>
    <col min="651" max="651" width="16" customWidth="1"/>
    <col min="652" max="652" width="8.77734375" customWidth="1"/>
    <col min="653" max="653" width="16" customWidth="1"/>
    <col min="654" max="654" width="8.77734375" customWidth="1"/>
    <col min="655" max="655" width="16" customWidth="1"/>
    <col min="656" max="656" width="8.77734375" customWidth="1"/>
    <col min="657" max="657" width="16" customWidth="1"/>
    <col min="658" max="658" width="8.77734375" customWidth="1"/>
    <col min="659" max="660" width="16" customWidth="1"/>
    <col min="661" max="661" width="8.77734375" customWidth="1"/>
    <col min="662" max="662" width="16" customWidth="1"/>
    <col min="663" max="663" width="8.77734375" customWidth="1"/>
    <col min="664" max="666" width="16" customWidth="1"/>
    <col min="667" max="669" width="8.77734375" customWidth="1"/>
    <col min="670" max="670" width="16" customWidth="1"/>
    <col min="671" max="673" width="8.77734375" customWidth="1"/>
    <col min="674" max="674" width="16" customWidth="1"/>
    <col min="675" max="689" width="8.77734375" customWidth="1"/>
    <col min="690" max="690" width="16" customWidth="1"/>
    <col min="691" max="691" width="8.77734375" customWidth="1"/>
    <col min="692" max="692" width="16" customWidth="1"/>
    <col min="693" max="693" width="8.77734375" customWidth="1"/>
    <col min="694" max="694" width="16" customWidth="1"/>
    <col min="695" max="695" width="8.77734375" customWidth="1"/>
    <col min="696" max="696" width="16" customWidth="1"/>
    <col min="697" max="697" width="8.77734375" customWidth="1"/>
    <col min="698" max="698" width="16" customWidth="1"/>
    <col min="699" max="699" width="8.77734375" customWidth="1"/>
    <col min="700" max="700" width="16" customWidth="1"/>
    <col min="701" max="701" width="8.77734375" customWidth="1"/>
    <col min="702" max="702" width="16" customWidth="1"/>
    <col min="703" max="703" width="8.77734375" customWidth="1"/>
    <col min="704" max="704" width="16" customWidth="1"/>
    <col min="705" max="705" width="8.77734375" customWidth="1"/>
    <col min="706" max="706" width="16" customWidth="1"/>
    <col min="707" max="707" width="8.77734375" customWidth="1"/>
    <col min="708" max="708" width="16" customWidth="1"/>
    <col min="709" max="709" width="8.77734375" customWidth="1"/>
    <col min="710" max="710" width="16" customWidth="1"/>
    <col min="711" max="711" width="8.77734375" customWidth="1"/>
    <col min="712" max="712" width="16" customWidth="1"/>
    <col min="713" max="713" width="8.77734375" customWidth="1"/>
    <col min="714" max="714" width="16" customWidth="1"/>
    <col min="715" max="715" width="8.77734375" customWidth="1"/>
    <col min="716" max="716" width="16" customWidth="1"/>
    <col min="717" max="717" width="8.77734375" customWidth="1"/>
    <col min="718" max="718" width="16" customWidth="1"/>
    <col min="719" max="719" width="8.77734375" customWidth="1"/>
    <col min="720" max="720" width="16" customWidth="1"/>
    <col min="721" max="721" width="8.77734375" customWidth="1"/>
    <col min="722" max="722" width="16" customWidth="1"/>
    <col min="723" max="723" width="8.77734375" customWidth="1"/>
    <col min="724" max="724" width="16" customWidth="1"/>
    <col min="725" max="725" width="8.77734375" customWidth="1"/>
    <col min="726" max="726" width="16" customWidth="1"/>
    <col min="727" max="727" width="8.77734375" customWidth="1"/>
    <col min="728" max="728" width="16" customWidth="1"/>
    <col min="729" max="729" width="8.77734375" customWidth="1"/>
    <col min="730" max="730" width="16" customWidth="1"/>
    <col min="731" max="731" width="8.77734375" customWidth="1"/>
    <col min="732" max="732" width="16" customWidth="1"/>
    <col min="733" max="733" width="8.77734375" customWidth="1"/>
    <col min="734" max="734" width="16" customWidth="1"/>
    <col min="735" max="735" width="8.77734375" customWidth="1"/>
    <col min="736" max="736" width="16" customWidth="1"/>
    <col min="737" max="737" width="8.77734375" customWidth="1"/>
    <col min="738" max="738" width="16" customWidth="1"/>
    <col min="739" max="739" width="8.77734375" customWidth="1"/>
    <col min="740" max="740" width="16" customWidth="1"/>
    <col min="741" max="741" width="8.77734375" customWidth="1"/>
    <col min="742" max="742" width="16" customWidth="1"/>
    <col min="743" max="743" width="8.77734375" customWidth="1"/>
    <col min="744" max="744" width="16" customWidth="1"/>
    <col min="745" max="745" width="8.77734375" customWidth="1"/>
    <col min="746" max="746" width="16" customWidth="1"/>
    <col min="747" max="747" width="8.77734375" customWidth="1"/>
    <col min="748" max="748" width="16" customWidth="1"/>
    <col min="749" max="749" width="8.77734375" customWidth="1"/>
    <col min="750" max="750" width="16" customWidth="1"/>
    <col min="751" max="751" width="8.77734375" customWidth="1"/>
    <col min="752" max="752" width="16" customWidth="1"/>
    <col min="753" max="753" width="8.77734375" customWidth="1"/>
    <col min="754" max="754" width="16" customWidth="1"/>
    <col min="755" max="755" width="8.77734375" customWidth="1"/>
    <col min="756" max="756" width="16" customWidth="1"/>
    <col min="757" max="757" width="8.77734375" customWidth="1"/>
    <col min="758" max="758" width="16" customWidth="1"/>
    <col min="759" max="759" width="8.77734375" customWidth="1"/>
    <col min="760" max="760" width="16" customWidth="1"/>
    <col min="761" max="761" width="8.77734375" customWidth="1"/>
    <col min="762" max="762" width="16" customWidth="1"/>
    <col min="763" max="763" width="8.77734375" customWidth="1"/>
    <col min="764" max="764" width="16" customWidth="1"/>
    <col min="765" max="765" width="8.77734375" customWidth="1"/>
    <col min="766" max="766" width="16" customWidth="1"/>
    <col min="767" max="767" width="8.77734375" customWidth="1"/>
    <col min="768" max="769" width="16" customWidth="1"/>
    <col min="770" max="770" width="8.77734375" customWidth="1"/>
    <col min="771" max="772" width="16" customWidth="1"/>
    <col min="773" max="773" width="8.77734375" customWidth="1"/>
    <col min="774" max="775" width="16" customWidth="1"/>
    <col min="776" max="776" width="8.77734375" customWidth="1"/>
    <col min="777" max="778" width="16" customWidth="1"/>
    <col min="779" max="779" width="8.77734375" customWidth="1"/>
    <col min="780" max="781" width="16" customWidth="1"/>
    <col min="782" max="782" width="8.77734375" customWidth="1"/>
    <col min="783" max="784" width="16" customWidth="1"/>
    <col min="785" max="785" width="8.77734375" customWidth="1"/>
    <col min="786" max="787" width="16" customWidth="1"/>
    <col min="788" max="789" width="8.77734375" customWidth="1"/>
    <col min="790" max="790" width="16" customWidth="1"/>
    <col min="791" max="791" width="8.77734375" customWidth="1"/>
    <col min="792" max="792" width="16" customWidth="1"/>
    <col min="793" max="793" width="8.77734375" customWidth="1"/>
    <col min="794" max="794" width="16" customWidth="1"/>
    <col min="795" max="795" width="8.77734375" customWidth="1"/>
    <col min="796" max="796" width="16" customWidth="1"/>
    <col min="797" max="797" width="8.77734375" customWidth="1"/>
    <col min="798" max="798" width="16" customWidth="1"/>
    <col min="799" max="799" width="8.77734375" customWidth="1"/>
    <col min="800" max="800" width="16" customWidth="1"/>
    <col min="801" max="801" width="8.77734375" customWidth="1"/>
    <col min="802" max="802" width="16" customWidth="1"/>
    <col min="803" max="803" width="8.77734375" customWidth="1"/>
    <col min="804" max="804" width="16" customWidth="1"/>
    <col min="805" max="805" width="8.77734375" customWidth="1"/>
    <col min="806" max="806" width="16" customWidth="1"/>
    <col min="807" max="807" width="8.77734375" customWidth="1"/>
    <col min="808" max="808" width="16" customWidth="1"/>
    <col min="809" max="809" width="8.77734375" customWidth="1"/>
    <col min="810" max="810" width="16" customWidth="1"/>
    <col min="811" max="811" width="8.77734375" customWidth="1"/>
    <col min="812" max="812" width="16" customWidth="1"/>
    <col min="813" max="813" width="8.77734375" customWidth="1"/>
    <col min="814" max="814" width="16" customWidth="1"/>
    <col min="815" max="815" width="8.77734375" customWidth="1"/>
    <col min="816" max="816" width="16" customWidth="1"/>
    <col min="817" max="817" width="8.77734375" customWidth="1"/>
    <col min="818" max="818" width="16" customWidth="1"/>
    <col min="819" max="819" width="8.77734375" customWidth="1"/>
    <col min="820" max="820" width="16" customWidth="1"/>
    <col min="821" max="821" width="8.77734375" customWidth="1"/>
    <col min="822" max="822" width="16" customWidth="1"/>
    <col min="823" max="823" width="8.77734375" customWidth="1"/>
    <col min="824" max="824" width="16" customWidth="1"/>
    <col min="825" max="825" width="8.77734375" customWidth="1"/>
    <col min="826" max="826" width="16" customWidth="1"/>
    <col min="827" max="827" width="8.77734375" customWidth="1"/>
    <col min="828" max="828" width="16" customWidth="1"/>
    <col min="829" max="829" width="8.77734375" customWidth="1"/>
    <col min="830" max="830" width="16" customWidth="1"/>
    <col min="831" max="831" width="8.77734375" customWidth="1"/>
    <col min="832" max="832" width="16" customWidth="1"/>
    <col min="833" max="833" width="8.77734375" customWidth="1"/>
    <col min="834" max="834" width="16" customWidth="1"/>
    <col min="835" max="835" width="8.77734375" customWidth="1"/>
    <col min="836" max="836" width="16" customWidth="1"/>
    <col min="837" max="837" width="8.77734375" customWidth="1"/>
    <col min="838" max="838" width="16" customWidth="1"/>
    <col min="839" max="839" width="8.77734375" customWidth="1"/>
    <col min="840" max="840" width="16" customWidth="1"/>
    <col min="841" max="841" width="8.77734375" customWidth="1"/>
    <col min="842" max="842" width="16" customWidth="1"/>
    <col min="843" max="843" width="8.77734375" customWidth="1"/>
    <col min="844" max="844" width="16" customWidth="1"/>
    <col min="845" max="845" width="8.77734375" customWidth="1"/>
    <col min="846" max="846" width="16" customWidth="1"/>
    <col min="847" max="847" width="8.77734375" customWidth="1"/>
    <col min="848" max="848" width="16" customWidth="1"/>
    <col min="849" max="849" width="8.77734375" customWidth="1"/>
    <col min="850" max="850" width="16" customWidth="1"/>
    <col min="851" max="852" width="8.77734375" customWidth="1"/>
    <col min="853" max="853" width="16" customWidth="1"/>
    <col min="854" max="868" width="8.77734375" customWidth="1"/>
    <col min="869" max="869" width="16" customWidth="1"/>
    <col min="870" max="870" width="8.77734375" customWidth="1"/>
    <col min="871" max="871" width="16" customWidth="1"/>
    <col min="872" max="872" width="8.77734375" customWidth="1"/>
    <col min="873" max="873" width="16" customWidth="1"/>
    <col min="874" max="874" width="8.77734375" customWidth="1"/>
    <col min="875" max="875" width="16" customWidth="1"/>
    <col min="876" max="876" width="8.77734375" customWidth="1"/>
    <col min="877" max="877" width="16" customWidth="1"/>
    <col min="878" max="878" width="8.77734375" customWidth="1"/>
    <col min="879" max="879" width="16" customWidth="1"/>
    <col min="880" max="880" width="8.77734375" customWidth="1"/>
    <col min="881" max="881" width="16" customWidth="1"/>
    <col min="882" max="882" width="8.77734375" customWidth="1"/>
    <col min="883" max="883" width="16" customWidth="1"/>
    <col min="884" max="884" width="8.77734375" customWidth="1"/>
    <col min="885" max="885" width="16" customWidth="1"/>
    <col min="886" max="886" width="8.77734375" customWidth="1"/>
    <col min="887" max="887" width="16" customWidth="1"/>
    <col min="888" max="888" width="8.77734375" customWidth="1"/>
    <col min="889" max="889" width="16" customWidth="1"/>
    <col min="890" max="890" width="8.77734375" customWidth="1"/>
    <col min="891" max="891" width="16" customWidth="1"/>
    <col min="892" max="892" width="8.77734375" customWidth="1"/>
    <col min="893" max="893" width="16" customWidth="1"/>
    <col min="894" max="894" width="8.77734375" customWidth="1"/>
    <col min="895" max="895" width="16" customWidth="1"/>
    <col min="896" max="896" width="8.77734375" customWidth="1"/>
    <col min="897" max="897" width="16" customWidth="1"/>
    <col min="898" max="898" width="8.77734375" customWidth="1"/>
    <col min="899" max="899" width="16" customWidth="1"/>
    <col min="900" max="900" width="8.77734375" customWidth="1"/>
    <col min="901" max="901" width="16" customWidth="1"/>
    <col min="902" max="902" width="8.77734375" customWidth="1"/>
    <col min="903" max="903" width="16" customWidth="1"/>
    <col min="904" max="904" width="8.77734375" customWidth="1"/>
    <col min="905" max="905" width="16" customWidth="1"/>
    <col min="906" max="906" width="8.77734375" customWidth="1"/>
    <col min="907" max="908" width="16" customWidth="1"/>
    <col min="909" max="909" width="8.77734375" customWidth="1"/>
    <col min="910" max="910" width="16" customWidth="1"/>
    <col min="911" max="912" width="8.77734375" customWidth="1"/>
    <col min="913" max="913" width="16" customWidth="1"/>
    <col min="914" max="914" width="8.77734375" customWidth="1"/>
    <col min="915" max="915" width="16" customWidth="1"/>
    <col min="916" max="916" width="8.77734375" customWidth="1"/>
    <col min="917" max="917" width="16" customWidth="1"/>
    <col min="918" max="918" width="8.77734375" customWidth="1"/>
    <col min="919" max="919" width="16" customWidth="1"/>
    <col min="920" max="920" width="8.77734375" customWidth="1"/>
    <col min="921" max="921" width="16" customWidth="1"/>
    <col min="922" max="922" width="8.77734375" customWidth="1"/>
    <col min="923" max="923" width="16" customWidth="1"/>
    <col min="924" max="924" width="8.77734375" customWidth="1"/>
    <col min="925" max="925" width="16" customWidth="1"/>
    <col min="926" max="926" width="8.77734375" customWidth="1"/>
    <col min="927" max="927" width="16" customWidth="1"/>
    <col min="928" max="928" width="8.77734375" customWidth="1"/>
    <col min="929" max="929" width="16" customWidth="1"/>
    <col min="930" max="930" width="8.77734375" customWidth="1"/>
    <col min="931" max="931" width="16" customWidth="1"/>
    <col min="932" max="932" width="8.77734375" customWidth="1"/>
    <col min="933" max="933" width="16" customWidth="1"/>
    <col min="934" max="934" width="8.77734375" customWidth="1"/>
    <col min="935" max="935" width="16" customWidth="1"/>
    <col min="936" max="936" width="8.77734375" customWidth="1"/>
    <col min="937" max="937" width="16" customWidth="1"/>
    <col min="938" max="938" width="8.77734375" customWidth="1"/>
    <col min="939" max="939" width="16" customWidth="1"/>
    <col min="940" max="940" width="8.77734375" customWidth="1"/>
    <col min="941" max="941" width="16" customWidth="1"/>
    <col min="942" max="942" width="8.77734375" customWidth="1"/>
    <col min="943" max="943" width="16" customWidth="1"/>
    <col min="944" max="944" width="8.77734375" customWidth="1"/>
    <col min="945" max="945" width="16" customWidth="1"/>
    <col min="946" max="946" width="8.77734375" customWidth="1"/>
    <col min="947" max="947" width="16" customWidth="1"/>
    <col min="948" max="948" width="8.77734375" customWidth="1"/>
    <col min="949" max="949" width="16" customWidth="1"/>
    <col min="950" max="950" width="8.77734375" customWidth="1"/>
    <col min="951" max="951" width="16" customWidth="1"/>
    <col min="952" max="952" width="8.77734375" customWidth="1"/>
    <col min="953" max="953" width="16" customWidth="1"/>
    <col min="954" max="954" width="8.77734375" customWidth="1"/>
    <col min="955" max="955" width="16" customWidth="1"/>
    <col min="956" max="956" width="8.77734375" customWidth="1"/>
    <col min="957" max="957" width="16" customWidth="1"/>
    <col min="958" max="958" width="8.77734375" customWidth="1"/>
    <col min="959" max="959" width="16" customWidth="1"/>
    <col min="960" max="960" width="8.77734375" customWidth="1"/>
    <col min="961" max="961" width="16" customWidth="1"/>
    <col min="962" max="962" width="8.77734375" customWidth="1"/>
    <col min="963" max="963" width="16" customWidth="1"/>
    <col min="964" max="964" width="8.77734375" customWidth="1"/>
    <col min="965" max="965" width="16" customWidth="1"/>
    <col min="966" max="966" width="8.77734375" customWidth="1"/>
    <col min="967" max="967" width="16" customWidth="1"/>
    <col min="968" max="968" width="8.77734375" customWidth="1"/>
    <col min="969" max="969" width="16" customWidth="1"/>
    <col min="970" max="970" width="8.77734375" customWidth="1"/>
    <col min="971" max="971" width="16" customWidth="1"/>
    <col min="972" max="973" width="8.77734375" customWidth="1"/>
    <col min="974" max="974" width="16" customWidth="1"/>
    <col min="975" max="975" width="8.77734375" customWidth="1"/>
    <col min="976" max="976" width="16" customWidth="1"/>
    <col min="977" max="977" width="8.77734375" customWidth="1"/>
    <col min="978" max="978" width="16" customWidth="1"/>
    <col min="979" max="979" width="8.77734375" customWidth="1"/>
    <col min="980" max="980" width="16" customWidth="1"/>
    <col min="981" max="981" width="8.77734375" customWidth="1"/>
    <col min="982" max="982" width="16" customWidth="1"/>
    <col min="983" max="983" width="8.77734375" customWidth="1"/>
    <col min="984" max="984" width="16" customWidth="1"/>
    <col min="985" max="985" width="8.77734375" customWidth="1"/>
    <col min="986" max="986" width="16" customWidth="1"/>
    <col min="987" max="988" width="8.77734375" customWidth="1"/>
    <col min="989" max="991" width="16" customWidth="1"/>
    <col min="992" max="994" width="8.77734375" customWidth="1"/>
    <col min="995" max="995" width="16" customWidth="1"/>
    <col min="996" max="996" width="8.77734375" customWidth="1"/>
    <col min="997" max="997" width="16" customWidth="1"/>
    <col min="998" max="998" width="8.77734375" customWidth="1"/>
    <col min="999" max="999" width="16" customWidth="1"/>
    <col min="1000" max="1000" width="8.77734375" customWidth="1"/>
    <col min="1001" max="1002" width="16" customWidth="1"/>
    <col min="1003" max="1003" width="8.77734375" customWidth="1"/>
    <col min="1004" max="1004" width="16" customWidth="1"/>
    <col min="1005" max="1005" width="8.77734375" customWidth="1"/>
    <col min="1006" max="1006" width="16" customWidth="1"/>
    <col min="1007" max="1007" width="8.77734375" customWidth="1"/>
    <col min="1008" max="1008" width="16" customWidth="1"/>
    <col min="1009" max="1009" width="8.77734375" customWidth="1"/>
    <col min="1010" max="1010" width="16" customWidth="1"/>
    <col min="1011" max="1011" width="8.77734375" customWidth="1"/>
    <col min="1012" max="1012" width="16" customWidth="1"/>
    <col min="1013" max="1013" width="8.77734375" customWidth="1"/>
    <col min="1014" max="1014" width="16" customWidth="1"/>
    <col min="1015" max="1015" width="8.77734375" customWidth="1"/>
    <col min="1016" max="1016" width="16" customWidth="1"/>
    <col min="1017" max="1017" width="8.77734375" customWidth="1"/>
    <col min="1018" max="1018" width="16" customWidth="1"/>
    <col min="1019" max="1019" width="8.77734375" customWidth="1"/>
    <col min="1020" max="1020" width="16" customWidth="1"/>
    <col min="1021" max="1021" width="8.77734375" customWidth="1"/>
    <col min="1022" max="1022" width="16" customWidth="1"/>
    <col min="1023" max="1023" width="8.77734375" customWidth="1"/>
    <col min="1024" max="1024" width="16" customWidth="1"/>
    <col min="1025" max="1025" width="8.77734375" customWidth="1"/>
    <col min="1026" max="1026" width="16" customWidth="1"/>
    <col min="1027" max="1027" width="8.77734375" customWidth="1"/>
    <col min="1028" max="1028" width="16" customWidth="1"/>
    <col min="1029" max="1029" width="8.77734375" customWidth="1"/>
    <col min="1030" max="1030" width="16" customWidth="1"/>
    <col min="1031" max="1031" width="8.77734375" customWidth="1"/>
    <col min="1032" max="1032" width="16" customWidth="1"/>
    <col min="1033" max="1033" width="8.77734375" customWidth="1"/>
    <col min="1034" max="1034" width="16" customWidth="1"/>
    <col min="1035" max="1035" width="8.77734375" customWidth="1"/>
    <col min="1036" max="1036" width="16" customWidth="1"/>
    <col min="1037" max="1037" width="8.77734375" customWidth="1"/>
    <col min="1038" max="1038" width="16" customWidth="1"/>
    <col min="1039" max="1039" width="8.77734375" customWidth="1"/>
    <col min="1040" max="1040" width="16" customWidth="1"/>
    <col min="1041" max="1041" width="8.77734375" customWidth="1"/>
    <col min="1042" max="1042" width="16" customWidth="1"/>
    <col min="1043" max="1043" width="8.77734375" customWidth="1"/>
    <col min="1044" max="1045" width="16" customWidth="1"/>
    <col min="1046" max="1046" width="8.77734375" customWidth="1"/>
    <col min="1047" max="1047" width="16" customWidth="1"/>
    <col min="1048" max="1048" width="8.77734375" customWidth="1"/>
    <col min="1049" max="1049" width="16" customWidth="1"/>
    <col min="1050" max="1050" width="8.77734375" customWidth="1"/>
    <col min="1051" max="1051" width="16" customWidth="1"/>
    <col min="1052" max="1052" width="8.77734375" customWidth="1"/>
    <col min="1053" max="1053" width="16" customWidth="1"/>
    <col min="1054" max="1054" width="8.77734375" customWidth="1"/>
    <col min="1055" max="1055" width="16" customWidth="1"/>
    <col min="1056" max="1056" width="8.77734375" customWidth="1"/>
    <col min="1057" max="1057" width="16" customWidth="1"/>
    <col min="1058" max="1058" width="8.77734375" customWidth="1"/>
    <col min="1059" max="1059" width="16" customWidth="1"/>
    <col min="1060" max="1060" width="8.77734375" customWidth="1"/>
    <col min="1061" max="1061" width="16" customWidth="1"/>
    <col min="1062" max="1062" width="8.77734375" customWidth="1"/>
    <col min="1063" max="1063" width="16" customWidth="1"/>
    <col min="1064" max="1064" width="8.77734375" customWidth="1"/>
    <col min="1065" max="1066" width="16" customWidth="1"/>
    <col min="1067" max="1067" width="8.77734375" customWidth="1"/>
    <col min="1068" max="1069" width="16" customWidth="1"/>
    <col min="1070" max="1070" width="8.77734375" customWidth="1"/>
    <col min="1071" max="1071" width="16" customWidth="1"/>
    <col min="1072" max="1072" width="8.77734375" customWidth="1"/>
    <col min="1073" max="1073" width="16" customWidth="1"/>
    <col min="1074" max="1074" width="8.77734375" customWidth="1"/>
    <col min="1075" max="1075" width="16" customWidth="1"/>
    <col min="1076" max="1076" width="8.77734375" customWidth="1"/>
    <col min="1077" max="1077" width="16" customWidth="1"/>
    <col min="1078" max="1078" width="8.77734375" customWidth="1"/>
    <col min="1079" max="1079" width="16" customWidth="1"/>
    <col min="1080" max="1080" width="8.77734375" customWidth="1"/>
    <col min="1081" max="1081" width="16" customWidth="1"/>
    <col min="1082" max="1082" width="8.77734375" customWidth="1"/>
    <col min="1083" max="1083" width="16" customWidth="1"/>
    <col min="1084" max="1084" width="8.77734375" customWidth="1"/>
    <col min="1085" max="1085" width="16" customWidth="1"/>
    <col min="1086" max="1086" width="8.77734375" customWidth="1"/>
    <col min="1087" max="1088" width="16" customWidth="1"/>
    <col min="1089" max="1089" width="8.77734375" customWidth="1"/>
    <col min="1090" max="1091" width="16" customWidth="1"/>
    <col min="1092" max="1092" width="8.77734375" customWidth="1"/>
    <col min="1093" max="1094" width="16" customWidth="1"/>
    <col min="1095" max="1095" width="8.77734375" customWidth="1"/>
    <col min="1096" max="1097" width="16" customWidth="1"/>
    <col min="1098" max="1098" width="8.77734375" customWidth="1"/>
    <col min="1099" max="1100" width="16" customWidth="1"/>
    <col min="1101" max="1101" width="8.77734375" customWidth="1"/>
    <col min="1102" max="1103" width="16" customWidth="1"/>
    <col min="1104" max="1104" width="8.77734375" customWidth="1"/>
    <col min="1105" max="1106" width="16" customWidth="1"/>
    <col min="1107" max="1107" width="8.77734375" customWidth="1"/>
    <col min="1108" max="1109" width="16" customWidth="1"/>
    <col min="1110" max="1110" width="8.77734375" customWidth="1"/>
    <col min="1111" max="1112" width="16" customWidth="1"/>
    <col min="1113" max="1113" width="8.77734375" customWidth="1"/>
    <col min="1114" max="1115" width="16" customWidth="1"/>
    <col min="1116" max="1116" width="8.77734375" customWidth="1"/>
    <col min="1117" max="1118" width="16" customWidth="1"/>
    <col min="1119" max="1119" width="8.77734375" customWidth="1"/>
    <col min="1120" max="1121" width="16" customWidth="1"/>
    <col min="1122" max="1122" width="8.77734375" customWidth="1"/>
    <col min="1123" max="1124" width="16" customWidth="1"/>
    <col min="1125" max="1125" width="8.77734375" customWidth="1"/>
    <col min="1126" max="1127" width="16" customWidth="1"/>
    <col min="1128" max="1128" width="8.77734375" customWidth="1"/>
    <col min="1129" max="1130" width="16" customWidth="1"/>
    <col min="1131" max="1131" width="8.77734375" customWidth="1"/>
    <col min="1132" max="1133" width="16" customWidth="1"/>
    <col min="1134" max="1134" width="8.77734375" customWidth="1"/>
    <col min="1135" max="1136" width="16" customWidth="1"/>
    <col min="1137" max="1137" width="8.77734375" customWidth="1"/>
    <col min="1138" max="1139" width="16" customWidth="1"/>
    <col min="1140" max="1140" width="8.77734375" customWidth="1"/>
    <col min="1141" max="1142" width="16" customWidth="1"/>
    <col min="1143" max="1143" width="8.77734375" customWidth="1"/>
    <col min="1144" max="1145" width="16" customWidth="1"/>
    <col min="1146" max="1146" width="8.77734375" customWidth="1"/>
    <col min="1147" max="1148" width="16" customWidth="1"/>
    <col min="1149" max="1149" width="8.77734375" customWidth="1"/>
    <col min="1150" max="1151" width="16" customWidth="1"/>
    <col min="1152" max="1152" width="8.77734375" customWidth="1"/>
    <col min="1153" max="1154" width="16" customWidth="1"/>
    <col min="1155" max="1155" width="8.77734375" customWidth="1"/>
    <col min="1156" max="1157" width="16" customWidth="1"/>
    <col min="1158" max="1158" width="8.77734375" customWidth="1"/>
    <col min="1159" max="1160" width="16" customWidth="1"/>
    <col min="1161" max="1161" width="8.77734375" customWidth="1"/>
    <col min="1162" max="1163" width="16" customWidth="1"/>
    <col min="1164" max="1164" width="8.77734375" customWidth="1"/>
    <col min="1165" max="1166" width="16" customWidth="1"/>
    <col min="1167" max="1167" width="8.77734375" customWidth="1"/>
    <col min="1168" max="1169" width="16" customWidth="1"/>
    <col min="1170" max="1170" width="8.77734375" customWidth="1"/>
    <col min="1171" max="1172" width="16" customWidth="1"/>
    <col min="1173" max="1173" width="8.77734375" customWidth="1"/>
    <col min="1174" max="1175" width="16" customWidth="1"/>
    <col min="1176" max="1176" width="8.77734375" customWidth="1"/>
    <col min="1177" max="1178" width="16" customWidth="1"/>
    <col min="1179" max="1179" width="8.77734375" customWidth="1"/>
    <col min="1180" max="1181" width="16" customWidth="1"/>
    <col min="1182" max="1182" width="8.77734375" customWidth="1"/>
    <col min="1183" max="1184" width="16" customWidth="1"/>
    <col min="1185" max="1185" width="8.77734375" customWidth="1"/>
    <col min="1186" max="1187" width="16" customWidth="1"/>
    <col min="1188" max="1188" width="8.77734375" customWidth="1"/>
    <col min="1189" max="1190" width="16" customWidth="1"/>
    <col min="1191" max="1191" width="8.77734375" customWidth="1"/>
    <col min="1192" max="1193" width="16" customWidth="1"/>
    <col min="1194" max="1194" width="8.77734375" customWidth="1"/>
    <col min="1195" max="1196" width="16" customWidth="1"/>
    <col min="1197" max="1197" width="8.77734375" customWidth="1"/>
    <col min="1198" max="1199" width="16" customWidth="1"/>
    <col min="1200" max="1200" width="8.77734375" customWidth="1"/>
    <col min="1201" max="1202" width="16" customWidth="1"/>
    <col min="1203" max="1203" width="8.77734375" customWidth="1"/>
    <col min="1204" max="1205" width="16" customWidth="1"/>
    <col min="1206" max="1206" width="8.77734375" customWidth="1"/>
    <col min="1207" max="1208" width="16" customWidth="1"/>
    <col min="1209" max="1209" width="8.77734375" customWidth="1"/>
    <col min="1210" max="1211" width="16" customWidth="1"/>
    <col min="1212" max="1212" width="8.77734375" customWidth="1"/>
    <col min="1213" max="1214" width="16" customWidth="1"/>
    <col min="1215" max="1215" width="8.77734375" customWidth="1"/>
    <col min="1216" max="1217" width="16" customWidth="1"/>
    <col min="1218" max="1218" width="8.77734375" customWidth="1"/>
    <col min="1219" max="1220" width="16" customWidth="1"/>
    <col min="1221" max="1221" width="8.77734375" customWidth="1"/>
    <col min="1222" max="1223" width="16" customWidth="1"/>
    <col min="1224" max="1224" width="8.77734375" customWidth="1"/>
    <col min="1225" max="1226" width="16" customWidth="1"/>
    <col min="1227" max="1227" width="8.77734375" customWidth="1"/>
    <col min="1228" max="1229" width="16" customWidth="1"/>
    <col min="1230" max="1230" width="8.77734375" customWidth="1"/>
    <col min="1231" max="1232" width="16" customWidth="1"/>
    <col min="1233" max="1233" width="8.77734375" customWidth="1"/>
    <col min="1234" max="1235" width="16" customWidth="1"/>
    <col min="1236" max="1236" width="8.77734375" customWidth="1"/>
    <col min="1237" max="1238" width="16" customWidth="1"/>
    <col min="1239" max="1239" width="8.77734375" customWidth="1"/>
    <col min="1240" max="1241" width="16" customWidth="1"/>
    <col min="1242" max="1242" width="8.77734375" customWidth="1"/>
    <col min="1243" max="1244" width="16" customWidth="1"/>
    <col min="1245" max="1245" width="8.77734375" customWidth="1"/>
    <col min="1246" max="1247" width="16" customWidth="1"/>
    <col min="1248" max="1248" width="8.77734375" customWidth="1"/>
    <col min="1249" max="1250" width="16" customWidth="1"/>
    <col min="1251" max="1251" width="8.77734375" customWidth="1"/>
    <col min="1252" max="1253" width="16" customWidth="1"/>
    <col min="1254" max="1254" width="8.77734375" customWidth="1"/>
    <col min="1255" max="1256" width="16" customWidth="1"/>
    <col min="1257" max="1257" width="8.77734375" customWidth="1"/>
    <col min="1258" max="1259" width="16" customWidth="1"/>
    <col min="1260" max="1260" width="8.77734375" customWidth="1"/>
    <col min="1261" max="1262" width="16" customWidth="1"/>
    <col min="1263" max="1266" width="8.77734375" customWidth="1"/>
    <col min="1267" max="1267" width="16" customWidth="1"/>
    <col min="1268" max="1268" width="8.77734375" customWidth="1"/>
    <col min="1269" max="1271" width="16" customWidth="1"/>
    <col min="1272" max="1272" width="8.77734375" customWidth="1"/>
    <col min="1273" max="1274" width="16" customWidth="1"/>
    <col min="1275" max="1275" width="8.77734375" customWidth="1"/>
    <col min="1276" max="1278" width="16" customWidth="1"/>
    <col min="1279" max="1280" width="8.77734375" customWidth="1"/>
    <col min="1281" max="1281" width="16" customWidth="1"/>
    <col min="1282" max="1283" width="8.77734375" customWidth="1"/>
    <col min="1284" max="1285" width="16" customWidth="1"/>
    <col min="1286" max="1287" width="8.77734375" customWidth="1"/>
    <col min="1288" max="1289" width="16" customWidth="1"/>
    <col min="1290" max="1290" width="8.77734375" customWidth="1"/>
    <col min="1291" max="1292" width="16" customWidth="1"/>
    <col min="1293" max="1293" width="8.77734375" customWidth="1"/>
    <col min="1294" max="1295" width="16" customWidth="1"/>
    <col min="1296" max="1297" width="8.77734375" customWidth="1"/>
    <col min="1298" max="1299" width="16" customWidth="1"/>
    <col min="1300" max="1300" width="8.77734375" customWidth="1"/>
    <col min="1301" max="1302" width="16" customWidth="1"/>
    <col min="1303" max="1304" width="8.77734375" customWidth="1"/>
    <col min="1305" max="1306" width="16" customWidth="1"/>
    <col min="1307" max="1308" width="8.77734375" customWidth="1"/>
    <col min="1309" max="1310" width="16" customWidth="1"/>
    <col min="1311" max="1311" width="8.77734375" customWidth="1"/>
    <col min="1312" max="1312" width="16" customWidth="1"/>
    <col min="1313" max="1313" width="8.77734375" customWidth="1"/>
    <col min="1314" max="1314" width="16" customWidth="1"/>
    <col min="1315" max="1316" width="8.77734375" customWidth="1"/>
    <col min="1317" max="1317" width="16" customWidth="1"/>
    <col min="1318" max="1318" width="8.77734375" customWidth="1"/>
    <col min="1319" max="1319" width="16" customWidth="1"/>
    <col min="1320" max="1320" width="8.77734375" customWidth="1"/>
    <col min="1321" max="1322" width="16" customWidth="1"/>
    <col min="1323" max="1323" width="8.77734375" customWidth="1"/>
    <col min="1324" max="1325" width="16" customWidth="1"/>
    <col min="1326" max="1327" width="8.77734375" customWidth="1"/>
    <col min="1328" max="1329" width="16" customWidth="1"/>
    <col min="1330" max="1330" width="8.77734375" customWidth="1"/>
    <col min="1331" max="1331" width="16" customWidth="1"/>
    <col min="1332" max="1332" width="8.77734375" customWidth="1"/>
    <col min="1333" max="1333" width="16" customWidth="1"/>
    <col min="1334" max="1334" width="8.77734375" customWidth="1"/>
    <col min="1335" max="1335" width="16" customWidth="1"/>
    <col min="1336" max="1336" width="8.77734375" customWidth="1"/>
    <col min="1337" max="1337" width="16" customWidth="1"/>
    <col min="1338" max="1338" width="8.77734375" customWidth="1"/>
    <col min="1339" max="1339" width="16" customWidth="1"/>
    <col min="1340" max="1340" width="8.77734375" customWidth="1"/>
    <col min="1341" max="1341" width="16" customWidth="1"/>
    <col min="1342" max="1342" width="8.77734375" customWidth="1"/>
    <col min="1343" max="1343" width="16" customWidth="1"/>
    <col min="1344" max="1344" width="8.77734375" customWidth="1"/>
    <col min="1345" max="1345" width="16" customWidth="1"/>
    <col min="1346" max="1346" width="8.77734375" customWidth="1"/>
    <col min="1347" max="1348" width="16" customWidth="1"/>
    <col min="1349" max="1349" width="8.77734375" customWidth="1"/>
    <col min="1350" max="1350" width="16" customWidth="1"/>
    <col min="1351" max="1351" width="8.77734375" customWidth="1"/>
    <col min="1352" max="1354" width="16" customWidth="1"/>
    <col min="1355" max="1355" width="8.77734375" customWidth="1"/>
    <col min="1356" max="1359" width="16" customWidth="1"/>
    <col min="1360" max="1360" width="8.77734375" customWidth="1"/>
    <col min="1361" max="1364" width="16" customWidth="1"/>
    <col min="1365" max="1365" width="8.77734375" customWidth="1"/>
    <col min="1366" max="1372" width="16" customWidth="1"/>
    <col min="1373" max="1374" width="8.77734375" customWidth="1"/>
    <col min="1375" max="1375" width="16" customWidth="1"/>
    <col min="1376" max="1376" width="8.77734375" customWidth="1"/>
    <col min="1377" max="1377" width="16" customWidth="1"/>
    <col min="1378" max="1378" width="8.77734375" customWidth="1"/>
    <col min="1379" max="1379" width="16" customWidth="1"/>
    <col min="1380" max="1380" width="8.77734375" customWidth="1"/>
    <col min="1381" max="1381" width="16" customWidth="1"/>
    <col min="1382" max="1382" width="8.77734375" customWidth="1"/>
    <col min="1383" max="1383" width="16" customWidth="1"/>
    <col min="1384" max="1384" width="8.77734375" customWidth="1"/>
    <col min="1385" max="1385" width="16" customWidth="1"/>
    <col min="1386" max="1386" width="8.77734375" customWidth="1"/>
    <col min="1387" max="1387" width="16" customWidth="1"/>
    <col min="1388" max="1388" width="8.77734375" customWidth="1"/>
    <col min="1389" max="1389" width="16" customWidth="1"/>
    <col min="1390" max="1390" width="8.77734375" customWidth="1"/>
    <col min="1391" max="1391" width="16" customWidth="1"/>
    <col min="1392" max="1392" width="8.77734375" customWidth="1"/>
    <col min="1393" max="1393" width="16" customWidth="1"/>
    <col min="1394" max="1394" width="8.77734375" customWidth="1"/>
    <col min="1395" max="1395" width="16" customWidth="1"/>
    <col min="1396" max="1396" width="8.77734375" customWidth="1"/>
    <col min="1397" max="1397" width="16" customWidth="1"/>
    <col min="1398" max="1398" width="8.77734375" customWidth="1"/>
    <col min="1399" max="1399" width="16" customWidth="1"/>
    <col min="1400" max="1400" width="8.77734375" customWidth="1"/>
    <col min="1401" max="1401" width="16" customWidth="1"/>
    <col min="1402" max="1402" width="8.77734375" customWidth="1"/>
    <col min="1403" max="1403" width="16" customWidth="1"/>
    <col min="1404" max="1404" width="8.77734375" customWidth="1"/>
    <col min="1405" max="1405" width="16" customWidth="1"/>
    <col min="1406" max="1406" width="8.77734375" customWidth="1"/>
    <col min="1407" max="1407" width="16" customWidth="1"/>
    <col min="1408" max="1408" width="8.77734375" customWidth="1"/>
    <col min="1409" max="1409" width="16" customWidth="1"/>
    <col min="1410" max="1410" width="8.77734375" customWidth="1"/>
    <col min="1411" max="1411" width="16" customWidth="1"/>
    <col min="1412" max="1412" width="8.77734375" customWidth="1"/>
    <col min="1413" max="1413" width="16" customWidth="1"/>
    <col min="1414" max="1414" width="8.77734375" customWidth="1"/>
    <col min="1415" max="1415" width="16" customWidth="1"/>
    <col min="1416" max="1416" width="8.77734375" customWidth="1"/>
    <col min="1417" max="1417" width="16" customWidth="1"/>
    <col min="1418" max="1418" width="8.77734375" customWidth="1"/>
    <col min="1419" max="1419" width="16" customWidth="1"/>
    <col min="1420" max="1421" width="8.77734375" customWidth="1"/>
    <col min="1422" max="1422" width="16" customWidth="1"/>
    <col min="1423" max="1424" width="8.77734375" customWidth="1"/>
    <col min="1425" max="1425" width="16" customWidth="1"/>
    <col min="1426" max="1426" width="8.77734375" customWidth="1"/>
    <col min="1427" max="1427" width="16" customWidth="1"/>
    <col min="1428" max="1449" width="8.77734375" customWidth="1"/>
    <col min="1450" max="1450" width="16" customWidth="1"/>
    <col min="1451" max="1451" width="8.77734375" customWidth="1"/>
    <col min="1452" max="1452" width="16" customWidth="1"/>
    <col min="1453" max="1453" width="8.77734375" customWidth="1"/>
    <col min="1454" max="1454" width="16" customWidth="1"/>
    <col min="1455" max="1455" width="8.77734375" customWidth="1"/>
    <col min="1456" max="1456" width="16" customWidth="1"/>
    <col min="1457" max="1457" width="8.77734375" customWidth="1"/>
    <col min="1458" max="1458" width="16" customWidth="1"/>
    <col min="1459" max="1459" width="8.77734375" customWidth="1"/>
    <col min="1460" max="1460" width="16" customWidth="1"/>
    <col min="1461" max="1461" width="8.77734375" customWidth="1"/>
    <col min="1462" max="1462" width="16" customWidth="1"/>
    <col min="1463" max="1463" width="8.77734375" customWidth="1"/>
    <col min="1464" max="1464" width="16" customWidth="1"/>
    <col min="1465" max="1465" width="8.77734375" customWidth="1"/>
    <col min="1466" max="1466" width="16" customWidth="1"/>
    <col min="1467" max="1467" width="8.77734375" customWidth="1"/>
    <col min="1468" max="1468" width="16" customWidth="1"/>
    <col min="1469" max="1469" width="8.77734375" customWidth="1"/>
    <col min="1470" max="1470" width="16" customWidth="1"/>
    <col min="1471" max="1471" width="8.77734375" customWidth="1"/>
    <col min="1472" max="1472" width="16" customWidth="1"/>
    <col min="1473" max="1473" width="8.77734375" customWidth="1"/>
    <col min="1474" max="1474" width="16" customWidth="1"/>
    <col min="1475" max="1475" width="8.77734375" customWidth="1"/>
    <col min="1476" max="1476" width="16" customWidth="1"/>
    <col min="1477" max="1477" width="8.77734375" customWidth="1"/>
    <col min="1478" max="1478" width="16" customWidth="1"/>
    <col min="1479" max="1479" width="8.77734375" customWidth="1"/>
    <col min="1480" max="1480" width="16" customWidth="1"/>
    <col min="1481" max="1481" width="8.77734375" customWidth="1"/>
    <col min="1482" max="1482" width="16" customWidth="1"/>
    <col min="1483" max="1483" width="8.77734375" customWidth="1"/>
    <col min="1484" max="1484" width="16" customWidth="1"/>
    <col min="1485" max="1485" width="8.77734375" customWidth="1"/>
    <col min="1486" max="1486" width="16" customWidth="1"/>
    <col min="1487" max="1487" width="8.77734375" customWidth="1"/>
    <col min="1488" max="1488" width="16" customWidth="1"/>
    <col min="1489" max="1489" width="8.77734375" customWidth="1"/>
    <col min="1490" max="1490" width="16" customWidth="1"/>
    <col min="1491" max="1491" width="8.77734375" customWidth="1"/>
    <col min="1492" max="1492" width="16" customWidth="1"/>
    <col min="1493" max="1493" width="8.77734375" customWidth="1"/>
    <col min="1494" max="1494" width="16" customWidth="1"/>
    <col min="1495" max="1495" width="8.77734375" customWidth="1"/>
    <col min="1496" max="1496" width="16" customWidth="1"/>
    <col min="1497" max="1497" width="8.77734375" customWidth="1"/>
    <col min="1498" max="1498" width="16" customWidth="1"/>
    <col min="1499" max="1499" width="8.77734375" customWidth="1"/>
    <col min="1500" max="1500" width="16" customWidth="1"/>
    <col min="1501" max="1501" width="8.77734375" customWidth="1"/>
    <col min="1502" max="1502" width="16" customWidth="1"/>
    <col min="1503" max="1503" width="8.77734375" customWidth="1"/>
    <col min="1504" max="1504" width="16" customWidth="1"/>
    <col min="1505" max="1505" width="8.77734375" customWidth="1"/>
    <col min="1506" max="1506" width="16" customWidth="1"/>
    <col min="1507" max="1507" width="8.77734375" customWidth="1"/>
    <col min="1508" max="1508" width="16" customWidth="1"/>
    <col min="1509" max="1509" width="8.77734375" customWidth="1"/>
    <col min="1510" max="1510" width="16" customWidth="1"/>
    <col min="1511" max="1511" width="8.77734375" customWidth="1"/>
    <col min="1512" max="1512" width="16" customWidth="1"/>
    <col min="1513" max="1513" width="8.77734375" customWidth="1"/>
    <col min="1514" max="1514" width="16" customWidth="1"/>
    <col min="1515" max="1515" width="8.77734375" customWidth="1"/>
    <col min="1516" max="1516" width="16" customWidth="1"/>
    <col min="1517" max="1517" width="8.77734375" customWidth="1"/>
    <col min="1518" max="1518" width="16" customWidth="1"/>
    <col min="1519" max="1519" width="8.77734375" customWidth="1"/>
    <col min="1520" max="1520" width="16" customWidth="1"/>
    <col min="1521" max="1521" width="8.77734375" customWidth="1"/>
    <col min="1522" max="1522" width="16" customWidth="1"/>
    <col min="1523" max="1523" width="8.77734375" customWidth="1"/>
    <col min="1524" max="1524" width="16" customWidth="1"/>
    <col min="1525" max="1525" width="8.77734375" customWidth="1"/>
    <col min="1526" max="1526" width="16" customWidth="1"/>
    <col min="1527" max="1527" width="8.77734375" customWidth="1"/>
    <col min="1528" max="1528" width="16" customWidth="1"/>
    <col min="1529" max="1529" width="8.77734375" customWidth="1"/>
    <col min="1530" max="1530" width="16" customWidth="1"/>
    <col min="1531" max="1531" width="8.77734375" customWidth="1"/>
    <col min="1532" max="1532" width="16" customWidth="1"/>
    <col min="1533" max="1533" width="8.77734375" customWidth="1"/>
    <col min="1534" max="1534" width="16" customWidth="1"/>
    <col min="1535" max="1535" width="8.77734375" customWidth="1"/>
    <col min="1536" max="1536" width="16" customWidth="1"/>
    <col min="1537" max="1537" width="8.77734375" customWidth="1"/>
    <col min="1538" max="1538" width="16" customWidth="1"/>
    <col min="1539" max="1539" width="8.77734375" customWidth="1"/>
    <col min="1540" max="1540" width="16" customWidth="1"/>
    <col min="1541" max="1541" width="8.77734375" customWidth="1"/>
    <col min="1542" max="1542" width="16" customWidth="1"/>
    <col min="1543" max="1543" width="8.77734375" customWidth="1"/>
    <col min="1544" max="1544" width="16" customWidth="1"/>
    <col min="1545" max="1545" width="8.77734375" customWidth="1"/>
    <col min="1546" max="1546" width="16" customWidth="1"/>
    <col min="1547" max="1547" width="8.77734375" customWidth="1"/>
    <col min="1548" max="1548" width="16" customWidth="1"/>
    <col min="1549" max="1549" width="8.77734375" customWidth="1"/>
    <col min="1550" max="1550" width="16" customWidth="1"/>
    <col min="1551" max="1551" width="8.77734375" customWidth="1"/>
    <col min="1552" max="1552" width="16" customWidth="1"/>
    <col min="1553" max="1553" width="8.77734375" customWidth="1"/>
    <col min="1554" max="1554" width="16" customWidth="1"/>
    <col min="1555" max="1555" width="8.77734375" customWidth="1"/>
    <col min="1556" max="1556" width="16" customWidth="1"/>
    <col min="1557" max="1557" width="8.77734375" customWidth="1"/>
    <col min="1558" max="1558" width="16" customWidth="1"/>
    <col min="1559" max="1559" width="8.77734375" customWidth="1"/>
    <col min="1560" max="1560" width="16" customWidth="1"/>
    <col min="1561" max="1561" width="8.77734375" customWidth="1"/>
    <col min="1562" max="1562" width="16" customWidth="1"/>
    <col min="1563" max="1563" width="8.77734375" customWidth="1"/>
    <col min="1564" max="1564" width="16" customWidth="1"/>
    <col min="1565" max="1565" width="8.77734375" customWidth="1"/>
    <col min="1566" max="1566" width="16" customWidth="1"/>
    <col min="1567" max="1567" width="8.77734375" customWidth="1"/>
    <col min="1568" max="1568" width="16" customWidth="1"/>
    <col min="1569" max="1569" width="8.77734375" customWidth="1"/>
    <col min="1570" max="1570" width="16" customWidth="1"/>
    <col min="1571" max="1571" width="8.77734375" customWidth="1"/>
    <col min="1572" max="1572" width="16" customWidth="1"/>
    <col min="1573" max="1573" width="8.77734375" customWidth="1"/>
    <col min="1574" max="1574" width="16" customWidth="1"/>
    <col min="1575" max="1575" width="8.77734375" customWidth="1"/>
    <col min="1576" max="1576" width="16" customWidth="1"/>
    <col min="1577" max="1577" width="8.77734375" customWidth="1"/>
    <col min="1578" max="1578" width="16" customWidth="1"/>
    <col min="1579" max="1579" width="8.77734375" customWidth="1"/>
    <col min="1580" max="1580" width="16" customWidth="1"/>
    <col min="1581" max="1581" width="8.77734375" customWidth="1"/>
    <col min="1582" max="1582" width="16" customWidth="1"/>
    <col min="1583" max="1583" width="8.77734375" customWidth="1"/>
    <col min="1584" max="1584" width="16" customWidth="1"/>
    <col min="1585" max="1585" width="8.77734375" customWidth="1"/>
    <col min="1586" max="1586" width="16" customWidth="1"/>
    <col min="1587" max="1587" width="8.77734375" customWidth="1"/>
    <col min="1588" max="1588" width="16" customWidth="1"/>
    <col min="1589" max="1589" width="8.77734375" customWidth="1"/>
    <col min="1590" max="1590" width="16" customWidth="1"/>
    <col min="1591" max="1591" width="8.77734375" customWidth="1"/>
    <col min="1592" max="1592" width="16" customWidth="1"/>
    <col min="1593" max="1593" width="8.77734375" customWidth="1"/>
    <col min="1594" max="1594" width="16" customWidth="1"/>
    <col min="1595" max="1595" width="8.77734375" customWidth="1"/>
    <col min="1596" max="1596" width="16" customWidth="1"/>
    <col min="1597" max="1597" width="8.77734375" customWidth="1"/>
    <col min="1598" max="1598" width="16" customWidth="1"/>
    <col min="1599" max="1599" width="8.77734375" customWidth="1"/>
    <col min="1600" max="1600" width="16" customWidth="1"/>
    <col min="1601" max="1601" width="8.77734375" customWidth="1"/>
    <col min="1602" max="1602" width="16" customWidth="1"/>
    <col min="1603" max="1603" width="8.77734375" customWidth="1"/>
    <col min="1604" max="1604" width="16" customWidth="1"/>
    <col min="1605" max="1605" width="8.77734375" customWidth="1"/>
    <col min="1606" max="1606" width="16" customWidth="1"/>
    <col min="1607" max="1607" width="8.77734375" customWidth="1"/>
    <col min="1608" max="1608" width="16" customWidth="1"/>
    <col min="1609" max="1609" width="8.77734375" customWidth="1"/>
    <col min="1610" max="1610" width="16" customWidth="1"/>
    <col min="1611" max="1611" width="8.77734375" customWidth="1"/>
    <col min="1612" max="1612" width="16" customWidth="1"/>
    <col min="1613" max="1613" width="8.77734375" customWidth="1"/>
    <col min="1614" max="1614" width="16" customWidth="1"/>
    <col min="1615" max="1615" width="8.77734375" customWidth="1"/>
    <col min="1616" max="1616" width="16" customWidth="1"/>
    <col min="1617" max="1617" width="8.77734375" customWidth="1"/>
    <col min="1618" max="1618" width="16" customWidth="1"/>
    <col min="1619" max="1619" width="8.77734375" customWidth="1"/>
    <col min="1620" max="1620" width="16" customWidth="1"/>
    <col min="1621" max="1621" width="8.77734375" customWidth="1"/>
    <col min="1622" max="1622" width="16" customWidth="1"/>
    <col min="1623" max="1623" width="8.77734375" customWidth="1"/>
    <col min="1624" max="1624" width="16" customWidth="1"/>
    <col min="1625" max="1625" width="8.77734375" customWidth="1"/>
    <col min="1626" max="1626" width="16" customWidth="1"/>
    <col min="1627" max="1627" width="8.77734375" customWidth="1"/>
    <col min="1628" max="1628" width="16" customWidth="1"/>
    <col min="1629" max="1629" width="8.77734375" customWidth="1"/>
    <col min="1630" max="1630" width="16" customWidth="1"/>
    <col min="1631" max="1631" width="8.77734375" customWidth="1"/>
    <col min="1632" max="1632" width="16" customWidth="1"/>
    <col min="1633" max="1633" width="8.77734375" customWidth="1"/>
    <col min="1634" max="1634" width="16" customWidth="1"/>
    <col min="1635" max="1635" width="8.77734375" customWidth="1"/>
    <col min="1636" max="1636" width="16" customWidth="1"/>
    <col min="1637" max="1637" width="8.77734375" customWidth="1"/>
    <col min="1638" max="1638" width="16" customWidth="1"/>
    <col min="1639" max="1639" width="8.77734375" customWidth="1"/>
    <col min="1640" max="1640" width="16" customWidth="1"/>
    <col min="1641" max="1641" width="8.77734375" customWidth="1"/>
    <col min="1642" max="1642" width="16" customWidth="1"/>
    <col min="1643" max="1643" width="8.77734375" customWidth="1"/>
    <col min="1644" max="1644" width="16" customWidth="1"/>
    <col min="1645" max="1645" width="8.77734375" customWidth="1"/>
    <col min="1646" max="1646" width="16" customWidth="1"/>
    <col min="1647" max="1647" width="8.77734375" customWidth="1"/>
    <col min="1648" max="1648" width="16" customWidth="1"/>
    <col min="1649" max="1649" width="8.77734375" customWidth="1"/>
    <col min="1650" max="1650" width="16" customWidth="1"/>
    <col min="1651" max="1651" width="8.77734375" customWidth="1"/>
    <col min="1652" max="1652" width="16" customWidth="1"/>
    <col min="1653" max="1653" width="8.77734375" customWidth="1"/>
    <col min="1654" max="1654" width="16" customWidth="1"/>
    <col min="1655" max="1655" width="8.77734375" customWidth="1"/>
    <col min="1656" max="1656" width="16" customWidth="1"/>
    <col min="1657" max="1657" width="8.77734375" customWidth="1"/>
    <col min="1658" max="1658" width="16" customWidth="1"/>
    <col min="1659" max="1659" width="8.77734375" customWidth="1"/>
    <col min="1660" max="1660" width="16" customWidth="1"/>
    <col min="1661" max="1661" width="8.77734375" customWidth="1"/>
    <col min="1662" max="1662" width="16" customWidth="1"/>
    <col min="1663" max="1663" width="8.77734375" customWidth="1"/>
    <col min="1664" max="1664" width="16" customWidth="1"/>
    <col min="1665" max="1665" width="8.77734375" customWidth="1"/>
    <col min="1666" max="1666" width="16" customWidth="1"/>
    <col min="1667" max="1667" width="8.77734375" customWidth="1"/>
    <col min="1668" max="1668" width="16" customWidth="1"/>
    <col min="1669" max="1669" width="8.77734375" customWidth="1"/>
    <col min="1670" max="1670" width="16" customWidth="1"/>
    <col min="1671" max="1671" width="8.77734375" customWidth="1"/>
    <col min="1672" max="1672" width="16" customWidth="1"/>
    <col min="1673" max="1725" width="8.77734375" customWidth="1"/>
    <col min="1726" max="1727" width="16" customWidth="1"/>
    <col min="1728" max="1728" width="8.77734375" customWidth="1"/>
    <col min="1729" max="1730" width="16" customWidth="1"/>
    <col min="1731" max="1731" width="8.77734375" customWidth="1"/>
    <col min="1732" max="1733" width="16" customWidth="1"/>
    <col min="1734" max="1734" width="8.77734375" customWidth="1"/>
    <col min="1735" max="1736" width="16" customWidth="1"/>
    <col min="1737" max="1737" width="8.77734375" customWidth="1"/>
    <col min="1738" max="1739" width="16" customWidth="1"/>
    <col min="1740" max="1740" width="8.77734375" customWidth="1"/>
    <col min="1741" max="1742" width="16" customWidth="1"/>
    <col min="1743" max="1743" width="8.77734375" customWidth="1"/>
    <col min="1744" max="1745" width="16" customWidth="1"/>
    <col min="1746" max="1746" width="8.77734375" customWidth="1"/>
    <col min="1747" max="1748" width="16" customWidth="1"/>
    <col min="1749" max="1749" width="8.77734375" customWidth="1"/>
    <col min="1750" max="1751" width="16" customWidth="1"/>
    <col min="1752" max="1752" width="8.77734375" customWidth="1"/>
    <col min="1753" max="1754" width="16" customWidth="1"/>
    <col min="1755" max="1755" width="8.77734375" customWidth="1"/>
    <col min="1756" max="1757" width="16" customWidth="1"/>
    <col min="1758" max="1758" width="8.77734375" customWidth="1"/>
    <col min="1759" max="1760" width="16" customWidth="1"/>
    <col min="1761" max="1761" width="8.77734375" customWidth="1"/>
    <col min="1762" max="1763" width="16" customWidth="1"/>
    <col min="1764" max="1764" width="8.77734375" customWidth="1"/>
    <col min="1765" max="1766" width="16" customWidth="1"/>
    <col min="1767" max="1767" width="8.77734375" customWidth="1"/>
    <col min="1768" max="1769" width="16" customWidth="1"/>
    <col min="1770" max="1770" width="8.77734375" customWidth="1"/>
    <col min="1771" max="1772" width="16" customWidth="1"/>
    <col min="1773" max="1773" width="8.77734375" customWidth="1"/>
    <col min="1774" max="1775" width="16" customWidth="1"/>
    <col min="1776" max="1776" width="8.77734375" customWidth="1"/>
    <col min="1777" max="1778" width="16" customWidth="1"/>
    <col min="1779" max="1779" width="8.77734375" customWidth="1"/>
    <col min="1780" max="1781" width="16" customWidth="1"/>
    <col min="1782" max="1782" width="8.77734375" customWidth="1"/>
    <col min="1783" max="1784" width="16" customWidth="1"/>
    <col min="1785" max="1785" width="8.77734375" customWidth="1"/>
    <col min="1786" max="1787" width="16" customWidth="1"/>
    <col min="1788" max="1788" width="8.77734375" customWidth="1"/>
    <col min="1789" max="1790" width="16" customWidth="1"/>
    <col min="1791" max="1791" width="8.77734375" customWidth="1"/>
    <col min="1792" max="1793" width="16" customWidth="1"/>
    <col min="1794" max="1794" width="8.77734375" customWidth="1"/>
    <col min="1795" max="1796" width="16" customWidth="1"/>
    <col min="1797" max="1797" width="8.77734375" customWidth="1"/>
    <col min="1798" max="1799" width="16" customWidth="1"/>
    <col min="1800" max="1800" width="8.77734375" customWidth="1"/>
    <col min="1801" max="1802" width="16" customWidth="1"/>
    <col min="1803" max="1803" width="8.77734375" customWidth="1"/>
    <col min="1804" max="1805" width="16" customWidth="1"/>
    <col min="1806" max="1806" width="8.77734375" customWidth="1"/>
    <col min="1807" max="1808" width="16" customWidth="1"/>
    <col min="1809" max="1809" width="8.77734375" customWidth="1"/>
    <col min="1810" max="1811" width="16" customWidth="1"/>
    <col min="1812" max="1812" width="8.77734375" customWidth="1"/>
    <col min="1813" max="1814" width="16" customWidth="1"/>
    <col min="1815" max="1815" width="8.77734375" customWidth="1"/>
    <col min="1816" max="1817" width="16" customWidth="1"/>
    <col min="1818" max="1818" width="8.77734375" customWidth="1"/>
    <col min="1819" max="1820" width="16" customWidth="1"/>
    <col min="1821" max="1821" width="8.77734375" customWidth="1"/>
    <col min="1822" max="1823" width="16" customWidth="1"/>
    <col min="1824" max="1824" width="8.77734375" customWidth="1"/>
    <col min="1825" max="1826" width="16" customWidth="1"/>
    <col min="1827" max="1827" width="8.77734375" customWidth="1"/>
    <col min="1828" max="1829" width="16" customWidth="1"/>
    <col min="1830" max="1830" width="8.77734375" customWidth="1"/>
    <col min="1831" max="1832" width="16" customWidth="1"/>
    <col min="1833" max="1833" width="8.77734375" customWidth="1"/>
    <col min="1834" max="1835" width="16" customWidth="1"/>
    <col min="1836" max="1836" width="8.77734375" customWidth="1"/>
    <col min="1837" max="1838" width="16" customWidth="1"/>
    <col min="1839" max="1839" width="8.77734375" customWidth="1"/>
    <col min="1840" max="1841" width="16" customWidth="1"/>
    <col min="1842" max="1842" width="8.77734375" customWidth="1"/>
    <col min="1843" max="1844" width="16" customWidth="1"/>
    <col min="1845" max="1845" width="8.77734375" customWidth="1"/>
    <col min="1846" max="1847" width="16" customWidth="1"/>
    <col min="1848" max="1848" width="8.77734375" customWidth="1"/>
    <col min="1849" max="1850" width="16" customWidth="1"/>
    <col min="1851" max="1851" width="8.77734375" customWidth="1"/>
    <col min="1852" max="1853" width="16" customWidth="1"/>
    <col min="1854" max="1854" width="8.77734375" customWidth="1"/>
    <col min="1855" max="1856" width="16" customWidth="1"/>
    <col min="1857" max="1857" width="8.77734375" customWidth="1"/>
    <col min="1858" max="1859" width="16" customWidth="1"/>
    <col min="1860" max="1860" width="8.77734375" customWidth="1"/>
    <col min="1861" max="1862" width="16" customWidth="1"/>
    <col min="1863" max="1863" width="8.77734375" customWidth="1"/>
    <col min="1864" max="1865" width="16" customWidth="1"/>
    <col min="1866" max="1866" width="8.77734375" customWidth="1"/>
    <col min="1867" max="1868" width="16" customWidth="1"/>
    <col min="1869" max="1869" width="8.77734375" customWidth="1"/>
    <col min="1870" max="1871" width="16" customWidth="1"/>
    <col min="1872" max="1872" width="8.77734375" customWidth="1"/>
    <col min="1873" max="1875" width="16" customWidth="1"/>
    <col min="1876" max="1876" width="8.77734375" customWidth="1"/>
    <col min="1877" max="1879" width="16" customWidth="1"/>
    <col min="1880" max="1880" width="8.77734375" customWidth="1"/>
    <col min="1881" max="1882" width="16" customWidth="1"/>
    <col min="1883" max="1883" width="8.77734375" customWidth="1"/>
    <col min="1884" max="1888" width="16" customWidth="1"/>
    <col min="1889" max="1889" width="8.77734375" customWidth="1"/>
    <col min="1890" max="1894" width="16" customWidth="1"/>
    <col min="1895" max="1895" width="8.77734375" customWidth="1"/>
    <col min="1896" max="1900" width="16" customWidth="1"/>
    <col min="1901" max="1901" width="8.77734375" customWidth="1"/>
    <col min="1902" max="1907" width="16" customWidth="1"/>
    <col min="1908" max="1908" width="8.77734375" customWidth="1"/>
    <col min="1909" max="1914" width="16" customWidth="1"/>
    <col min="1915" max="1915" width="8.77734375" customWidth="1"/>
    <col min="1916" max="1921" width="16" customWidth="1"/>
    <col min="1922" max="1922" width="8.77734375" customWidth="1"/>
    <col min="1923" max="1928" width="16" customWidth="1"/>
    <col min="1929" max="1929" width="8.77734375" customWidth="1"/>
    <col min="1930" max="1935" width="16" customWidth="1"/>
    <col min="1936" max="1936" width="8.77734375" customWidth="1"/>
    <col min="1937" max="1942" width="16" customWidth="1"/>
    <col min="1943" max="1943" width="8.77734375" customWidth="1"/>
    <col min="1944" max="1949" width="16" customWidth="1"/>
    <col min="1950" max="1950" width="8.77734375" customWidth="1"/>
    <col min="1951" max="1956" width="16" customWidth="1"/>
    <col min="1957" max="1957" width="8.77734375" customWidth="1"/>
    <col min="1958" max="1963" width="16" customWidth="1"/>
    <col min="1964" max="1964" width="8.77734375" customWidth="1"/>
    <col min="1965" max="1970" width="16" customWidth="1"/>
    <col min="1971" max="1971" width="8.77734375" customWidth="1"/>
    <col min="1972" max="1977" width="16" customWidth="1"/>
    <col min="1978" max="1978" width="8.77734375" customWidth="1"/>
    <col min="1979" max="1984" width="16" customWidth="1"/>
    <col min="1985" max="1985" width="8.77734375" customWidth="1"/>
    <col min="1986" max="1991" width="16" customWidth="1"/>
    <col min="1992" max="1992" width="8.77734375" customWidth="1"/>
    <col min="1993" max="1998" width="16" customWidth="1"/>
    <col min="1999" max="1999" width="8.77734375" customWidth="1"/>
    <col min="2000" max="2005" width="16" customWidth="1"/>
    <col min="2006" max="2006" width="8.77734375" customWidth="1"/>
    <col min="2007" max="2012" width="16" customWidth="1"/>
    <col min="2013" max="2013" width="8.77734375" customWidth="1"/>
    <col min="2014" max="2019" width="16" customWidth="1"/>
    <col min="2020" max="2020" width="8.77734375" customWidth="1"/>
    <col min="2021" max="2026" width="16" customWidth="1"/>
    <col min="2027" max="2027" width="8.77734375" customWidth="1"/>
    <col min="2028" max="2033" width="16" customWidth="1"/>
    <col min="2034" max="2034" width="8.77734375" customWidth="1"/>
    <col min="2035" max="2040" width="16" customWidth="1"/>
    <col min="2041" max="2041" width="8.77734375" customWidth="1"/>
    <col min="2042" max="2047" width="16" customWidth="1"/>
    <col min="2048" max="2048" width="8.77734375" customWidth="1"/>
    <col min="2049" max="2054" width="16" customWidth="1"/>
    <col min="2055" max="2055" width="8.77734375" customWidth="1"/>
    <col min="2056" max="2061" width="16" customWidth="1"/>
    <col min="2062" max="2062" width="8.77734375" customWidth="1"/>
    <col min="2063" max="2068" width="16" customWidth="1"/>
    <col min="2069" max="2069" width="8.77734375" customWidth="1"/>
    <col min="2070" max="2075" width="16" customWidth="1"/>
    <col min="2076" max="2076" width="8.77734375" customWidth="1"/>
    <col min="2077" max="2082" width="16" customWidth="1"/>
    <col min="2083" max="2083" width="8.77734375" customWidth="1"/>
    <col min="2084" max="2089" width="16" customWidth="1"/>
    <col min="2090" max="2090" width="8.77734375" customWidth="1"/>
    <col min="2091" max="2096" width="16" customWidth="1"/>
    <col min="2097" max="2097" width="8.77734375" customWidth="1"/>
    <col min="2098" max="2103" width="16" customWidth="1"/>
    <col min="2104" max="2104" width="8.77734375" customWidth="1"/>
    <col min="2105" max="2110" width="16" customWidth="1"/>
    <col min="2111" max="2111" width="8.77734375" customWidth="1"/>
    <col min="2112" max="2122" width="16" customWidth="1"/>
    <col min="2123" max="2123" width="8.77734375" customWidth="1"/>
    <col min="2124" max="2129" width="16" customWidth="1"/>
    <col min="2130" max="2130" width="8.77734375" customWidth="1"/>
    <col min="2131" max="2136" width="16" customWidth="1"/>
    <col min="2137" max="2137" width="8.77734375" customWidth="1"/>
    <col min="2138" max="2143" width="16" customWidth="1"/>
    <col min="2144" max="2144" width="8.77734375" customWidth="1"/>
    <col min="2145" max="2150" width="16" customWidth="1"/>
    <col min="2151" max="2151" width="8.77734375" customWidth="1"/>
    <col min="2152" max="2157" width="16" customWidth="1"/>
    <col min="2158" max="2158" width="8.77734375" customWidth="1"/>
    <col min="2159" max="2164" width="16" customWidth="1"/>
    <col min="2165" max="2165" width="8.77734375" customWidth="1"/>
    <col min="2166" max="2171" width="16" customWidth="1"/>
    <col min="2172" max="2172" width="8.77734375" customWidth="1"/>
    <col min="2173" max="2178" width="16" customWidth="1"/>
    <col min="2179" max="2179" width="8.77734375" customWidth="1"/>
    <col min="2180" max="2180" width="16" customWidth="1"/>
    <col min="2181" max="2181" width="8.77734375" customWidth="1"/>
    <col min="2182" max="2187" width="16" customWidth="1"/>
    <col min="2188" max="2188" width="8.77734375" customWidth="1"/>
    <col min="2189" max="2190" width="16" customWidth="1"/>
    <col min="2191" max="2191" width="8.77734375" customWidth="1"/>
    <col min="2192" max="2193" width="16" customWidth="1"/>
    <col min="2194" max="2194" width="8.77734375" customWidth="1"/>
    <col min="2195" max="2197" width="16" customWidth="1"/>
    <col min="2198" max="2198" width="8.77734375" customWidth="1"/>
    <col min="2199" max="2199" width="16" customWidth="1"/>
    <col min="2200" max="2200" width="8.77734375" customWidth="1"/>
    <col min="2201" max="2201" width="16" customWidth="1"/>
    <col min="2202" max="2202" width="8.77734375" customWidth="1"/>
    <col min="2203" max="2203" width="16" customWidth="1"/>
    <col min="2204" max="2204" width="8.77734375" customWidth="1"/>
    <col min="2205" max="2205" width="16" customWidth="1"/>
    <col min="2206" max="2206" width="8.77734375" customWidth="1"/>
    <col min="2207" max="2207" width="16" customWidth="1"/>
    <col min="2208" max="2208" width="8.77734375" customWidth="1"/>
    <col min="2209" max="2209" width="16" customWidth="1"/>
    <col min="2210" max="2210" width="8.77734375" customWidth="1"/>
    <col min="2211" max="2211" width="16" customWidth="1"/>
    <col min="2212" max="2212" width="8.77734375" customWidth="1"/>
    <col min="2213" max="2213" width="16" customWidth="1"/>
    <col min="2214" max="2214" width="8.77734375" customWidth="1"/>
    <col min="2215" max="2215" width="16" customWidth="1"/>
    <col min="2216" max="2216" width="8.77734375" customWidth="1"/>
    <col min="2217" max="2217" width="16" customWidth="1"/>
    <col min="2218" max="2218" width="8.77734375" customWidth="1"/>
    <col min="2219" max="2219" width="16" customWidth="1"/>
    <col min="2220" max="2220" width="8.77734375" customWidth="1"/>
    <col min="2221" max="2221" width="16" customWidth="1"/>
    <col min="2222" max="2222" width="8.77734375" customWidth="1"/>
    <col min="2223" max="2223" width="16" customWidth="1"/>
    <col min="2224" max="2224" width="8.77734375" customWidth="1"/>
    <col min="2225" max="2225" width="16" customWidth="1"/>
    <col min="2226" max="2226" width="8.77734375" customWidth="1"/>
    <col min="2227" max="2227" width="16" customWidth="1"/>
    <col min="2228" max="2228" width="8.77734375" customWidth="1"/>
    <col min="2229" max="2229" width="16" customWidth="1"/>
    <col min="2230" max="2230" width="8.77734375" customWidth="1"/>
    <col min="2231" max="2231" width="16" customWidth="1"/>
    <col min="2232" max="2232" width="8.77734375" customWidth="1"/>
    <col min="2233" max="2233" width="16" customWidth="1"/>
    <col min="2234" max="2235" width="8.77734375" customWidth="1"/>
    <col min="2236" max="2238" width="16" customWidth="1"/>
    <col min="2239" max="2239" width="8.77734375" customWidth="1"/>
    <col min="2240" max="2243" width="16" customWidth="1"/>
    <col min="2244" max="2244" width="8.77734375" customWidth="1"/>
    <col min="2245" max="2248" width="16" customWidth="1"/>
    <col min="2249" max="2249" width="8.77734375" customWidth="1"/>
    <col min="2250" max="2253" width="16" customWidth="1"/>
    <col min="2254" max="2254" width="8.77734375" customWidth="1"/>
    <col min="2255" max="2258" width="16" customWidth="1"/>
    <col min="2259" max="2259" width="8.77734375" customWidth="1"/>
    <col min="2260" max="2263" width="16" customWidth="1"/>
    <col min="2264" max="2264" width="8.77734375" customWidth="1"/>
    <col min="2265" max="2268" width="16" customWidth="1"/>
    <col min="2269" max="2269" width="8.77734375" customWidth="1"/>
    <col min="2270" max="2273" width="16" customWidth="1"/>
    <col min="2274" max="2274" width="8.77734375" customWidth="1"/>
    <col min="2275" max="2278" width="16" customWidth="1"/>
    <col min="2279" max="2279" width="8.77734375" customWidth="1"/>
    <col min="2280" max="2282" width="16" customWidth="1"/>
    <col min="2283" max="2283" width="8.77734375" customWidth="1"/>
    <col min="2284" max="2287" width="16" customWidth="1"/>
    <col min="2288" max="2288" width="8.77734375" customWidth="1"/>
    <col min="2289" max="2293" width="16" customWidth="1"/>
    <col min="2294" max="2294" width="8.77734375" customWidth="1"/>
    <col min="2295" max="2299" width="16" customWidth="1"/>
    <col min="2300" max="2300" width="8.77734375" customWidth="1"/>
    <col min="2301" max="2305" width="16" customWidth="1"/>
    <col min="2306" max="2306" width="8.77734375" customWidth="1"/>
    <col min="2307" max="2311" width="16" customWidth="1"/>
    <col min="2312" max="2312" width="8.77734375" customWidth="1"/>
    <col min="2313" max="2317" width="16" customWidth="1"/>
    <col min="2318" max="2318" width="8.77734375" customWidth="1"/>
    <col min="2319" max="2323" width="16" customWidth="1"/>
    <col min="2324" max="2324" width="8.77734375" customWidth="1"/>
    <col min="2325" max="2329" width="16" customWidth="1"/>
    <col min="2330" max="2330" width="8.77734375" customWidth="1"/>
    <col min="2331" max="2335" width="16" customWidth="1"/>
    <col min="2336" max="2336" width="8.77734375" customWidth="1"/>
    <col min="2337" max="2341" width="16" customWidth="1"/>
    <col min="2342" max="2342" width="8.77734375" customWidth="1"/>
    <col min="2343" max="2347" width="16" customWidth="1"/>
    <col min="2348" max="2348" width="8.77734375" customWidth="1"/>
    <col min="2349" max="2353" width="16" customWidth="1"/>
    <col min="2354" max="2354" width="8.77734375" customWidth="1"/>
    <col min="2355" max="2359" width="16" customWidth="1"/>
    <col min="2360" max="2360" width="8.77734375" customWidth="1"/>
    <col min="2361" max="2365" width="16" customWidth="1"/>
    <col min="2366" max="2366" width="8.77734375" customWidth="1"/>
    <col min="2367" max="2371" width="16" customWidth="1"/>
    <col min="2372" max="2372" width="8.77734375" customWidth="1"/>
    <col min="2373" max="2377" width="16" customWidth="1"/>
    <col min="2378" max="2378" width="8.77734375" customWidth="1"/>
    <col min="2379" max="2383" width="16" customWidth="1"/>
    <col min="2384" max="2384" width="8.77734375" customWidth="1"/>
    <col min="2385" max="2389" width="16" customWidth="1"/>
    <col min="2390" max="2390" width="8.77734375" customWidth="1"/>
    <col min="2391" max="2395" width="16" customWidth="1"/>
    <col min="2396" max="2396" width="8.77734375" customWidth="1"/>
    <col min="2397" max="2401" width="16" customWidth="1"/>
    <col min="2402" max="2402" width="8.77734375" customWidth="1"/>
    <col min="2403" max="2407" width="16" customWidth="1"/>
    <col min="2408" max="2408" width="8.77734375" customWidth="1"/>
    <col min="2409" max="2410" width="16" customWidth="1"/>
    <col min="2411" max="2411" width="8.77734375" customWidth="1"/>
    <col min="2412" max="2413" width="16" customWidth="1"/>
    <col min="2414" max="2414" width="8.77734375" customWidth="1"/>
    <col min="2415" max="2416" width="16" customWidth="1"/>
    <col min="2417" max="2417" width="8.77734375" customWidth="1"/>
    <col min="2418" max="2419" width="16" customWidth="1"/>
    <col min="2420" max="2420" width="8.77734375" customWidth="1"/>
    <col min="2421" max="2422" width="16" customWidth="1"/>
    <col min="2423" max="2423" width="8.77734375" customWidth="1"/>
    <col min="2424" max="2425" width="16" customWidth="1"/>
    <col min="2426" max="2426" width="8.77734375" customWidth="1"/>
    <col min="2427" max="2428" width="16" customWidth="1"/>
    <col min="2429" max="2429" width="8.77734375" customWidth="1"/>
    <col min="2430" max="2431" width="16" customWidth="1"/>
    <col min="2432" max="2432" width="8.77734375" customWidth="1"/>
    <col min="2433" max="2434" width="16" customWidth="1"/>
    <col min="2435" max="2435" width="8.77734375" customWidth="1"/>
    <col min="2436" max="2437" width="16" customWidth="1"/>
    <col min="2438" max="2438" width="8.77734375" customWidth="1"/>
    <col min="2439" max="2440" width="16" customWidth="1"/>
    <col min="2441" max="2441" width="8.77734375" customWidth="1"/>
    <col min="2442" max="2443" width="16" customWidth="1"/>
    <col min="2444" max="2444" width="8.77734375" customWidth="1"/>
    <col min="2445" max="2446" width="16" customWidth="1"/>
    <col min="2447" max="2447" width="8.77734375" customWidth="1"/>
    <col min="2448" max="2449" width="16" customWidth="1"/>
    <col min="2450" max="2450" width="8.77734375" customWidth="1"/>
    <col min="2451" max="2452" width="16" customWidth="1"/>
    <col min="2453" max="2453" width="8.77734375" customWidth="1"/>
    <col min="2454" max="2455" width="16" customWidth="1"/>
    <col min="2456" max="2456" width="8.77734375" customWidth="1"/>
    <col min="2457" max="2458" width="16" customWidth="1"/>
    <col min="2459" max="2459" width="8.77734375" customWidth="1"/>
    <col min="2460" max="2461" width="16" customWidth="1"/>
    <col min="2462" max="2462" width="8.77734375" customWidth="1"/>
    <col min="2463" max="2464" width="16" customWidth="1"/>
    <col min="2465" max="2465" width="8.77734375" customWidth="1"/>
    <col min="2466" max="2467" width="16" customWidth="1"/>
    <col min="2468" max="2468" width="8.77734375" customWidth="1"/>
    <col min="2469" max="2470" width="16" customWidth="1"/>
    <col min="2471" max="2471" width="8.77734375" customWidth="1"/>
    <col min="2472" max="2473" width="16" customWidth="1"/>
    <col min="2474" max="2474" width="8.77734375" customWidth="1"/>
    <col min="2475" max="2476" width="16" customWidth="1"/>
    <col min="2477" max="2477" width="8.77734375" customWidth="1"/>
    <col min="2478" max="2479" width="16" customWidth="1"/>
    <col min="2480" max="2480" width="8.77734375" customWidth="1"/>
    <col min="2481" max="2482" width="16" customWidth="1"/>
    <col min="2483" max="2483" width="8.77734375" customWidth="1"/>
    <col min="2484" max="2485" width="16" customWidth="1"/>
    <col min="2486" max="2486" width="8.77734375" customWidth="1"/>
    <col min="2487" max="2488" width="16" customWidth="1"/>
    <col min="2489" max="2489" width="8.77734375" customWidth="1"/>
    <col min="2490" max="2490" width="16" customWidth="1"/>
    <col min="2491" max="2491" width="8.77734375" customWidth="1"/>
    <col min="2492" max="2492" width="16" customWidth="1"/>
    <col min="2493" max="2493" width="8.77734375" customWidth="1"/>
    <col min="2494" max="2494" width="16" customWidth="1"/>
    <col min="2495" max="2495" width="8.77734375" customWidth="1"/>
    <col min="2496" max="2496" width="16" customWidth="1"/>
    <col min="2497" max="2497" width="8.77734375" customWidth="1"/>
    <col min="2498" max="2498" width="16" customWidth="1"/>
    <col min="2499" max="2499" width="8.77734375" customWidth="1"/>
    <col min="2500" max="2500" width="16" customWidth="1"/>
    <col min="2501" max="2501" width="8.77734375" customWidth="1"/>
    <col min="2502" max="2502" width="16" customWidth="1"/>
    <col min="2503" max="2503" width="8.77734375" customWidth="1"/>
    <col min="2504" max="2504" width="16" customWidth="1"/>
    <col min="2505" max="2505" width="8.77734375" customWidth="1"/>
    <col min="2506" max="2507" width="16" customWidth="1"/>
    <col min="2508" max="2508" width="8.77734375" customWidth="1"/>
    <col min="2509" max="2510" width="16" customWidth="1"/>
    <col min="2511" max="2511" width="8.77734375" customWidth="1"/>
    <col min="2512" max="2512" width="16" customWidth="1"/>
    <col min="2513" max="2514" width="8.77734375" customWidth="1"/>
    <col min="2515" max="2516" width="16" customWidth="1"/>
    <col min="2517" max="2540" width="8.77734375" customWidth="1"/>
    <col min="2541" max="2541" width="16" customWidth="1"/>
    <col min="2542" max="2542" width="8.77734375" customWidth="1"/>
    <col min="2543" max="2543" width="16" customWidth="1"/>
    <col min="2544" max="2544" width="8.77734375" customWidth="1"/>
    <col min="2545" max="2545" width="16" customWidth="1"/>
    <col min="2546" max="2546" width="8.77734375" customWidth="1"/>
    <col min="2547" max="2547" width="16" customWidth="1"/>
    <col min="2548" max="2548" width="8.77734375" customWidth="1"/>
    <col min="2549" max="2549" width="16" customWidth="1"/>
    <col min="2550" max="2566" width="8.77734375" customWidth="1"/>
    <col min="2567" max="2567" width="16" customWidth="1"/>
    <col min="2568" max="2568" width="8.77734375" customWidth="1"/>
    <col min="2569" max="2569" width="16" customWidth="1"/>
    <col min="2570" max="2570" width="8.77734375" customWidth="1"/>
    <col min="2571" max="2571" width="16" customWidth="1"/>
    <col min="2572" max="2572" width="8.77734375" customWidth="1"/>
    <col min="2573" max="2573" width="16" customWidth="1"/>
    <col min="2574" max="2574" width="8.77734375" customWidth="1"/>
    <col min="2575" max="2575" width="16" customWidth="1"/>
    <col min="2576" max="2576" width="8.77734375" customWidth="1"/>
    <col min="2577" max="2577" width="16" customWidth="1"/>
    <col min="2578" max="2578" width="8.77734375" customWidth="1"/>
    <col min="2579" max="2579" width="16" customWidth="1"/>
    <col min="2580" max="2580" width="8.77734375" customWidth="1"/>
    <col min="2581" max="2581" width="16" customWidth="1"/>
    <col min="2582" max="2582" width="8.77734375" customWidth="1"/>
    <col min="2583" max="2583" width="16" customWidth="1"/>
    <col min="2584" max="2591" width="8.77734375" customWidth="1"/>
    <col min="2592" max="2592" width="16" customWidth="1"/>
    <col min="2593" max="2598" width="8.77734375" customWidth="1"/>
    <col min="2599" max="2599" width="16" customWidth="1"/>
    <col min="2600" max="2600" width="8.77734375" customWidth="1"/>
    <col min="2601" max="2601" width="16" customWidth="1"/>
    <col min="2602" max="2602" width="8.77734375" customWidth="1"/>
    <col min="2603" max="2603" width="16" customWidth="1"/>
    <col min="2604" max="2604" width="8.77734375" customWidth="1"/>
    <col min="2605" max="2605" width="16" customWidth="1"/>
    <col min="2606" max="2606" width="8.77734375" customWidth="1"/>
    <col min="2607" max="2607" width="16" customWidth="1"/>
    <col min="2608" max="2608" width="8.77734375" customWidth="1"/>
    <col min="2609" max="2609" width="16" customWidth="1"/>
    <col min="2610" max="2610" width="8.77734375" customWidth="1"/>
    <col min="2611" max="2611" width="16" customWidth="1"/>
    <col min="2612" max="2612" width="8.77734375" customWidth="1"/>
    <col min="2613" max="2613" width="16" customWidth="1"/>
    <col min="2614" max="2614" width="8.77734375" customWidth="1"/>
    <col min="2615" max="2615" width="16" customWidth="1"/>
    <col min="2616" max="2616" width="8.77734375" customWidth="1"/>
    <col min="2617" max="2617" width="16" customWidth="1"/>
    <col min="2618" max="2618" width="8.77734375" customWidth="1"/>
    <col min="2619" max="2619" width="16" customWidth="1"/>
    <col min="2620" max="2620" width="8.77734375" customWidth="1"/>
    <col min="2621" max="2621" width="16" customWidth="1"/>
    <col min="2622" max="2622" width="8.77734375" customWidth="1"/>
    <col min="2623" max="2623" width="16" customWidth="1"/>
    <col min="2624" max="2624" width="8.77734375" customWidth="1"/>
    <col min="2625" max="2625" width="16" customWidth="1"/>
    <col min="2626" max="2626" width="8.21875" customWidth="1"/>
    <col min="2627" max="2627" width="16" customWidth="1"/>
    <col min="2628" max="2628" width="6.77734375" customWidth="1"/>
    <col min="2629" max="2629" width="16" customWidth="1"/>
    <col min="2630" max="2630" width="6.77734375" customWidth="1"/>
    <col min="2631" max="2631" width="16" customWidth="1"/>
    <col min="2632" max="2632" width="6.77734375" customWidth="1"/>
    <col min="2633" max="2633" width="16" customWidth="1"/>
    <col min="2634" max="2634" width="6.77734375" customWidth="1"/>
    <col min="2635" max="2635" width="16" customWidth="1"/>
    <col min="2636" max="2636" width="6.77734375" customWidth="1"/>
    <col min="2637" max="2637" width="16" customWidth="1"/>
    <col min="2638" max="2641" width="6.77734375" customWidth="1"/>
    <col min="2642" max="2642" width="16" customWidth="1"/>
    <col min="2643" max="2643" width="6.77734375" customWidth="1"/>
    <col min="2644" max="2644" width="16" customWidth="1"/>
    <col min="2645" max="2645" width="6.77734375" customWidth="1"/>
    <col min="2646" max="2646" width="16" customWidth="1"/>
    <col min="2647" max="2647" width="6.77734375" customWidth="1"/>
    <col min="2648" max="2648" width="16" customWidth="1"/>
    <col min="2649" max="2649" width="6.77734375" customWidth="1"/>
    <col min="2650" max="2650" width="16" customWidth="1"/>
    <col min="2651" max="2651" width="6.77734375" customWidth="1"/>
    <col min="2652" max="2652" width="16" customWidth="1"/>
    <col min="2653" max="2653" width="6.77734375" customWidth="1"/>
    <col min="2654" max="2654" width="16" customWidth="1"/>
    <col min="2655" max="2656" width="6.77734375" customWidth="1"/>
    <col min="2657" max="2658" width="16" customWidth="1"/>
    <col min="2659" max="2660" width="6.77734375" customWidth="1"/>
    <col min="2661" max="2661" width="16" customWidth="1"/>
    <col min="2662" max="2667" width="6.77734375" customWidth="1"/>
    <col min="2668" max="2668" width="16" customWidth="1"/>
    <col min="2669" max="2690" width="6.77734375" customWidth="1"/>
    <col min="2691" max="2691" width="16" customWidth="1"/>
    <col min="2692" max="2692" width="6.77734375" customWidth="1"/>
    <col min="2693" max="2693" width="16" customWidth="1"/>
    <col min="2694" max="2696" width="6.77734375" customWidth="1"/>
    <col min="2697" max="2697" width="16" customWidth="1"/>
    <col min="2698" max="2698" width="6.77734375" customWidth="1"/>
    <col min="2699" max="2699" width="16" customWidth="1"/>
    <col min="2700" max="2700" width="6.77734375" customWidth="1"/>
    <col min="2701" max="2701" width="16" customWidth="1"/>
    <col min="2702" max="2702" width="6.77734375" customWidth="1"/>
    <col min="2703" max="2703" width="16" customWidth="1"/>
    <col min="2704" max="2704" width="6.77734375" customWidth="1"/>
    <col min="2705" max="2705" width="16" customWidth="1"/>
    <col min="2706" max="2706" width="6.77734375" customWidth="1"/>
    <col min="2707" max="2707" width="16" customWidth="1"/>
    <col min="2708" max="2708" width="6.77734375" customWidth="1"/>
    <col min="2709" max="2709" width="16" customWidth="1"/>
    <col min="2710" max="2710" width="6.77734375" customWidth="1"/>
    <col min="2711" max="2711" width="16" customWidth="1"/>
    <col min="2712" max="2712" width="6.77734375" customWidth="1"/>
    <col min="2713" max="2714" width="16" customWidth="1"/>
    <col min="2715" max="2715" width="6.77734375" customWidth="1"/>
    <col min="2716" max="2717" width="16" customWidth="1"/>
    <col min="2718" max="2718" width="6.77734375" customWidth="1"/>
    <col min="2719" max="2719" width="16" customWidth="1"/>
    <col min="2720" max="2720" width="6.77734375" customWidth="1"/>
    <col min="2721" max="2722" width="16" customWidth="1"/>
    <col min="2723" max="2723" width="6.77734375" customWidth="1"/>
    <col min="2724" max="2725" width="16" customWidth="1"/>
    <col min="2726" max="2726" width="6.77734375" customWidth="1"/>
    <col min="2727" max="2728" width="16" customWidth="1"/>
    <col min="2729" max="2729" width="6.77734375" customWidth="1"/>
    <col min="2730" max="2731" width="16" customWidth="1"/>
    <col min="2732" max="2732" width="6.77734375" customWidth="1"/>
    <col min="2733" max="2734" width="16" customWidth="1"/>
    <col min="2735" max="2735" width="6.77734375" customWidth="1"/>
    <col min="2736" max="2737" width="16" customWidth="1"/>
    <col min="2738" max="2738" width="6.77734375" customWidth="1"/>
    <col min="2739" max="2740" width="16" customWidth="1"/>
    <col min="2741" max="2741" width="6.77734375" customWidth="1"/>
    <col min="2742" max="2743" width="16" customWidth="1"/>
    <col min="2744" max="2744" width="6.77734375" customWidth="1"/>
    <col min="2745" max="2745" width="16" customWidth="1"/>
    <col min="2746" max="2746" width="6.77734375" customWidth="1"/>
    <col min="2747" max="2749" width="16" customWidth="1"/>
    <col min="2750" max="2751" width="6.77734375" customWidth="1"/>
    <col min="2752" max="2753" width="16" customWidth="1"/>
    <col min="2754" max="2754" width="6.77734375" customWidth="1"/>
    <col min="2755" max="2756" width="16" customWidth="1"/>
    <col min="2757" max="2757" width="6.77734375" customWidth="1"/>
    <col min="2758" max="2759" width="16" customWidth="1"/>
    <col min="2760" max="2760" width="6.77734375" customWidth="1"/>
    <col min="2761" max="2762" width="16" customWidth="1"/>
    <col min="2763" max="2763" width="6.77734375" customWidth="1"/>
    <col min="2764" max="2765" width="16" customWidth="1"/>
    <col min="2766" max="2766" width="6.77734375" customWidth="1"/>
    <col min="2767" max="2767" width="16" customWidth="1"/>
    <col min="2768" max="2768" width="6.77734375" customWidth="1"/>
    <col min="2769" max="2769" width="16" customWidth="1"/>
    <col min="2770" max="2770" width="6.77734375" customWidth="1"/>
    <col min="2771" max="2771" width="16" customWidth="1"/>
    <col min="2772" max="2772" width="6.77734375" customWidth="1"/>
    <col min="2773" max="2773" width="16" customWidth="1"/>
    <col min="2774" max="2774" width="6.77734375" customWidth="1"/>
    <col min="2775" max="2775" width="16" customWidth="1"/>
    <col min="2776" max="2776" width="6.77734375" customWidth="1"/>
    <col min="2777" max="2777" width="16" customWidth="1"/>
    <col min="2778" max="2778" width="6.77734375" customWidth="1"/>
    <col min="2779" max="2779" width="16" customWidth="1"/>
    <col min="2780" max="2780" width="6.77734375" customWidth="1"/>
    <col min="2781" max="2781" width="16" customWidth="1"/>
    <col min="2782" max="2782" width="6.77734375" customWidth="1"/>
    <col min="2783" max="2783" width="16" customWidth="1"/>
    <col min="2784" max="2784" width="6.77734375" customWidth="1"/>
    <col min="2785" max="2786" width="16" customWidth="1"/>
    <col min="2787" max="2787" width="6.77734375" customWidth="1"/>
    <col min="2788" max="2788" width="16" customWidth="1"/>
    <col min="2789" max="2789" width="6.77734375" customWidth="1"/>
    <col min="2790" max="2790" width="16" customWidth="1"/>
    <col min="2791" max="2791" width="6.77734375" customWidth="1"/>
    <col min="2792" max="2792" width="16" customWidth="1"/>
    <col min="2793" max="2793" width="6.77734375" customWidth="1"/>
    <col min="2794" max="2794" width="16" customWidth="1"/>
    <col min="2795" max="2795" width="6.77734375" customWidth="1"/>
    <col min="2796" max="2796" width="16" customWidth="1"/>
    <col min="2797" max="2797" width="6.77734375" customWidth="1"/>
    <col min="2798" max="2798" width="16" customWidth="1"/>
    <col min="2799" max="2799" width="6.77734375" customWidth="1"/>
    <col min="2800" max="2800" width="16" customWidth="1"/>
    <col min="2801" max="2801" width="6.77734375" customWidth="1"/>
    <col min="2802" max="2802" width="16" customWidth="1"/>
    <col min="2803" max="2803" width="6.77734375" customWidth="1"/>
    <col min="2804" max="2804" width="16" customWidth="1"/>
    <col min="2805" max="2805" width="6.77734375" customWidth="1"/>
    <col min="2806" max="2806" width="16" customWidth="1"/>
    <col min="2807" max="2807" width="6.77734375" customWidth="1"/>
    <col min="2808" max="2808" width="16" customWidth="1"/>
    <col min="2809" max="2809" width="6.77734375" customWidth="1"/>
    <col min="2810" max="2810" width="16" customWidth="1"/>
    <col min="2811" max="2811" width="6.77734375" customWidth="1"/>
    <col min="2812" max="2812" width="16" customWidth="1"/>
    <col min="2813" max="2813" width="6.77734375" customWidth="1"/>
    <col min="2814" max="2814" width="16" customWidth="1"/>
    <col min="2815" max="2815" width="6.77734375" customWidth="1"/>
    <col min="2816" max="2816" width="16" customWidth="1"/>
    <col min="2817" max="2817" width="6.77734375" customWidth="1"/>
    <col min="2818" max="2818" width="16" customWidth="1"/>
    <col min="2819" max="2819" width="6.77734375" customWidth="1"/>
    <col min="2820" max="2820" width="16" customWidth="1"/>
    <col min="2821" max="2821" width="6.77734375" customWidth="1"/>
    <col min="2822" max="2822" width="16" customWidth="1"/>
    <col min="2823" max="2824" width="6.77734375" customWidth="1"/>
    <col min="2825" max="2825" width="16" customWidth="1"/>
    <col min="2826" max="2826" width="6.77734375" customWidth="1"/>
    <col min="2827" max="2827" width="16" customWidth="1"/>
    <col min="2828" max="2828" width="6.77734375" customWidth="1"/>
    <col min="2829" max="2829" width="16" customWidth="1"/>
    <col min="2830" max="2830" width="6.77734375" customWidth="1"/>
    <col min="2831" max="2831" width="16" customWidth="1"/>
    <col min="2832" max="2832" width="6.77734375" customWidth="1"/>
    <col min="2833" max="2833" width="16" customWidth="1"/>
    <col min="2834" max="2834" width="6.77734375" customWidth="1"/>
    <col min="2835" max="2835" width="16" customWidth="1"/>
    <col min="2836" max="2836" width="6.77734375" customWidth="1"/>
    <col min="2837" max="2837" width="16" customWidth="1"/>
    <col min="2838" max="2838" width="6.77734375" customWidth="1"/>
    <col min="2839" max="2839" width="16" customWidth="1"/>
    <col min="2840" max="2840" width="6.77734375" customWidth="1"/>
    <col min="2841" max="2841" width="16" customWidth="1"/>
    <col min="2842" max="2842" width="6.77734375" customWidth="1"/>
    <col min="2843" max="2843" width="16" customWidth="1"/>
    <col min="2844" max="2844" width="6.77734375" customWidth="1"/>
    <col min="2845" max="2845" width="16" customWidth="1"/>
    <col min="2846" max="2846" width="6.77734375" customWidth="1"/>
    <col min="2847" max="2847" width="16" customWidth="1"/>
    <col min="2848" max="2850" width="6.77734375" customWidth="1"/>
    <col min="2851" max="2852" width="16" customWidth="1"/>
    <col min="2853" max="2853" width="6.77734375" customWidth="1"/>
    <col min="2854" max="2855" width="16" customWidth="1"/>
    <col min="2856" max="2856" width="6.77734375" customWidth="1"/>
    <col min="2857" max="2858" width="16" customWidth="1"/>
    <col min="2859" max="2859" width="6.77734375" customWidth="1"/>
    <col min="2860" max="2861" width="16" customWidth="1"/>
    <col min="2862" max="2862" width="6.77734375" customWidth="1"/>
    <col min="2863" max="2864" width="16" customWidth="1"/>
    <col min="2865" max="2865" width="6.77734375" customWidth="1"/>
    <col min="2866" max="2867" width="16" customWidth="1"/>
    <col min="2868" max="2868" width="6.77734375" customWidth="1"/>
    <col min="2869" max="2870" width="16" customWidth="1"/>
    <col min="2871" max="2871" width="6.77734375" customWidth="1"/>
    <col min="2872" max="2873" width="16" customWidth="1"/>
    <col min="2874" max="2874" width="6.77734375" customWidth="1"/>
    <col min="2875" max="2876" width="16" customWidth="1"/>
    <col min="2877" max="2877" width="6.77734375" customWidth="1"/>
    <col min="2878" max="2879" width="16" customWidth="1"/>
    <col min="2880" max="2880" width="6.77734375" customWidth="1"/>
    <col min="2881" max="2882" width="16" customWidth="1"/>
    <col min="2883" max="2883" width="6.77734375" customWidth="1"/>
    <col min="2884" max="2885" width="16" customWidth="1"/>
    <col min="2886" max="2886" width="6.77734375" customWidth="1"/>
    <col min="2887" max="2888" width="16" customWidth="1"/>
    <col min="2889" max="2889" width="6.77734375" customWidth="1"/>
    <col min="2890" max="2891" width="16" customWidth="1"/>
    <col min="2892" max="2892" width="6.77734375" customWidth="1"/>
    <col min="2893" max="2894" width="16" customWidth="1"/>
    <col min="2895" max="2895" width="6.77734375" customWidth="1"/>
    <col min="2896" max="2897" width="16" customWidth="1"/>
    <col min="2898" max="2898" width="6.77734375" customWidth="1"/>
    <col min="2899" max="2900" width="16" customWidth="1"/>
    <col min="2901" max="2901" width="6.77734375" customWidth="1"/>
    <col min="2902" max="2903" width="16" customWidth="1"/>
    <col min="2904" max="2904" width="6.77734375" customWidth="1"/>
    <col min="2905" max="2906" width="16" customWidth="1"/>
    <col min="2907" max="2907" width="6.77734375" customWidth="1"/>
    <col min="2908" max="2909" width="16" customWidth="1"/>
    <col min="2910" max="2910" width="6.77734375" customWidth="1"/>
    <col min="2911" max="2912" width="16" customWidth="1"/>
    <col min="2913" max="2913" width="6.77734375" customWidth="1"/>
    <col min="2914" max="2915" width="16" customWidth="1"/>
    <col min="2916" max="2916" width="6.77734375" customWidth="1"/>
    <col min="2917" max="2918" width="16" customWidth="1"/>
    <col min="2919" max="2919" width="6.77734375" customWidth="1"/>
    <col min="2920" max="2921" width="16" customWidth="1"/>
    <col min="2922" max="2922" width="6.77734375" customWidth="1"/>
    <col min="2923" max="2923" width="16" customWidth="1"/>
    <col min="2924" max="2924" width="6.77734375" customWidth="1"/>
    <col min="2925" max="2925" width="16" customWidth="1"/>
    <col min="2926" max="2926" width="6.77734375" customWidth="1"/>
    <col min="2927" max="2927" width="16" customWidth="1"/>
    <col min="2928" max="2928" width="6.77734375" customWidth="1"/>
    <col min="2929" max="2929" width="16" customWidth="1"/>
    <col min="2930" max="2930" width="6.77734375" customWidth="1"/>
    <col min="2931" max="2931" width="16" customWidth="1"/>
    <col min="2932" max="2932" width="6.77734375" customWidth="1"/>
    <col min="2933" max="2933" width="16" customWidth="1"/>
    <col min="2934" max="2934" width="6.77734375" customWidth="1"/>
    <col min="2935" max="2935" width="16" customWidth="1"/>
    <col min="2936" max="2936" width="6.77734375" customWidth="1"/>
    <col min="2937" max="2937" width="16" customWidth="1"/>
    <col min="2938" max="2938" width="6.77734375" customWidth="1"/>
    <col min="2939" max="2939" width="16" customWidth="1"/>
    <col min="2940" max="2940" width="6.77734375" customWidth="1"/>
    <col min="2941" max="2941" width="16" customWidth="1"/>
    <col min="2942" max="2942" width="6.77734375" customWidth="1"/>
    <col min="2943" max="2943" width="16" customWidth="1"/>
    <col min="2944" max="2944" width="6.77734375" customWidth="1"/>
    <col min="2945" max="2945" width="16" customWidth="1"/>
    <col min="2946" max="2946" width="6.77734375" customWidth="1"/>
    <col min="2947" max="2947" width="16" customWidth="1"/>
    <col min="2948" max="2948" width="6.77734375" customWidth="1"/>
    <col min="2949" max="2949" width="16" customWidth="1"/>
    <col min="2950" max="2969" width="6.77734375" customWidth="1"/>
    <col min="2970" max="2970" width="16" customWidth="1"/>
    <col min="2971" max="2971" width="6.77734375" customWidth="1"/>
    <col min="2972" max="2972" width="16" customWidth="1"/>
    <col min="2973" max="2973" width="6.77734375" customWidth="1"/>
    <col min="2974" max="2974" width="16" customWidth="1"/>
    <col min="2975" max="2977" width="6.77734375" customWidth="1"/>
    <col min="2978" max="2978" width="16" customWidth="1"/>
    <col min="2979" max="2979" width="6.77734375" customWidth="1"/>
    <col min="2980" max="2980" width="16" customWidth="1"/>
    <col min="2981" max="2981" width="6.77734375" customWidth="1"/>
    <col min="2982" max="2982" width="16" customWidth="1"/>
    <col min="2983" max="2983" width="6.77734375" customWidth="1"/>
    <col min="2984" max="2984" width="16" customWidth="1"/>
    <col min="2985" max="2986" width="6.77734375" customWidth="1"/>
    <col min="2987" max="2987" width="16" customWidth="1"/>
    <col min="2988" max="2988" width="6.77734375" customWidth="1"/>
    <col min="2989" max="2989" width="16" customWidth="1"/>
    <col min="2990" max="2990" width="6.77734375" customWidth="1"/>
    <col min="2991" max="2991" width="16" customWidth="1"/>
    <col min="2992" max="2992" width="6.77734375" customWidth="1"/>
    <col min="2993" max="2993" width="16" customWidth="1"/>
    <col min="2994" max="2994" width="6.77734375" customWidth="1"/>
    <col min="2995" max="2995" width="16" customWidth="1"/>
    <col min="2996" max="2997" width="6.77734375" customWidth="1"/>
    <col min="2998" max="2998" width="16" customWidth="1"/>
    <col min="2999" max="2999" width="6.77734375" customWidth="1"/>
    <col min="3000" max="3000" width="16" customWidth="1"/>
    <col min="3001" max="3001" width="6.77734375" customWidth="1"/>
    <col min="3002" max="3002" width="16" customWidth="1"/>
    <col min="3003" max="3003" width="6.77734375" customWidth="1"/>
    <col min="3004" max="3004" width="16" customWidth="1"/>
    <col min="3005" max="3005" width="6.77734375" customWidth="1"/>
    <col min="3006" max="3006" width="16" customWidth="1"/>
    <col min="3007" max="3007" width="6.77734375" customWidth="1"/>
    <col min="3008" max="3008" width="16" customWidth="1"/>
    <col min="3009" max="3009" width="6.77734375" customWidth="1"/>
    <col min="3010" max="3010" width="16" customWidth="1"/>
    <col min="3011" max="3011" width="6.77734375" customWidth="1"/>
    <col min="3012" max="3012" width="16" customWidth="1"/>
    <col min="3013" max="3013" width="6.77734375" customWidth="1"/>
    <col min="3014" max="3014" width="16" customWidth="1"/>
    <col min="3015" max="3015" width="6.77734375" customWidth="1"/>
    <col min="3016" max="3016" width="16" customWidth="1"/>
    <col min="3017" max="3017" width="6.77734375" customWidth="1"/>
    <col min="3018" max="3018" width="16" customWidth="1"/>
    <col min="3019" max="3019" width="6.77734375" customWidth="1"/>
    <col min="3020" max="3020" width="16" customWidth="1"/>
    <col min="3021" max="3021" width="6.77734375" customWidth="1"/>
    <col min="3022" max="3022" width="16" customWidth="1"/>
    <col min="3023" max="3023" width="6.77734375" customWidth="1"/>
    <col min="3024" max="3024" width="16" customWidth="1"/>
    <col min="3025" max="3025" width="6.77734375" customWidth="1"/>
    <col min="3026" max="3026" width="16" customWidth="1"/>
    <col min="3027" max="3027" width="6.77734375" customWidth="1"/>
    <col min="3028" max="3028" width="16" customWidth="1"/>
    <col min="3029" max="3029" width="6.77734375" customWidth="1"/>
    <col min="3030" max="3030" width="16" customWidth="1"/>
    <col min="3031" max="3031" width="6.77734375" customWidth="1"/>
    <col min="3032" max="3032" width="16" customWidth="1"/>
    <col min="3033" max="3033" width="6.77734375" customWidth="1"/>
    <col min="3034" max="3034" width="16" customWidth="1"/>
    <col min="3035" max="3035" width="6.77734375" customWidth="1"/>
    <col min="3036" max="3037" width="16" customWidth="1"/>
    <col min="3038" max="3038" width="6.77734375" customWidth="1"/>
    <col min="3039" max="3040" width="16" customWidth="1"/>
    <col min="3041" max="3041" width="6.77734375" customWidth="1"/>
    <col min="3042" max="3043" width="16" customWidth="1"/>
    <col min="3044" max="3045" width="6.77734375" customWidth="1"/>
    <col min="3046" max="3046" width="16" customWidth="1"/>
    <col min="3047" max="3047" width="6.77734375" customWidth="1"/>
    <col min="3048" max="3049" width="16" customWidth="1"/>
    <col min="3050" max="3056" width="6.77734375" customWidth="1"/>
  </cols>
  <sheetData>
    <row r="1" spans="1:12" ht="49.05" customHeight="1" thickBot="1" x14ac:dyDescent="0.5">
      <c r="A1" s="256" t="s">
        <v>26</v>
      </c>
      <c r="B1" s="257"/>
      <c r="C1" s="257"/>
      <c r="D1" s="257"/>
      <c r="E1" s="257"/>
      <c r="F1" s="257"/>
      <c r="G1" s="257"/>
      <c r="H1" s="257"/>
      <c r="I1" s="257"/>
      <c r="J1" s="257"/>
      <c r="K1" s="257"/>
      <c r="L1" s="257"/>
    </row>
    <row r="2" spans="1:12" ht="56.1" customHeight="1" x14ac:dyDescent="0.3">
      <c r="A2" s="132" t="s">
        <v>70</v>
      </c>
      <c r="B2" s="205" t="s">
        <v>414</v>
      </c>
      <c r="C2" s="205" t="s">
        <v>415</v>
      </c>
      <c r="D2" s="205" t="s">
        <v>416</v>
      </c>
      <c r="E2" s="205" t="s">
        <v>417</v>
      </c>
      <c r="F2" s="205" t="s">
        <v>418</v>
      </c>
      <c r="G2" s="205" t="s">
        <v>419</v>
      </c>
      <c r="H2" s="205" t="s">
        <v>420</v>
      </c>
      <c r="I2" s="205" t="s">
        <v>421</v>
      </c>
      <c r="J2" s="205" t="s">
        <v>422</v>
      </c>
      <c r="K2" s="214" t="s">
        <v>27</v>
      </c>
      <c r="L2" s="214" t="s">
        <v>330</v>
      </c>
    </row>
    <row r="3" spans="1:12" ht="14.4" customHeight="1" x14ac:dyDescent="0.3">
      <c r="A3" s="134" t="s">
        <v>375</v>
      </c>
      <c r="B3" s="204">
        <f>'BE1'!D43*'BE list'!E4</f>
        <v>36250</v>
      </c>
      <c r="C3" s="204">
        <f>'BE1'!D84*'BE list'!E4</f>
        <v>40625</v>
      </c>
      <c r="D3" s="204">
        <f>'BE1'!D125*'BE list'!E4</f>
        <v>166750</v>
      </c>
      <c r="E3" s="204">
        <f>'BE1'!D166*'BE list'!E4</f>
        <v>65937.5</v>
      </c>
      <c r="F3" s="204">
        <f>'BE1'!D207*'BE list'!E4</f>
        <v>203000</v>
      </c>
      <c r="G3" s="204">
        <f>'BE1'!D248*'BE list'!E4</f>
        <v>32500</v>
      </c>
      <c r="H3" s="204">
        <f>'BE1'!D289*'BE list'!E4</f>
        <v>41250</v>
      </c>
      <c r="I3" s="204">
        <f>'BE1'!D330*'BE list'!E4</f>
        <v>82187.5</v>
      </c>
      <c r="J3" s="204">
        <f>'BE1'!D371*'BE list'!E4</f>
        <v>110312.5</v>
      </c>
      <c r="K3" s="215">
        <f>SUM(B3:J3)</f>
        <v>778812.5</v>
      </c>
      <c r="L3" s="212">
        <f t="shared" ref="L3:L8" si="0">IF(K$8&gt;0,K3/K$8," ")</f>
        <v>0.51974453644676755</v>
      </c>
    </row>
    <row r="4" spans="1:12" ht="14.4" customHeight="1" x14ac:dyDescent="0.3">
      <c r="A4" s="134" t="s">
        <v>376</v>
      </c>
      <c r="B4" s="204">
        <f>'BE2'!D43*'BE list'!E5</f>
        <v>8875</v>
      </c>
      <c r="C4" s="204">
        <f>'BE2'!D84*'BE list'!E5</f>
        <v>18250</v>
      </c>
      <c r="D4" s="204">
        <f>'BE2'!D125*'BE list'!E5</f>
        <v>20687.5</v>
      </c>
      <c r="E4" s="204">
        <f>'BE2'!D166*'BE list'!E5</f>
        <v>22687.5</v>
      </c>
      <c r="F4" s="204">
        <f>'BE2'!D207*'BE list'!E5</f>
        <v>40200</v>
      </c>
      <c r="G4" s="204">
        <f>'BE2'!D248*'BE list'!E5</f>
        <v>11500</v>
      </c>
      <c r="H4" s="204">
        <f>'BE2'!D289*'BE list'!E5</f>
        <v>11500</v>
      </c>
      <c r="I4" s="204">
        <f>'BE2'!D330*'BE list'!E5</f>
        <v>19125</v>
      </c>
      <c r="J4" s="204">
        <f>'BE2'!D371*'BE list'!E5</f>
        <v>22500</v>
      </c>
      <c r="K4" s="215">
        <f>SUM(B4:J4)</f>
        <v>175325</v>
      </c>
      <c r="L4" s="212">
        <f t="shared" si="0"/>
        <v>0.11700404250384981</v>
      </c>
    </row>
    <row r="5" spans="1:12" ht="14.4" customHeight="1" x14ac:dyDescent="0.3">
      <c r="A5" s="134" t="s">
        <v>377</v>
      </c>
      <c r="B5" s="204">
        <f>'BE3'!D43*'BE list'!E6</f>
        <v>9422.5</v>
      </c>
      <c r="C5" s="204">
        <f>'BE3'!D84*'BE list'!E6</f>
        <v>10922.5</v>
      </c>
      <c r="D5" s="204">
        <f>'BE3'!D125*'BE list'!E6</f>
        <v>20407.5</v>
      </c>
      <c r="E5" s="204">
        <f>'BE3'!D166*'BE list'!E6</f>
        <v>26220</v>
      </c>
      <c r="F5" s="204">
        <f>'BE3'!D207*'BE list'!E6</f>
        <v>40815</v>
      </c>
      <c r="G5" s="204">
        <f>'BE3'!D248*'BE list'!E6</f>
        <v>6422.5</v>
      </c>
      <c r="H5" s="204">
        <f>'BE3'!D289*'BE list'!E6</f>
        <v>8297.5</v>
      </c>
      <c r="I5" s="204">
        <f>'BE3'!D330*'BE list'!E6</f>
        <v>19953.75</v>
      </c>
      <c r="J5" s="204">
        <f>'BE3'!D371*'BE list'!E6</f>
        <v>23203.75</v>
      </c>
      <c r="K5" s="215">
        <f>SUM(B5:J5)</f>
        <v>165665</v>
      </c>
      <c r="L5" s="212">
        <f t="shared" si="0"/>
        <v>0.11055739170911323</v>
      </c>
    </row>
    <row r="6" spans="1:12" ht="14.4" customHeight="1" x14ac:dyDescent="0.3">
      <c r="A6" s="134" t="s">
        <v>378</v>
      </c>
      <c r="B6" s="204">
        <f>'BE4'!D43*'BE list'!E7</f>
        <v>18750</v>
      </c>
      <c r="C6" s="204">
        <f>'BE4'!D84*'BE list'!E7</f>
        <v>11250</v>
      </c>
      <c r="D6" s="204">
        <f>'BE4'!D125*'BE list'!E7</f>
        <v>23750</v>
      </c>
      <c r="E6" s="204">
        <f>'BE4'!D166*'BE list'!E7</f>
        <v>25187.5</v>
      </c>
      <c r="F6" s="204">
        <f>'BE4'!D207*'BE list'!E7</f>
        <v>35000</v>
      </c>
      <c r="G6" s="204">
        <f>'BE4'!D248*'BE list'!E7</f>
        <v>7500</v>
      </c>
      <c r="H6" s="204">
        <f>'BE4'!D289*'BE list'!E7</f>
        <v>7500</v>
      </c>
      <c r="I6" s="204">
        <f>'BE4'!D330*'BE list'!E7</f>
        <v>21625</v>
      </c>
      <c r="J6" s="204">
        <f>'BE4'!D371*'BE list'!E7</f>
        <v>24875</v>
      </c>
      <c r="K6" s="215">
        <f>SUM(B6:J6)</f>
        <v>175437.5</v>
      </c>
      <c r="L6" s="212">
        <f t="shared" si="0"/>
        <v>0.11707911995875746</v>
      </c>
    </row>
    <row r="7" spans="1:12" ht="14.4" customHeight="1" x14ac:dyDescent="0.3">
      <c r="A7" s="134" t="s">
        <v>379</v>
      </c>
      <c r="B7" s="204">
        <f>'BE5'!D43*'BE list'!E8</f>
        <v>16250</v>
      </c>
      <c r="C7" s="204">
        <f>'BE5'!D84*'BE list'!E8</f>
        <v>16875</v>
      </c>
      <c r="D7" s="204">
        <f>'BE5'!D125*'BE list'!E8</f>
        <v>24500</v>
      </c>
      <c r="E7" s="204">
        <f>'BE5'!D166*'BE list'!E8</f>
        <v>39437.5</v>
      </c>
      <c r="F7" s="204">
        <f>'BE5'!D207*'BE list'!E8</f>
        <v>30625</v>
      </c>
      <c r="G7" s="204">
        <f>'BE5'!D248*'BE list'!E8</f>
        <v>12250</v>
      </c>
      <c r="H7" s="204">
        <f>'BE5'!D289*'BE list'!E8</f>
        <v>12250</v>
      </c>
      <c r="I7" s="204">
        <f>'BE5'!D330*'BE list'!E8</f>
        <v>32900</v>
      </c>
      <c r="J7" s="204">
        <f>'BE5'!D371*'BE list'!E8</f>
        <v>18125</v>
      </c>
      <c r="K7" s="215">
        <f>SUM(B7:J7)</f>
        <v>203212.5</v>
      </c>
      <c r="L7" s="212">
        <f t="shared" si="0"/>
        <v>0.13561490938151194</v>
      </c>
    </row>
    <row r="8" spans="1:12" ht="14.4" customHeight="1" x14ac:dyDescent="0.3">
      <c r="A8" s="209" t="s">
        <v>28</v>
      </c>
      <c r="B8" s="210">
        <f t="shared" ref="B8:J8" si="1">SUM(B3:B7)</f>
        <v>89547.5</v>
      </c>
      <c r="C8" s="210">
        <f t="shared" si="1"/>
        <v>97922.5</v>
      </c>
      <c r="D8" s="210">
        <f t="shared" si="1"/>
        <v>256095</v>
      </c>
      <c r="E8" s="210">
        <f t="shared" si="1"/>
        <v>179470</v>
      </c>
      <c r="F8" s="210">
        <f t="shared" si="1"/>
        <v>349640</v>
      </c>
      <c r="G8" s="210">
        <f t="shared" si="1"/>
        <v>70172.5</v>
      </c>
      <c r="H8" s="210">
        <f t="shared" si="1"/>
        <v>80797.5</v>
      </c>
      <c r="I8" s="210">
        <f t="shared" si="1"/>
        <v>175791.25</v>
      </c>
      <c r="J8" s="210">
        <f t="shared" si="1"/>
        <v>199016.25</v>
      </c>
      <c r="K8" s="211">
        <f>SUM(B3:J7)</f>
        <v>1498452.5</v>
      </c>
      <c r="L8" s="212">
        <f t="shared" si="0"/>
        <v>1</v>
      </c>
    </row>
    <row r="9" spans="1:12" ht="14.4" customHeight="1" x14ac:dyDescent="0.3">
      <c r="A9" s="213" t="s">
        <v>29</v>
      </c>
      <c r="B9" s="212">
        <f t="shared" ref="B9:K9" si="2">IF($K8&gt;0,B8/$K8," ")</f>
        <v>5.9759985718599688E-2</v>
      </c>
      <c r="C9" s="212">
        <f t="shared" si="2"/>
        <v>6.5349085139502258E-2</v>
      </c>
      <c r="D9" s="212">
        <f t="shared" si="2"/>
        <v>0.17090631835176623</v>
      </c>
      <c r="E9" s="212">
        <f t="shared" si="2"/>
        <v>0.11977022962022486</v>
      </c>
      <c r="F9" s="212">
        <f t="shared" si="2"/>
        <v>0.23333405630141762</v>
      </c>
      <c r="G9" s="212">
        <f t="shared" si="2"/>
        <v>4.6829979595616147E-2</v>
      </c>
      <c r="H9" s="212">
        <f t="shared" si="2"/>
        <v>5.3920628114671638E-2</v>
      </c>
      <c r="I9" s="212">
        <f t="shared" si="2"/>
        <v>0.11731519684474483</v>
      </c>
      <c r="J9" s="212">
        <f t="shared" si="2"/>
        <v>0.13281452031345672</v>
      </c>
      <c r="K9" s="212">
        <f t="shared" si="2"/>
        <v>1</v>
      </c>
      <c r="L9" s="158"/>
    </row>
    <row r="10" spans="1:12" ht="14.4" customHeight="1" x14ac:dyDescent="0.3"/>
    <row r="11" spans="1:12" ht="14.4" customHeight="1" x14ac:dyDescent="0.3"/>
    <row r="12" spans="1:12" ht="14.4" customHeight="1" x14ac:dyDescent="0.3"/>
    <row r="13" spans="1:12" ht="14.4" customHeight="1" x14ac:dyDescent="0.3"/>
    <row r="14" spans="1:12" ht="14.4" customHeight="1" x14ac:dyDescent="0.3"/>
    <row r="15" spans="1:12" ht="14.4" customHeight="1" x14ac:dyDescent="0.3"/>
    <row r="16" spans="1:12" ht="14.4" customHeight="1" x14ac:dyDescent="0.3"/>
    <row r="17" ht="14.4" customHeight="1" x14ac:dyDescent="0.3"/>
    <row r="18" ht="14.4" customHeight="1" x14ac:dyDescent="0.3"/>
    <row r="19" ht="14.4" customHeight="1" x14ac:dyDescent="0.3"/>
    <row r="20" ht="14.4" customHeight="1" x14ac:dyDescent="0.3"/>
    <row r="21" ht="14.4" customHeight="1" x14ac:dyDescent="0.3"/>
    <row r="22" ht="14.4" customHeight="1" x14ac:dyDescent="0.3"/>
    <row r="141" ht="15" customHeight="1" x14ac:dyDescent="0.3"/>
    <row r="142" ht="15" customHeight="1" x14ac:dyDescent="0.3"/>
    <row r="143" ht="20.100000000000001"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20.100000000000001"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20.100000000000001"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20.100000000000001" customHeight="1" x14ac:dyDescent="0.3"/>
    <row r="168" ht="15" customHeight="1" x14ac:dyDescent="0.3"/>
    <row r="169" ht="15" customHeight="1" x14ac:dyDescent="0.3"/>
    <row r="170" ht="15" customHeight="1" x14ac:dyDescent="0.3"/>
    <row r="171" ht="15" customHeight="1" x14ac:dyDescent="0.3"/>
    <row r="172" ht="15" customHeight="1" x14ac:dyDescent="0.3"/>
    <row r="173" ht="20.100000000000001"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20.100000000000001" customHeight="1" x14ac:dyDescent="0.3"/>
    <row r="182" ht="15" customHeight="1" x14ac:dyDescent="0.3"/>
    <row r="183" ht="15" customHeight="1" x14ac:dyDescent="0.3"/>
    <row r="184" ht="15" customHeight="1" x14ac:dyDescent="0.3"/>
    <row r="185" ht="15" customHeight="1" x14ac:dyDescent="0.3"/>
    <row r="186" ht="15" customHeight="1" x14ac:dyDescent="0.3"/>
    <row r="187" ht="20.100000000000001" customHeight="1" x14ac:dyDescent="0.3"/>
    <row r="188" ht="15" customHeight="1" x14ac:dyDescent="0.3"/>
    <row r="189" ht="15" customHeight="1" x14ac:dyDescent="0.3"/>
    <row r="190" ht="20.100000000000001" customHeight="1" x14ac:dyDescent="0.3"/>
    <row r="191" ht="15" customHeight="1" x14ac:dyDescent="0.3"/>
    <row r="192" ht="15" customHeight="1" x14ac:dyDescent="0.3"/>
    <row r="193" ht="20.100000000000001" customHeight="1" x14ac:dyDescent="0.3"/>
    <row r="194" ht="15" customHeight="1" x14ac:dyDescent="0.3"/>
    <row r="195" ht="20.100000000000001" customHeight="1" x14ac:dyDescent="0.3"/>
    <row r="196" ht="15" customHeight="1" x14ac:dyDescent="0.3"/>
    <row r="197" ht="20.100000000000001" customHeight="1" x14ac:dyDescent="0.3"/>
    <row r="198" ht="15" customHeight="1" x14ac:dyDescent="0.3"/>
    <row r="199" ht="20.100000000000001" customHeight="1" x14ac:dyDescent="0.3"/>
    <row r="200" ht="15" customHeight="1" x14ac:dyDescent="0.3"/>
    <row r="201" ht="20.100000000000001"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20.100000000000001" customHeight="1" x14ac:dyDescent="0.3"/>
    <row r="212" ht="15" customHeight="1" x14ac:dyDescent="0.3"/>
    <row r="213" ht="15" customHeight="1" x14ac:dyDescent="0.3"/>
    <row r="214" ht="15" customHeight="1" x14ac:dyDescent="0.3"/>
    <row r="215" ht="20.100000000000001" customHeight="1" x14ac:dyDescent="0.3"/>
    <row r="216" ht="15" customHeight="1" x14ac:dyDescent="0.3"/>
    <row r="217" ht="15" customHeight="1" x14ac:dyDescent="0.3"/>
    <row r="218" ht="15" customHeight="1" x14ac:dyDescent="0.3"/>
    <row r="219" ht="20.100000000000001" customHeight="1" x14ac:dyDescent="0.3"/>
    <row r="220" ht="15" customHeight="1" x14ac:dyDescent="0.3"/>
    <row r="221" ht="15" customHeight="1" x14ac:dyDescent="0.3"/>
    <row r="222" ht="15" customHeight="1" x14ac:dyDescent="0.3"/>
    <row r="223" ht="20.100000000000001" customHeight="1" x14ac:dyDescent="0.3"/>
    <row r="224" ht="15" customHeight="1" x14ac:dyDescent="0.3"/>
    <row r="225" ht="15" customHeight="1" x14ac:dyDescent="0.3"/>
    <row r="226" ht="15" customHeight="1" x14ac:dyDescent="0.3"/>
    <row r="227" ht="20.100000000000001" customHeight="1" x14ac:dyDescent="0.3"/>
    <row r="228" ht="15" customHeight="1" x14ac:dyDescent="0.3"/>
    <row r="229" ht="15" customHeight="1" x14ac:dyDescent="0.3"/>
    <row r="230" ht="15" customHeight="1" x14ac:dyDescent="0.3"/>
    <row r="231" ht="20.100000000000001" customHeight="1" x14ac:dyDescent="0.3"/>
    <row r="232" ht="15" customHeight="1" x14ac:dyDescent="0.3"/>
    <row r="233" ht="15" customHeight="1" x14ac:dyDescent="0.3"/>
    <row r="234" ht="15" customHeight="1" x14ac:dyDescent="0.3"/>
    <row r="235" ht="20.100000000000001" customHeight="1" x14ac:dyDescent="0.3"/>
    <row r="236" ht="15" customHeight="1" x14ac:dyDescent="0.3"/>
    <row r="237" ht="15" customHeight="1" x14ac:dyDescent="0.3"/>
    <row r="238" ht="15" customHeight="1" x14ac:dyDescent="0.3"/>
    <row r="239" ht="20.100000000000001" customHeight="1" x14ac:dyDescent="0.3"/>
    <row r="240" ht="15" customHeight="1" x14ac:dyDescent="0.3"/>
    <row r="241" ht="15" customHeight="1" x14ac:dyDescent="0.3"/>
    <row r="242" ht="15" customHeight="1" x14ac:dyDescent="0.3"/>
    <row r="243" ht="20.100000000000001" customHeight="1" x14ac:dyDescent="0.3"/>
    <row r="244" ht="15" customHeight="1" x14ac:dyDescent="0.3"/>
    <row r="245" ht="15" customHeight="1" x14ac:dyDescent="0.3"/>
    <row r="246" ht="15" customHeight="1" x14ac:dyDescent="0.3"/>
    <row r="247" ht="20.100000000000001" customHeight="1" x14ac:dyDescent="0.3"/>
    <row r="248" ht="15" customHeight="1" x14ac:dyDescent="0.3"/>
    <row r="249" ht="15" customHeight="1" x14ac:dyDescent="0.3"/>
    <row r="250" ht="15" customHeight="1" x14ac:dyDescent="0.3"/>
    <row r="251" ht="20.100000000000001" customHeight="1" x14ac:dyDescent="0.3"/>
    <row r="252" ht="15" customHeight="1" x14ac:dyDescent="0.3"/>
    <row r="253" ht="15" customHeight="1" x14ac:dyDescent="0.3"/>
    <row r="254" ht="15" customHeight="1" x14ac:dyDescent="0.3"/>
    <row r="255" ht="20.100000000000001" customHeight="1" x14ac:dyDescent="0.3"/>
    <row r="256" ht="15" customHeight="1" x14ac:dyDescent="0.3"/>
    <row r="257" ht="15" customHeight="1" x14ac:dyDescent="0.3"/>
    <row r="258" ht="20.100000000000001" customHeight="1" x14ac:dyDescent="0.3"/>
    <row r="259" ht="15" customHeight="1" x14ac:dyDescent="0.3"/>
    <row r="260" ht="15" customHeight="1" x14ac:dyDescent="0.3"/>
    <row r="261" ht="15" customHeight="1" x14ac:dyDescent="0.3"/>
    <row r="262" ht="20.100000000000001" customHeight="1" x14ac:dyDescent="0.3"/>
    <row r="263" ht="15" customHeight="1" x14ac:dyDescent="0.3"/>
    <row r="264" ht="15" customHeight="1" x14ac:dyDescent="0.3"/>
    <row r="265" ht="15" customHeight="1" x14ac:dyDescent="0.3"/>
    <row r="266" ht="20.100000000000001" customHeight="1" x14ac:dyDescent="0.3"/>
    <row r="267" ht="15" customHeight="1" x14ac:dyDescent="0.3"/>
    <row r="268" ht="15" customHeight="1" x14ac:dyDescent="0.3"/>
    <row r="269" ht="15" customHeight="1" x14ac:dyDescent="0.3"/>
    <row r="270" ht="20.100000000000001" customHeight="1" x14ac:dyDescent="0.3"/>
    <row r="271" ht="15" customHeight="1" x14ac:dyDescent="0.3"/>
    <row r="272" ht="15" customHeight="1" x14ac:dyDescent="0.3"/>
    <row r="273" ht="15" customHeight="1" x14ac:dyDescent="0.3"/>
    <row r="274" ht="20.100000000000001" customHeight="1" x14ac:dyDescent="0.3"/>
    <row r="275" ht="15" customHeight="1" x14ac:dyDescent="0.3"/>
    <row r="276" ht="15" customHeight="1" x14ac:dyDescent="0.3"/>
    <row r="277" ht="15" customHeight="1" x14ac:dyDescent="0.3"/>
    <row r="278" ht="20.100000000000001"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20.100000000000001"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4.55" customHeight="1" x14ac:dyDescent="0.3"/>
    <row r="312" ht="14.55" customHeight="1" x14ac:dyDescent="0.3"/>
    <row r="313" ht="14.55" customHeight="1" x14ac:dyDescent="0.3"/>
    <row r="314" ht="14.55" customHeight="1" x14ac:dyDescent="0.3"/>
    <row r="315" ht="15" customHeight="1" x14ac:dyDescent="0.3"/>
    <row r="316" ht="20.100000000000001" customHeight="1" x14ac:dyDescent="0.3"/>
    <row r="317" ht="15" customHeight="1" x14ac:dyDescent="0.3"/>
    <row r="318" ht="15" customHeight="1" x14ac:dyDescent="0.3"/>
    <row r="319" ht="15" customHeight="1" x14ac:dyDescent="0.3"/>
    <row r="320" ht="20.100000000000001" customHeight="1" x14ac:dyDescent="0.3"/>
    <row r="321" ht="15" customHeight="1" x14ac:dyDescent="0.3"/>
    <row r="322" ht="15" customHeight="1" x14ac:dyDescent="0.3"/>
    <row r="323" ht="15" customHeight="1" x14ac:dyDescent="0.3"/>
    <row r="324" ht="20.100000000000001" customHeight="1" x14ac:dyDescent="0.3"/>
    <row r="325" ht="15" customHeight="1" x14ac:dyDescent="0.3"/>
    <row r="326" ht="15" customHeight="1" x14ac:dyDescent="0.3"/>
    <row r="327" ht="15" customHeight="1" x14ac:dyDescent="0.3"/>
    <row r="328" ht="20.100000000000001" customHeight="1" x14ac:dyDescent="0.3"/>
    <row r="329" ht="15" customHeight="1" x14ac:dyDescent="0.3"/>
    <row r="330" ht="15" customHeight="1" x14ac:dyDescent="0.3"/>
    <row r="331" ht="15" customHeight="1" x14ac:dyDescent="0.3"/>
    <row r="332" ht="20.100000000000001" customHeight="1" x14ac:dyDescent="0.3"/>
    <row r="333" ht="15" customHeight="1" x14ac:dyDescent="0.3"/>
    <row r="334" ht="15" customHeight="1" x14ac:dyDescent="0.3"/>
    <row r="335" ht="15" customHeight="1" x14ac:dyDescent="0.3"/>
    <row r="336" ht="20.100000000000001" customHeight="1" x14ac:dyDescent="0.3"/>
    <row r="337" ht="15" customHeight="1" x14ac:dyDescent="0.3"/>
    <row r="338" ht="15" customHeight="1" x14ac:dyDescent="0.3"/>
    <row r="339" ht="15" customHeight="1" x14ac:dyDescent="0.3"/>
    <row r="340" ht="20.100000000000001" customHeight="1" x14ac:dyDescent="0.3"/>
    <row r="341" ht="15" customHeight="1" x14ac:dyDescent="0.3"/>
    <row r="342" ht="15" customHeight="1" x14ac:dyDescent="0.3"/>
    <row r="343" ht="15" customHeight="1" x14ac:dyDescent="0.3"/>
    <row r="344" ht="20.100000000000001" customHeight="1" x14ac:dyDescent="0.3"/>
    <row r="345" ht="15" customHeight="1" x14ac:dyDescent="0.3"/>
    <row r="346" ht="15" customHeight="1" x14ac:dyDescent="0.3"/>
    <row r="347" ht="15" customHeight="1" x14ac:dyDescent="0.3"/>
    <row r="348" ht="20.100000000000001" customHeight="1" x14ac:dyDescent="0.3"/>
    <row r="349" ht="15" customHeight="1" x14ac:dyDescent="0.3"/>
    <row r="350" ht="15" customHeight="1" x14ac:dyDescent="0.3"/>
    <row r="351" ht="15" customHeight="1" x14ac:dyDescent="0.3"/>
    <row r="352" ht="20.100000000000001" customHeight="1" x14ac:dyDescent="0.3"/>
    <row r="353" ht="15" customHeight="1" x14ac:dyDescent="0.3"/>
    <row r="354" ht="15" customHeight="1" x14ac:dyDescent="0.3"/>
    <row r="355" ht="15" customHeight="1" x14ac:dyDescent="0.3"/>
    <row r="356" ht="20.100000000000001" customHeight="1" x14ac:dyDescent="0.3"/>
    <row r="357" ht="15" customHeight="1" x14ac:dyDescent="0.3"/>
    <row r="358" ht="15" customHeight="1" x14ac:dyDescent="0.3"/>
    <row r="359" ht="15" customHeight="1" x14ac:dyDescent="0.3"/>
    <row r="360" ht="15" customHeight="1" x14ac:dyDescent="0.3"/>
    <row r="361" ht="20.100000000000001" customHeight="1" x14ac:dyDescent="0.3"/>
    <row r="362" ht="15" customHeight="1" x14ac:dyDescent="0.3"/>
    <row r="363" ht="15" customHeight="1" x14ac:dyDescent="0.3"/>
    <row r="364" ht="15" customHeight="1" x14ac:dyDescent="0.3"/>
    <row r="365" ht="20.100000000000001" customHeight="1" x14ac:dyDescent="0.3"/>
    <row r="366" ht="15" customHeight="1" x14ac:dyDescent="0.3"/>
    <row r="367" ht="15" customHeight="1" x14ac:dyDescent="0.3"/>
    <row r="368" ht="15" customHeight="1" x14ac:dyDescent="0.3"/>
    <row r="369" ht="20.100000000000001" customHeight="1" x14ac:dyDescent="0.3"/>
    <row r="370" ht="15" customHeight="1" x14ac:dyDescent="0.3"/>
    <row r="371" ht="15" customHeight="1" x14ac:dyDescent="0.3"/>
    <row r="372" ht="15" customHeight="1" x14ac:dyDescent="0.3"/>
    <row r="373" ht="20.100000000000001" customHeight="1" x14ac:dyDescent="0.3"/>
    <row r="374" ht="15" customHeight="1" x14ac:dyDescent="0.3"/>
    <row r="375" ht="15" customHeight="1" x14ac:dyDescent="0.3"/>
    <row r="376" ht="15" customHeight="1" x14ac:dyDescent="0.3"/>
    <row r="377" ht="20.100000000000001" customHeight="1" x14ac:dyDescent="0.3"/>
    <row r="378" ht="15" customHeight="1" x14ac:dyDescent="0.3"/>
    <row r="379" ht="15" customHeight="1" x14ac:dyDescent="0.3"/>
    <row r="380" ht="15" customHeight="1" x14ac:dyDescent="0.3"/>
    <row r="381" ht="20.100000000000001" customHeight="1" x14ac:dyDescent="0.3"/>
    <row r="382" ht="15" customHeight="1" x14ac:dyDescent="0.3"/>
    <row r="383" ht="15" customHeight="1" x14ac:dyDescent="0.3"/>
    <row r="384" ht="15" customHeight="1" x14ac:dyDescent="0.3"/>
    <row r="385" ht="20.100000000000001" customHeight="1" x14ac:dyDescent="0.3"/>
    <row r="386" ht="15" customHeight="1" x14ac:dyDescent="0.3"/>
    <row r="387" ht="15" customHeight="1" x14ac:dyDescent="0.3"/>
    <row r="388" ht="15" customHeight="1" x14ac:dyDescent="0.3"/>
    <row r="389" ht="20.100000000000001" customHeight="1" x14ac:dyDescent="0.3"/>
    <row r="390" ht="15" customHeight="1" x14ac:dyDescent="0.3"/>
    <row r="391" ht="15" customHeight="1" x14ac:dyDescent="0.3"/>
    <row r="392" ht="15" customHeight="1" x14ac:dyDescent="0.3"/>
    <row r="393" ht="15" customHeight="1" x14ac:dyDescent="0.3"/>
    <row r="394" ht="20.100000000000001" customHeight="1" x14ac:dyDescent="0.3"/>
    <row r="395" ht="15" customHeight="1" x14ac:dyDescent="0.3"/>
    <row r="396" ht="15" customHeight="1" x14ac:dyDescent="0.3"/>
    <row r="397" ht="15" customHeight="1" x14ac:dyDescent="0.3"/>
    <row r="398" ht="20.100000000000001" customHeight="1" x14ac:dyDescent="0.3"/>
    <row r="399" ht="15" customHeight="1" x14ac:dyDescent="0.3"/>
    <row r="400" ht="15" customHeight="1" x14ac:dyDescent="0.3"/>
    <row r="401" ht="15" customHeight="1" x14ac:dyDescent="0.3"/>
    <row r="402" ht="20.100000000000001" customHeight="1" x14ac:dyDescent="0.3"/>
    <row r="403" ht="15" customHeight="1" x14ac:dyDescent="0.3"/>
    <row r="404" ht="15" customHeight="1" x14ac:dyDescent="0.3"/>
    <row r="405" ht="15" customHeight="1" x14ac:dyDescent="0.3"/>
    <row r="406" ht="20.100000000000001" customHeight="1" x14ac:dyDescent="0.3"/>
    <row r="407" ht="15" customHeight="1" x14ac:dyDescent="0.3"/>
    <row r="408" ht="15" customHeight="1" x14ac:dyDescent="0.3"/>
    <row r="409" ht="15" customHeight="1" x14ac:dyDescent="0.3"/>
    <row r="410" ht="20.100000000000001" customHeight="1" x14ac:dyDescent="0.3"/>
    <row r="411" ht="15" customHeight="1" x14ac:dyDescent="0.3"/>
    <row r="412" ht="15" customHeight="1" x14ac:dyDescent="0.3"/>
    <row r="413" ht="15" customHeight="1" x14ac:dyDescent="0.3"/>
    <row r="414" ht="20.100000000000001" customHeight="1" x14ac:dyDescent="0.3"/>
    <row r="415" ht="15" customHeight="1" x14ac:dyDescent="0.3"/>
    <row r="416" ht="15" customHeight="1" x14ac:dyDescent="0.3"/>
    <row r="417" ht="15" customHeight="1" x14ac:dyDescent="0.3"/>
    <row r="418" ht="15" customHeight="1" x14ac:dyDescent="0.3"/>
    <row r="419" ht="20.100000000000001" customHeight="1" x14ac:dyDescent="0.3"/>
    <row r="420" ht="15" customHeight="1" x14ac:dyDescent="0.3"/>
    <row r="421" ht="15" customHeight="1" x14ac:dyDescent="0.3"/>
    <row r="422" ht="15" customHeight="1" x14ac:dyDescent="0.3"/>
    <row r="423" ht="20.100000000000001" customHeight="1" x14ac:dyDescent="0.3"/>
    <row r="424" ht="15" customHeight="1" x14ac:dyDescent="0.3"/>
    <row r="425" ht="15" customHeight="1" x14ac:dyDescent="0.3"/>
    <row r="426" ht="15" customHeight="1" x14ac:dyDescent="0.3"/>
    <row r="427" ht="20.100000000000001" customHeight="1" x14ac:dyDescent="0.3"/>
    <row r="428" ht="15" customHeight="1" x14ac:dyDescent="0.3"/>
    <row r="429" ht="15" customHeight="1" x14ac:dyDescent="0.3"/>
    <row r="430" ht="15" customHeight="1" x14ac:dyDescent="0.3"/>
    <row r="431" ht="15" customHeight="1" x14ac:dyDescent="0.3"/>
    <row r="432" ht="20.100000000000001" customHeight="1" x14ac:dyDescent="0.3"/>
    <row r="433" ht="15" customHeight="1" x14ac:dyDescent="0.3"/>
    <row r="434" ht="15" customHeight="1" x14ac:dyDescent="0.3"/>
    <row r="435" ht="15" customHeight="1" x14ac:dyDescent="0.3"/>
    <row r="436" ht="20.100000000000001" customHeight="1" x14ac:dyDescent="0.3"/>
    <row r="437" ht="15" customHeight="1" x14ac:dyDescent="0.3"/>
    <row r="438" ht="15" customHeight="1" x14ac:dyDescent="0.3"/>
    <row r="439" ht="15" customHeight="1" x14ac:dyDescent="0.3"/>
    <row r="440" ht="20.100000000000001" customHeight="1" x14ac:dyDescent="0.3"/>
    <row r="441" ht="15" customHeight="1" x14ac:dyDescent="0.3"/>
    <row r="442" ht="15" customHeight="1" x14ac:dyDescent="0.3"/>
    <row r="443" ht="15" customHeight="1" x14ac:dyDescent="0.3"/>
    <row r="444" ht="20.100000000000001" customHeight="1" x14ac:dyDescent="0.3"/>
    <row r="445" ht="15" customHeight="1" x14ac:dyDescent="0.3"/>
    <row r="446" ht="15" customHeight="1" x14ac:dyDescent="0.3"/>
    <row r="447" ht="15" customHeight="1" x14ac:dyDescent="0.3"/>
    <row r="448" ht="20.100000000000001" customHeight="1" x14ac:dyDescent="0.3"/>
    <row r="449" ht="15" customHeight="1" x14ac:dyDescent="0.3"/>
    <row r="450" ht="15" customHeight="1" x14ac:dyDescent="0.3"/>
    <row r="451" ht="15" customHeight="1" x14ac:dyDescent="0.3"/>
    <row r="452" ht="15" customHeight="1" x14ac:dyDescent="0.3"/>
    <row r="453" ht="20.100000000000001" customHeight="1" x14ac:dyDescent="0.3"/>
    <row r="454" ht="15" customHeight="1" x14ac:dyDescent="0.3"/>
    <row r="455" ht="15" customHeight="1" x14ac:dyDescent="0.3"/>
    <row r="456" ht="15" customHeight="1" x14ac:dyDescent="0.3"/>
    <row r="457" ht="20.100000000000001" customHeight="1" x14ac:dyDescent="0.3"/>
    <row r="458" ht="15" customHeight="1" x14ac:dyDescent="0.3"/>
    <row r="459" ht="15" customHeight="1" x14ac:dyDescent="0.3"/>
    <row r="460" ht="15" customHeight="1" x14ac:dyDescent="0.3"/>
    <row r="461" ht="15" customHeight="1" x14ac:dyDescent="0.3"/>
    <row r="462" ht="20.100000000000001" customHeight="1" x14ac:dyDescent="0.3"/>
    <row r="463" ht="15" customHeight="1" x14ac:dyDescent="0.3"/>
    <row r="464" ht="15" customHeight="1" x14ac:dyDescent="0.3"/>
    <row r="465" ht="15" customHeight="1" x14ac:dyDescent="0.3"/>
    <row r="466" ht="20.100000000000001" customHeight="1" x14ac:dyDescent="0.3"/>
    <row r="467" ht="15" customHeight="1" x14ac:dyDescent="0.3"/>
    <row r="468" ht="15" customHeight="1" x14ac:dyDescent="0.3"/>
    <row r="469" ht="15" customHeight="1" x14ac:dyDescent="0.3"/>
    <row r="470" ht="20.100000000000001" customHeight="1" x14ac:dyDescent="0.3"/>
    <row r="471" ht="15" customHeight="1" x14ac:dyDescent="0.3"/>
    <row r="472" ht="15" customHeight="1" x14ac:dyDescent="0.3"/>
    <row r="473" ht="15" customHeight="1" x14ac:dyDescent="0.3"/>
    <row r="474" ht="20.100000000000001" customHeight="1" x14ac:dyDescent="0.3"/>
    <row r="475" ht="15" customHeight="1" x14ac:dyDescent="0.3"/>
    <row r="476" ht="15" customHeight="1" x14ac:dyDescent="0.3"/>
    <row r="477" ht="15" customHeight="1" x14ac:dyDescent="0.3"/>
    <row r="478" ht="20.100000000000001" customHeight="1" x14ac:dyDescent="0.3"/>
    <row r="479" ht="15" customHeight="1" x14ac:dyDescent="0.3"/>
    <row r="480" ht="15" customHeight="1" x14ac:dyDescent="0.3"/>
    <row r="481" ht="15" customHeight="1" x14ac:dyDescent="0.3"/>
    <row r="482" ht="15" customHeight="1" x14ac:dyDescent="0.3"/>
    <row r="483" ht="20.100000000000001" customHeight="1" x14ac:dyDescent="0.3"/>
    <row r="484" ht="15" customHeight="1" x14ac:dyDescent="0.3"/>
    <row r="485" ht="15" customHeight="1" x14ac:dyDescent="0.3"/>
    <row r="486" ht="15" customHeight="1" x14ac:dyDescent="0.3"/>
    <row r="487" ht="20.100000000000001"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20.100000000000001" customHeight="1" x14ac:dyDescent="0.3"/>
    <row r="500" ht="15" customHeight="1" x14ac:dyDescent="0.3"/>
    <row r="501" ht="15" customHeight="1" x14ac:dyDescent="0.3"/>
    <row r="502" ht="15" customHeight="1" x14ac:dyDescent="0.3"/>
    <row r="503" ht="20.100000000000001" customHeight="1" x14ac:dyDescent="0.3"/>
    <row r="504" ht="15" customHeight="1" x14ac:dyDescent="0.3"/>
    <row r="505" ht="15" customHeight="1" x14ac:dyDescent="0.3"/>
    <row r="506" ht="15" customHeight="1" x14ac:dyDescent="0.3"/>
    <row r="507" ht="20.100000000000001" customHeight="1" x14ac:dyDescent="0.3"/>
    <row r="508" ht="15" customHeight="1" x14ac:dyDescent="0.3"/>
    <row r="509" ht="15" customHeight="1" x14ac:dyDescent="0.3"/>
    <row r="510" ht="15" customHeight="1" x14ac:dyDescent="0.3"/>
    <row r="511" ht="20.100000000000001" customHeight="1" x14ac:dyDescent="0.3"/>
    <row r="512" ht="15" customHeight="1" x14ac:dyDescent="0.3"/>
    <row r="513" ht="15" customHeight="1" x14ac:dyDescent="0.3"/>
    <row r="514" ht="15" customHeight="1" x14ac:dyDescent="0.3"/>
    <row r="515" ht="20.100000000000001" customHeight="1" x14ac:dyDescent="0.3"/>
    <row r="516" ht="15" customHeight="1" x14ac:dyDescent="0.3"/>
    <row r="517" ht="15" customHeight="1" x14ac:dyDescent="0.3"/>
    <row r="518" ht="15" customHeight="1" x14ac:dyDescent="0.3"/>
    <row r="519" ht="20.100000000000001" customHeight="1" x14ac:dyDescent="0.3"/>
    <row r="520" ht="15" customHeight="1" x14ac:dyDescent="0.3"/>
    <row r="521" ht="15" customHeight="1" x14ac:dyDescent="0.3"/>
    <row r="522" ht="15" customHeight="1" x14ac:dyDescent="0.3"/>
    <row r="523" ht="20.100000000000001" customHeight="1" x14ac:dyDescent="0.3"/>
    <row r="524" ht="15" customHeight="1" x14ac:dyDescent="0.3"/>
    <row r="525" ht="15" customHeight="1" x14ac:dyDescent="0.3"/>
    <row r="526" ht="15" customHeight="1" x14ac:dyDescent="0.3"/>
    <row r="527" ht="20.100000000000001" customHeight="1" x14ac:dyDescent="0.3"/>
    <row r="528" ht="15" customHeight="1" x14ac:dyDescent="0.3"/>
    <row r="529" ht="15" customHeight="1" x14ac:dyDescent="0.3"/>
    <row r="530" ht="15" customHeight="1" x14ac:dyDescent="0.3"/>
    <row r="531" ht="15" customHeight="1" x14ac:dyDescent="0.3"/>
    <row r="532" ht="20.100000000000001" customHeight="1" x14ac:dyDescent="0.3"/>
    <row r="533" ht="15" customHeight="1" x14ac:dyDescent="0.3"/>
    <row r="534" ht="15" customHeight="1" x14ac:dyDescent="0.3"/>
    <row r="535" ht="15" customHeight="1" x14ac:dyDescent="0.3"/>
    <row r="536" ht="20.100000000000001" customHeight="1" x14ac:dyDescent="0.3"/>
    <row r="537" ht="15" customHeight="1" x14ac:dyDescent="0.3"/>
    <row r="538" ht="15" customHeight="1" x14ac:dyDescent="0.3"/>
    <row r="539" ht="15" customHeight="1" x14ac:dyDescent="0.3"/>
    <row r="540" ht="20.100000000000001" customHeight="1" x14ac:dyDescent="0.3"/>
    <row r="541" ht="15" customHeight="1" x14ac:dyDescent="0.3"/>
    <row r="542" ht="15" customHeight="1" x14ac:dyDescent="0.3"/>
    <row r="543" ht="15" customHeight="1" x14ac:dyDescent="0.3"/>
    <row r="544" ht="15" customHeight="1" x14ac:dyDescent="0.3"/>
    <row r="545" ht="20.100000000000001" customHeight="1" x14ac:dyDescent="0.3"/>
    <row r="546" ht="15" customHeight="1" x14ac:dyDescent="0.3"/>
    <row r="547" ht="15" customHeight="1" x14ac:dyDescent="0.3"/>
    <row r="548" ht="15" customHeight="1" x14ac:dyDescent="0.3"/>
    <row r="549" ht="20.100000000000001" customHeight="1" x14ac:dyDescent="0.3"/>
    <row r="550" ht="15" customHeight="1" x14ac:dyDescent="0.3"/>
    <row r="551" ht="15" customHeight="1" x14ac:dyDescent="0.3"/>
    <row r="552" ht="15" customHeight="1" x14ac:dyDescent="0.3"/>
    <row r="553" ht="20.100000000000001" customHeight="1" x14ac:dyDescent="0.3"/>
    <row r="554" ht="15" customHeight="1" x14ac:dyDescent="0.3"/>
    <row r="555" ht="15" customHeight="1" x14ac:dyDescent="0.3"/>
    <row r="556" ht="15" customHeight="1" x14ac:dyDescent="0.3"/>
    <row r="557" ht="20.100000000000001" customHeight="1" x14ac:dyDescent="0.3"/>
    <row r="558" ht="15" customHeight="1" x14ac:dyDescent="0.3"/>
    <row r="559" ht="15" customHeight="1" x14ac:dyDescent="0.3"/>
    <row r="560" ht="15" customHeight="1" x14ac:dyDescent="0.3"/>
    <row r="561" ht="15" customHeight="1" x14ac:dyDescent="0.3"/>
    <row r="562" ht="20.100000000000001" customHeight="1" x14ac:dyDescent="0.3"/>
    <row r="563" ht="15" customHeight="1" x14ac:dyDescent="0.3"/>
    <row r="564" ht="15" customHeight="1" x14ac:dyDescent="0.3"/>
    <row r="565" ht="15" customHeight="1" x14ac:dyDescent="0.3"/>
    <row r="566" ht="20.100000000000001" customHeight="1" x14ac:dyDescent="0.3"/>
    <row r="567" ht="15" customHeight="1" x14ac:dyDescent="0.3"/>
    <row r="568" ht="15" customHeight="1" x14ac:dyDescent="0.3"/>
    <row r="569" ht="15" customHeight="1" x14ac:dyDescent="0.3"/>
    <row r="570" ht="20.100000000000001" customHeight="1" x14ac:dyDescent="0.3"/>
    <row r="571" ht="15" customHeight="1" x14ac:dyDescent="0.3"/>
    <row r="572" ht="15" customHeight="1" x14ac:dyDescent="0.3"/>
    <row r="573" ht="15" customHeight="1" x14ac:dyDescent="0.3"/>
    <row r="574" ht="20.100000000000001" customHeight="1" x14ac:dyDescent="0.3"/>
    <row r="575" ht="15" customHeight="1" x14ac:dyDescent="0.3"/>
    <row r="576" ht="15" customHeight="1" x14ac:dyDescent="0.3"/>
    <row r="577" ht="15" customHeight="1" x14ac:dyDescent="0.3"/>
    <row r="578" ht="20.100000000000001" customHeight="1" x14ac:dyDescent="0.3"/>
    <row r="579" ht="15" customHeight="1" x14ac:dyDescent="0.3"/>
    <row r="580" ht="15" customHeight="1" x14ac:dyDescent="0.3"/>
    <row r="581" ht="15" customHeight="1" x14ac:dyDescent="0.3"/>
    <row r="582" ht="20.100000000000001" customHeight="1" x14ac:dyDescent="0.3"/>
    <row r="583" ht="15" customHeight="1" x14ac:dyDescent="0.3"/>
    <row r="584" ht="15" customHeight="1" x14ac:dyDescent="0.3"/>
    <row r="585" ht="15" customHeight="1" x14ac:dyDescent="0.3"/>
    <row r="586" ht="20.100000000000001" customHeight="1" x14ac:dyDescent="0.3"/>
    <row r="587" ht="15" customHeight="1" x14ac:dyDescent="0.3"/>
    <row r="588" ht="15" customHeight="1" x14ac:dyDescent="0.3"/>
    <row r="589" ht="15" customHeight="1" x14ac:dyDescent="0.3"/>
    <row r="590" ht="20.100000000000001" customHeight="1" x14ac:dyDescent="0.3"/>
    <row r="591" ht="15" customHeight="1" x14ac:dyDescent="0.3"/>
    <row r="592" ht="15" customHeight="1" x14ac:dyDescent="0.3"/>
    <row r="593" ht="15" customHeight="1" x14ac:dyDescent="0.3"/>
    <row r="594" ht="20.100000000000001"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20.100000000000001" customHeight="1" x14ac:dyDescent="0.3"/>
    <row r="607" ht="15" customHeight="1" x14ac:dyDescent="0.3"/>
    <row r="608" ht="15" customHeight="1" x14ac:dyDescent="0.3"/>
    <row r="609" ht="15" customHeight="1" x14ac:dyDescent="0.3"/>
    <row r="610" ht="20.100000000000001" customHeight="1" x14ac:dyDescent="0.3"/>
    <row r="611" ht="15" customHeight="1" x14ac:dyDescent="0.3"/>
    <row r="612" ht="15" customHeight="1" x14ac:dyDescent="0.3"/>
    <row r="613" ht="15" customHeight="1" x14ac:dyDescent="0.3"/>
    <row r="614" ht="20.100000000000001" customHeight="1" x14ac:dyDescent="0.3"/>
    <row r="615" ht="15" customHeight="1" x14ac:dyDescent="0.3"/>
    <row r="616" ht="15" customHeight="1" x14ac:dyDescent="0.3"/>
    <row r="617" ht="15" customHeight="1" x14ac:dyDescent="0.3"/>
    <row r="618" ht="20.100000000000001" customHeight="1" x14ac:dyDescent="0.3"/>
    <row r="619" ht="15" customHeight="1" x14ac:dyDescent="0.3"/>
    <row r="620" ht="15" customHeight="1" x14ac:dyDescent="0.3"/>
    <row r="621" ht="15" customHeight="1" x14ac:dyDescent="0.3"/>
    <row r="622" ht="20.100000000000001" customHeight="1" x14ac:dyDescent="0.3"/>
    <row r="623" ht="15" customHeight="1" x14ac:dyDescent="0.3"/>
    <row r="624" ht="15" customHeight="1" x14ac:dyDescent="0.3"/>
    <row r="625" ht="15" customHeight="1" x14ac:dyDescent="0.3"/>
    <row r="626" ht="20.100000000000001" customHeight="1" x14ac:dyDescent="0.3"/>
    <row r="627" ht="15" customHeight="1" x14ac:dyDescent="0.3"/>
    <row r="628" ht="15" customHeight="1" x14ac:dyDescent="0.3"/>
    <row r="629" ht="15" customHeight="1" x14ac:dyDescent="0.3"/>
    <row r="630" ht="20.100000000000001" customHeight="1" x14ac:dyDescent="0.3"/>
    <row r="631" ht="15" customHeight="1" x14ac:dyDescent="0.3"/>
    <row r="632" ht="15" customHeight="1" x14ac:dyDescent="0.3"/>
    <row r="633" ht="15" customHeight="1" x14ac:dyDescent="0.3"/>
    <row r="634" ht="20.100000000000001" customHeight="1" x14ac:dyDescent="0.3"/>
    <row r="635" ht="15" customHeight="1" x14ac:dyDescent="0.3"/>
    <row r="636" ht="15" customHeight="1" x14ac:dyDescent="0.3"/>
    <row r="637" ht="15" customHeight="1" x14ac:dyDescent="0.3"/>
    <row r="638" ht="20.100000000000001" customHeight="1" x14ac:dyDescent="0.3"/>
    <row r="639" ht="15" customHeight="1" x14ac:dyDescent="0.3"/>
    <row r="640" ht="15" customHeight="1" x14ac:dyDescent="0.3"/>
    <row r="641" ht="15" customHeight="1" x14ac:dyDescent="0.3"/>
    <row r="642" ht="20.100000000000001" customHeight="1" x14ac:dyDescent="0.3"/>
    <row r="643" ht="15" customHeight="1" x14ac:dyDescent="0.3"/>
    <row r="644" ht="15" customHeight="1" x14ac:dyDescent="0.3"/>
    <row r="645" ht="15" customHeight="1" x14ac:dyDescent="0.3"/>
    <row r="646" ht="20.100000000000001" customHeight="1" x14ac:dyDescent="0.3"/>
    <row r="647" ht="15" customHeight="1" x14ac:dyDescent="0.3"/>
    <row r="648" ht="15" customHeight="1" x14ac:dyDescent="0.3"/>
    <row r="649" ht="15" customHeight="1" x14ac:dyDescent="0.3"/>
    <row r="650" ht="15" customHeight="1" x14ac:dyDescent="0.3"/>
    <row r="651" ht="20.100000000000001" customHeight="1" x14ac:dyDescent="0.3"/>
    <row r="652" ht="15" customHeight="1" x14ac:dyDescent="0.3"/>
    <row r="653" ht="15" customHeight="1" x14ac:dyDescent="0.3"/>
    <row r="654" ht="15" customHeight="1" x14ac:dyDescent="0.3"/>
    <row r="655" ht="20.100000000000001"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20.100000000000001" customHeight="1" x14ac:dyDescent="0.3"/>
    <row r="664" ht="15" customHeight="1" x14ac:dyDescent="0.3"/>
    <row r="665" ht="15" customHeight="1" x14ac:dyDescent="0.3"/>
    <row r="666" ht="15" customHeight="1" x14ac:dyDescent="0.3"/>
    <row r="667" ht="20.100000000000001" customHeight="1" x14ac:dyDescent="0.3"/>
    <row r="668" ht="15" customHeight="1" x14ac:dyDescent="0.3"/>
    <row r="669" ht="15" customHeight="1" x14ac:dyDescent="0.3"/>
    <row r="670" ht="15" customHeight="1" x14ac:dyDescent="0.3"/>
    <row r="671" ht="20.100000000000001" customHeight="1" x14ac:dyDescent="0.3"/>
    <row r="672" ht="15" customHeight="1" x14ac:dyDescent="0.3"/>
    <row r="673" ht="15" customHeight="1" x14ac:dyDescent="0.3"/>
    <row r="674" ht="15" customHeight="1" x14ac:dyDescent="0.3"/>
    <row r="675" ht="20.100000000000001" customHeight="1" x14ac:dyDescent="0.3"/>
    <row r="676" ht="15" customHeight="1" x14ac:dyDescent="0.3"/>
    <row r="677" ht="15" customHeight="1" x14ac:dyDescent="0.3"/>
    <row r="678" ht="15" customHeight="1" x14ac:dyDescent="0.3"/>
    <row r="679" ht="20.100000000000001" customHeight="1" x14ac:dyDescent="0.3"/>
    <row r="680" ht="15" customHeight="1" x14ac:dyDescent="0.3"/>
    <row r="681" ht="15" customHeight="1" x14ac:dyDescent="0.3"/>
    <row r="682" ht="15" customHeight="1" x14ac:dyDescent="0.3"/>
    <row r="683" ht="20.100000000000001" customHeight="1" x14ac:dyDescent="0.3"/>
    <row r="684" ht="15" customHeight="1" x14ac:dyDescent="0.3"/>
    <row r="685" ht="15" customHeight="1" x14ac:dyDescent="0.3"/>
    <row r="686" ht="15" customHeight="1" x14ac:dyDescent="0.3"/>
    <row r="687" ht="20.100000000000001" customHeight="1" x14ac:dyDescent="0.3"/>
    <row r="688" ht="15" customHeight="1" x14ac:dyDescent="0.3"/>
    <row r="689" ht="15" customHeight="1" x14ac:dyDescent="0.3"/>
    <row r="690" ht="15" customHeight="1" x14ac:dyDescent="0.3"/>
    <row r="691" ht="20.100000000000001" customHeight="1" x14ac:dyDescent="0.3"/>
    <row r="692" ht="15" customHeight="1" x14ac:dyDescent="0.3"/>
    <row r="693" ht="15" customHeight="1" x14ac:dyDescent="0.3"/>
    <row r="694" ht="15" customHeight="1" x14ac:dyDescent="0.3"/>
    <row r="695" ht="15" customHeight="1" x14ac:dyDescent="0.3"/>
    <row r="696" ht="20.100000000000001" customHeight="1" x14ac:dyDescent="0.3"/>
    <row r="697" ht="15" customHeight="1" x14ac:dyDescent="0.3"/>
    <row r="698" ht="15" customHeight="1" x14ac:dyDescent="0.3"/>
    <row r="699" ht="15" customHeight="1" x14ac:dyDescent="0.3"/>
    <row r="700" ht="20.100000000000001" customHeight="1" x14ac:dyDescent="0.3"/>
    <row r="701" ht="15" customHeight="1" x14ac:dyDescent="0.3"/>
    <row r="702" ht="15" customHeight="1" x14ac:dyDescent="0.3"/>
    <row r="703" ht="15" customHeight="1" x14ac:dyDescent="0.3"/>
    <row r="704" ht="15" customHeight="1" x14ac:dyDescent="0.3"/>
    <row r="705" ht="20.100000000000001" customHeight="1" x14ac:dyDescent="0.3"/>
    <row r="706" ht="15" customHeight="1" x14ac:dyDescent="0.3"/>
    <row r="707" ht="15" customHeight="1" x14ac:dyDescent="0.3"/>
    <row r="708" ht="15" customHeight="1" x14ac:dyDescent="0.3"/>
    <row r="709" ht="20.100000000000001"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20.100000000000001" customHeight="1" x14ac:dyDescent="0.3"/>
    <row r="718" ht="15" customHeight="1" x14ac:dyDescent="0.3"/>
    <row r="719" ht="15" customHeight="1" x14ac:dyDescent="0.3"/>
    <row r="720" ht="15" customHeight="1" x14ac:dyDescent="0.3"/>
    <row r="721" ht="15" customHeight="1" x14ac:dyDescent="0.3"/>
    <row r="722" ht="20.100000000000001" customHeight="1" x14ac:dyDescent="0.3"/>
    <row r="723" ht="15" customHeight="1" x14ac:dyDescent="0.3"/>
    <row r="724" ht="15" customHeight="1" x14ac:dyDescent="0.3"/>
    <row r="725" ht="15" customHeight="1" x14ac:dyDescent="0.3"/>
    <row r="726" ht="20.100000000000001" customHeight="1" x14ac:dyDescent="0.3"/>
    <row r="727" ht="15" customHeight="1" x14ac:dyDescent="0.3"/>
    <row r="728" ht="15" customHeight="1" x14ac:dyDescent="0.3"/>
    <row r="729" ht="15" customHeight="1" x14ac:dyDescent="0.3"/>
    <row r="730" ht="20.100000000000001" customHeight="1" x14ac:dyDescent="0.3"/>
    <row r="731" ht="15" customHeight="1" x14ac:dyDescent="0.3"/>
    <row r="732" ht="15" customHeight="1" x14ac:dyDescent="0.3"/>
    <row r="733" ht="15" customHeight="1" x14ac:dyDescent="0.3"/>
    <row r="734" ht="20.100000000000001" customHeight="1" x14ac:dyDescent="0.3"/>
    <row r="735" ht="15" customHeight="1" x14ac:dyDescent="0.3"/>
    <row r="736" ht="15" customHeight="1" x14ac:dyDescent="0.3"/>
    <row r="737" ht="15" customHeight="1" x14ac:dyDescent="0.3"/>
    <row r="738" ht="20.100000000000001" customHeight="1" x14ac:dyDescent="0.3"/>
    <row r="739" ht="15" customHeight="1" x14ac:dyDescent="0.3"/>
    <row r="740" ht="15" customHeight="1" x14ac:dyDescent="0.3"/>
    <row r="741" ht="15" customHeight="1" x14ac:dyDescent="0.3"/>
    <row r="742" ht="20.100000000000001" customHeight="1" x14ac:dyDescent="0.3"/>
    <row r="743" ht="15" customHeight="1" x14ac:dyDescent="0.3"/>
    <row r="744" ht="15" customHeight="1" x14ac:dyDescent="0.3"/>
    <row r="745" ht="15" customHeight="1" x14ac:dyDescent="0.3"/>
    <row r="746" ht="20.100000000000001" customHeight="1" x14ac:dyDescent="0.3"/>
    <row r="747" ht="15" customHeight="1" x14ac:dyDescent="0.3"/>
    <row r="748" ht="15" customHeight="1" x14ac:dyDescent="0.3"/>
    <row r="749" ht="15" customHeight="1" x14ac:dyDescent="0.3"/>
    <row r="750" ht="20.100000000000001" customHeight="1" x14ac:dyDescent="0.3"/>
    <row r="751" ht="15" customHeight="1" x14ac:dyDescent="0.3"/>
    <row r="752" ht="15" customHeight="1" x14ac:dyDescent="0.3"/>
    <row r="753" ht="15" customHeight="1" x14ac:dyDescent="0.3"/>
    <row r="754" ht="20.100000000000001" customHeight="1" x14ac:dyDescent="0.3"/>
    <row r="755" ht="15" customHeight="1" x14ac:dyDescent="0.3"/>
    <row r="756" ht="15" customHeight="1" x14ac:dyDescent="0.3"/>
    <row r="757" ht="15" customHeight="1" x14ac:dyDescent="0.3"/>
    <row r="758" ht="20.100000000000001" customHeight="1" x14ac:dyDescent="0.3"/>
    <row r="759" ht="15" customHeight="1" x14ac:dyDescent="0.3"/>
    <row r="760" ht="15" customHeight="1" x14ac:dyDescent="0.3"/>
    <row r="761" ht="15" customHeight="1" x14ac:dyDescent="0.3"/>
    <row r="762" ht="20.100000000000001" customHeight="1" x14ac:dyDescent="0.3"/>
    <row r="763" ht="15" customHeight="1" x14ac:dyDescent="0.3"/>
    <row r="764" ht="15" customHeight="1" x14ac:dyDescent="0.3"/>
    <row r="765" ht="15" customHeight="1" x14ac:dyDescent="0.3"/>
    <row r="766" ht="20.100000000000001" customHeight="1" x14ac:dyDescent="0.3"/>
    <row r="767" ht="15" customHeight="1" x14ac:dyDescent="0.3"/>
    <row r="768" ht="15" customHeight="1" x14ac:dyDescent="0.3"/>
    <row r="769" ht="15" customHeight="1" x14ac:dyDescent="0.3"/>
    <row r="770" ht="20.100000000000001" customHeight="1" x14ac:dyDescent="0.3"/>
    <row r="771" ht="15" customHeight="1" x14ac:dyDescent="0.3"/>
    <row r="772" ht="15" customHeight="1" x14ac:dyDescent="0.3"/>
    <row r="773" ht="15" customHeight="1" x14ac:dyDescent="0.3"/>
    <row r="774" ht="20.100000000000001" customHeight="1" x14ac:dyDescent="0.3"/>
    <row r="775" ht="15" customHeight="1" x14ac:dyDescent="0.3"/>
    <row r="776" ht="15" customHeight="1" x14ac:dyDescent="0.3"/>
    <row r="777" ht="15" customHeight="1" x14ac:dyDescent="0.3"/>
    <row r="778" ht="20.100000000000001" customHeight="1" x14ac:dyDescent="0.3"/>
    <row r="779" ht="15" customHeight="1" x14ac:dyDescent="0.3"/>
    <row r="780" ht="15" customHeight="1" x14ac:dyDescent="0.3"/>
    <row r="781" ht="15" customHeight="1" x14ac:dyDescent="0.3"/>
    <row r="782" ht="20.100000000000001" customHeight="1" x14ac:dyDescent="0.3"/>
    <row r="783" ht="15" customHeight="1" x14ac:dyDescent="0.3"/>
    <row r="784" ht="15" customHeight="1" x14ac:dyDescent="0.3"/>
    <row r="785" ht="15" customHeight="1" x14ac:dyDescent="0.3"/>
    <row r="786" ht="20.100000000000001" customHeight="1" x14ac:dyDescent="0.3"/>
    <row r="787" ht="15" customHeight="1" x14ac:dyDescent="0.3"/>
    <row r="788" ht="15" customHeight="1" x14ac:dyDescent="0.3"/>
    <row r="789" ht="15" customHeight="1" x14ac:dyDescent="0.3"/>
    <row r="790" ht="20.100000000000001" customHeight="1" x14ac:dyDescent="0.3"/>
    <row r="791" ht="15" customHeight="1" x14ac:dyDescent="0.3"/>
    <row r="792" ht="15" customHeight="1" x14ac:dyDescent="0.3"/>
    <row r="793" ht="15" customHeight="1" x14ac:dyDescent="0.3"/>
    <row r="794" ht="20.100000000000001" customHeight="1" x14ac:dyDescent="0.3"/>
    <row r="795" ht="15" customHeight="1" x14ac:dyDescent="0.3"/>
    <row r="796" ht="15" customHeight="1" x14ac:dyDescent="0.3"/>
    <row r="797" ht="15" customHeight="1" x14ac:dyDescent="0.3"/>
    <row r="798" ht="20.100000000000001" customHeight="1" x14ac:dyDescent="0.3"/>
    <row r="799" ht="15" customHeight="1" x14ac:dyDescent="0.3"/>
    <row r="800" ht="15" customHeight="1" x14ac:dyDescent="0.3"/>
    <row r="801" ht="15" customHeight="1" x14ac:dyDescent="0.3"/>
    <row r="802" ht="20.100000000000001" customHeight="1" x14ac:dyDescent="0.3"/>
    <row r="803" ht="15" customHeight="1" x14ac:dyDescent="0.3"/>
    <row r="804" ht="15" customHeight="1" x14ac:dyDescent="0.3"/>
    <row r="805" ht="15" customHeight="1" x14ac:dyDescent="0.3"/>
    <row r="806" ht="20.100000000000001" customHeight="1" x14ac:dyDescent="0.3"/>
    <row r="807" ht="15" customHeight="1" x14ac:dyDescent="0.3"/>
    <row r="808" ht="15" customHeight="1" x14ac:dyDescent="0.3"/>
    <row r="809" ht="15" customHeight="1" x14ac:dyDescent="0.3"/>
    <row r="810" ht="20.100000000000001" customHeight="1" x14ac:dyDescent="0.3"/>
    <row r="811" ht="15" customHeight="1" x14ac:dyDescent="0.3"/>
    <row r="812" ht="15" customHeight="1" x14ac:dyDescent="0.3"/>
    <row r="813" ht="15" customHeight="1" x14ac:dyDescent="0.3"/>
    <row r="814" ht="20.100000000000001" customHeight="1" x14ac:dyDescent="0.3"/>
    <row r="815" ht="15" customHeight="1" x14ac:dyDescent="0.3"/>
    <row r="816" ht="15" customHeight="1" x14ac:dyDescent="0.3"/>
    <row r="817" ht="15" customHeight="1" x14ac:dyDescent="0.3"/>
    <row r="818" ht="20.100000000000001" customHeight="1" x14ac:dyDescent="0.3"/>
    <row r="819" ht="15" customHeight="1" x14ac:dyDescent="0.3"/>
    <row r="820" ht="15" customHeight="1" x14ac:dyDescent="0.3"/>
    <row r="821" ht="15" customHeight="1" x14ac:dyDescent="0.3"/>
    <row r="822" ht="20.100000000000001" customHeight="1" x14ac:dyDescent="0.3"/>
    <row r="823" ht="15" customHeight="1" x14ac:dyDescent="0.3"/>
    <row r="824" ht="15" customHeight="1" x14ac:dyDescent="0.3"/>
    <row r="825" ht="15" customHeight="1" x14ac:dyDescent="0.3"/>
    <row r="826" ht="20.100000000000001" customHeight="1" x14ac:dyDescent="0.3"/>
    <row r="827" ht="15" customHeight="1" x14ac:dyDescent="0.3"/>
    <row r="828" ht="15" customHeight="1" x14ac:dyDescent="0.3"/>
    <row r="829" ht="15" customHeight="1" x14ac:dyDescent="0.3"/>
    <row r="830" ht="20.100000000000001" customHeight="1" x14ac:dyDescent="0.3"/>
    <row r="831" ht="15" customHeight="1" x14ac:dyDescent="0.3"/>
    <row r="832" ht="15" customHeight="1" x14ac:dyDescent="0.3"/>
    <row r="833" ht="15" customHeight="1" x14ac:dyDescent="0.3"/>
    <row r="834" ht="20.100000000000001" customHeight="1" x14ac:dyDescent="0.3"/>
    <row r="835" ht="15" customHeight="1" x14ac:dyDescent="0.3"/>
    <row r="836" ht="15" customHeight="1" x14ac:dyDescent="0.3"/>
    <row r="837" ht="15" customHeight="1" x14ac:dyDescent="0.3"/>
    <row r="838" ht="20.100000000000001" customHeight="1" x14ac:dyDescent="0.3"/>
    <row r="839" ht="15" customHeight="1" x14ac:dyDescent="0.3"/>
    <row r="840" ht="15" customHeight="1" x14ac:dyDescent="0.3"/>
    <row r="841" ht="15" customHeight="1" x14ac:dyDescent="0.3"/>
    <row r="842" ht="20.100000000000001" customHeight="1" x14ac:dyDescent="0.3"/>
    <row r="843" ht="15" customHeight="1" x14ac:dyDescent="0.3"/>
    <row r="844" ht="15" customHeight="1" x14ac:dyDescent="0.3"/>
    <row r="845" ht="15" customHeight="1" x14ac:dyDescent="0.3"/>
    <row r="846" ht="20.100000000000001" customHeight="1" x14ac:dyDescent="0.3"/>
    <row r="847" ht="15" customHeight="1" x14ac:dyDescent="0.3"/>
    <row r="848" ht="15" customHeight="1" x14ac:dyDescent="0.3"/>
    <row r="849" ht="15" customHeight="1" x14ac:dyDescent="0.3"/>
    <row r="850" ht="20.100000000000001" customHeight="1" x14ac:dyDescent="0.3"/>
    <row r="851" ht="15" customHeight="1" x14ac:dyDescent="0.3"/>
    <row r="852" ht="15" customHeight="1" x14ac:dyDescent="0.3"/>
    <row r="853" ht="15" customHeight="1" x14ac:dyDescent="0.3"/>
    <row r="854" ht="20.100000000000001" customHeight="1" x14ac:dyDescent="0.3"/>
    <row r="855" ht="15" customHeight="1" x14ac:dyDescent="0.3"/>
    <row r="856" ht="15" customHeight="1" x14ac:dyDescent="0.3"/>
    <row r="857" ht="15" customHeight="1" x14ac:dyDescent="0.3"/>
    <row r="858" ht="20.100000000000001" customHeight="1" x14ac:dyDescent="0.3"/>
    <row r="859" ht="15" customHeight="1" x14ac:dyDescent="0.3"/>
    <row r="860" ht="15" customHeight="1" x14ac:dyDescent="0.3"/>
    <row r="861" ht="15" customHeight="1" x14ac:dyDescent="0.3"/>
    <row r="862" ht="20.100000000000001" customHeight="1" x14ac:dyDescent="0.3"/>
    <row r="863" ht="15" customHeight="1" x14ac:dyDescent="0.3"/>
    <row r="864" ht="15" customHeight="1" x14ac:dyDescent="0.3"/>
    <row r="865" ht="15" customHeight="1" x14ac:dyDescent="0.3"/>
    <row r="866" ht="20.100000000000001" customHeight="1" x14ac:dyDescent="0.3"/>
    <row r="867" ht="15" customHeight="1" x14ac:dyDescent="0.3"/>
    <row r="868" ht="15" customHeight="1" x14ac:dyDescent="0.3"/>
    <row r="869" ht="15" customHeight="1" x14ac:dyDescent="0.3"/>
    <row r="870" ht="20.100000000000001" customHeight="1" x14ac:dyDescent="0.3"/>
    <row r="871" ht="15" customHeight="1" x14ac:dyDescent="0.3"/>
    <row r="872" ht="15" customHeight="1" x14ac:dyDescent="0.3"/>
    <row r="873" ht="15" customHeight="1" x14ac:dyDescent="0.3"/>
    <row r="874" ht="20.100000000000001" customHeight="1" x14ac:dyDescent="0.3"/>
    <row r="875" ht="15" customHeight="1" x14ac:dyDescent="0.3"/>
    <row r="876" ht="15" customHeight="1" x14ac:dyDescent="0.3"/>
    <row r="877" ht="15" customHeight="1" x14ac:dyDescent="0.3"/>
    <row r="878" ht="20.100000000000001" customHeight="1" x14ac:dyDescent="0.3"/>
    <row r="879" ht="15" customHeight="1" x14ac:dyDescent="0.3"/>
    <row r="880" ht="15" customHeight="1" x14ac:dyDescent="0.3"/>
    <row r="881" ht="15" customHeight="1" x14ac:dyDescent="0.3"/>
    <row r="882" ht="20.100000000000001" customHeight="1" x14ac:dyDescent="0.3"/>
    <row r="883" ht="15" customHeight="1" x14ac:dyDescent="0.3"/>
    <row r="884" ht="15" customHeight="1" x14ac:dyDescent="0.3"/>
    <row r="885" ht="15" customHeight="1" x14ac:dyDescent="0.3"/>
    <row r="886" ht="20.100000000000001" customHeight="1" x14ac:dyDescent="0.3"/>
    <row r="887" ht="15" customHeight="1" x14ac:dyDescent="0.3"/>
    <row r="888" ht="15" customHeight="1" x14ac:dyDescent="0.3"/>
    <row r="889" ht="15" customHeight="1" x14ac:dyDescent="0.3"/>
    <row r="890" ht="20.100000000000001" customHeight="1" x14ac:dyDescent="0.3"/>
    <row r="891" ht="15" customHeight="1" x14ac:dyDescent="0.3"/>
    <row r="892" ht="15" customHeight="1" x14ac:dyDescent="0.3"/>
    <row r="893" ht="15" customHeight="1" x14ac:dyDescent="0.3"/>
    <row r="894" ht="20.100000000000001" customHeight="1" x14ac:dyDescent="0.3"/>
    <row r="895" ht="15" customHeight="1" x14ac:dyDescent="0.3"/>
    <row r="896" ht="15" customHeight="1" x14ac:dyDescent="0.3"/>
    <row r="897" ht="15" customHeight="1" x14ac:dyDescent="0.3"/>
    <row r="898" ht="20.100000000000001" customHeight="1" x14ac:dyDescent="0.3"/>
    <row r="899" ht="15" customHeight="1" x14ac:dyDescent="0.3"/>
    <row r="900" ht="15" customHeight="1" x14ac:dyDescent="0.3"/>
    <row r="901" ht="15" customHeight="1" x14ac:dyDescent="0.3"/>
    <row r="902" ht="20.100000000000001" customHeight="1" x14ac:dyDescent="0.3"/>
    <row r="903" ht="15" customHeight="1" x14ac:dyDescent="0.3"/>
    <row r="904" ht="15" customHeight="1" x14ac:dyDescent="0.3"/>
    <row r="905" ht="15" customHeight="1" x14ac:dyDescent="0.3"/>
    <row r="906" ht="20.100000000000001" customHeight="1" x14ac:dyDescent="0.3"/>
    <row r="907" ht="15" customHeight="1" x14ac:dyDescent="0.3"/>
    <row r="908" ht="15" customHeight="1" x14ac:dyDescent="0.3"/>
    <row r="909" ht="15" customHeight="1" x14ac:dyDescent="0.3"/>
    <row r="910" ht="20.100000000000001" customHeight="1" x14ac:dyDescent="0.3"/>
    <row r="911" ht="15" customHeight="1" x14ac:dyDescent="0.3"/>
    <row r="912" ht="15" customHeight="1" x14ac:dyDescent="0.3"/>
    <row r="913" ht="15" customHeight="1" x14ac:dyDescent="0.3"/>
    <row r="914" ht="20.100000000000001" customHeight="1" x14ac:dyDescent="0.3"/>
    <row r="915" ht="15" customHeight="1" x14ac:dyDescent="0.3"/>
    <row r="916" ht="15" customHeight="1" x14ac:dyDescent="0.3"/>
    <row r="917" ht="15" customHeight="1" x14ac:dyDescent="0.3"/>
    <row r="918" ht="20.100000000000001" customHeight="1" x14ac:dyDescent="0.3"/>
    <row r="919" ht="15" customHeight="1" x14ac:dyDescent="0.3"/>
    <row r="920" ht="15" customHeight="1" x14ac:dyDescent="0.3"/>
    <row r="921" ht="15" customHeight="1" x14ac:dyDescent="0.3"/>
    <row r="922" ht="20.100000000000001" customHeight="1" x14ac:dyDescent="0.3"/>
    <row r="923" ht="15" customHeight="1" x14ac:dyDescent="0.3"/>
    <row r="924" ht="15" customHeight="1" x14ac:dyDescent="0.3"/>
    <row r="925" ht="15" customHeight="1" x14ac:dyDescent="0.3"/>
    <row r="926" ht="15" customHeight="1" x14ac:dyDescent="0.3"/>
    <row r="927" ht="20.100000000000001" customHeight="1" x14ac:dyDescent="0.3"/>
    <row r="928" ht="15" customHeight="1" x14ac:dyDescent="0.3"/>
    <row r="929" ht="15" customHeight="1" x14ac:dyDescent="0.3"/>
    <row r="930" ht="15" customHeight="1" x14ac:dyDescent="0.3"/>
    <row r="931" ht="20.100000000000001" customHeight="1" x14ac:dyDescent="0.3"/>
    <row r="932" ht="15" customHeight="1" x14ac:dyDescent="0.3"/>
    <row r="933" ht="15" customHeight="1" x14ac:dyDescent="0.3"/>
    <row r="934" ht="15" customHeight="1" x14ac:dyDescent="0.3"/>
    <row r="935" ht="20.100000000000001" customHeight="1" x14ac:dyDescent="0.3"/>
    <row r="936" ht="15" customHeight="1" x14ac:dyDescent="0.3"/>
    <row r="937" ht="15" customHeight="1" x14ac:dyDescent="0.3"/>
    <row r="938" ht="15" customHeight="1" x14ac:dyDescent="0.3"/>
    <row r="939" ht="20.100000000000001"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20.100000000000001" customHeight="1" x14ac:dyDescent="0.3"/>
    <row r="996" ht="15" customHeight="1" x14ac:dyDescent="0.3"/>
    <row r="997" ht="15" customHeight="1" x14ac:dyDescent="0.3"/>
    <row r="998" ht="15" customHeight="1" x14ac:dyDescent="0.3"/>
    <row r="999" ht="20.100000000000001" customHeight="1" x14ac:dyDescent="0.3"/>
    <row r="1000" ht="15" customHeight="1" x14ac:dyDescent="0.3"/>
    <row r="1001" ht="15" customHeight="1" x14ac:dyDescent="0.3"/>
    <row r="1002" ht="15" customHeight="1" x14ac:dyDescent="0.3"/>
    <row r="1003" ht="15" customHeight="1" x14ac:dyDescent="0.3"/>
    <row r="1004" ht="20.100000000000001" customHeight="1" x14ac:dyDescent="0.3"/>
    <row r="1005" ht="15" customHeight="1" x14ac:dyDescent="0.3"/>
    <row r="1006" ht="15" customHeight="1" x14ac:dyDescent="0.3"/>
    <row r="1007" ht="15" customHeight="1" x14ac:dyDescent="0.3"/>
    <row r="1008" ht="15" customHeight="1" x14ac:dyDescent="0.3"/>
    <row r="1009" ht="20.100000000000001" customHeight="1" x14ac:dyDescent="0.3"/>
    <row r="1010" ht="15" customHeight="1" x14ac:dyDescent="0.3"/>
    <row r="1011" ht="15" customHeight="1" x14ac:dyDescent="0.3"/>
    <row r="1012" ht="15" customHeight="1" x14ac:dyDescent="0.3"/>
    <row r="1013" ht="15" customHeight="1" x14ac:dyDescent="0.3"/>
    <row r="1014" ht="20.100000000000001" customHeight="1" x14ac:dyDescent="0.3"/>
    <row r="1015" ht="15" customHeight="1" x14ac:dyDescent="0.3"/>
    <row r="1016" ht="15" customHeight="1" x14ac:dyDescent="0.3"/>
    <row r="1017" ht="15" customHeight="1" x14ac:dyDescent="0.3"/>
    <row r="1018" ht="15" customHeight="1" x14ac:dyDescent="0.3"/>
    <row r="1019" ht="20.100000000000001" customHeight="1" x14ac:dyDescent="0.3"/>
    <row r="1020" ht="15" customHeight="1" x14ac:dyDescent="0.3"/>
    <row r="1021" ht="15" customHeight="1" x14ac:dyDescent="0.3"/>
    <row r="1022" ht="15" customHeight="1" x14ac:dyDescent="0.3"/>
    <row r="1023" ht="15" customHeight="1" x14ac:dyDescent="0.3"/>
    <row r="1024" ht="20.100000000000001" customHeight="1" x14ac:dyDescent="0.3"/>
    <row r="1025" ht="15" customHeight="1" x14ac:dyDescent="0.3"/>
    <row r="1026" ht="15" customHeight="1" x14ac:dyDescent="0.3"/>
    <row r="1027" ht="15" customHeight="1" x14ac:dyDescent="0.3"/>
    <row r="1028" ht="15" customHeight="1" x14ac:dyDescent="0.3"/>
    <row r="1029" ht="20.100000000000001" customHeight="1" x14ac:dyDescent="0.3"/>
    <row r="1030" ht="15" customHeight="1" x14ac:dyDescent="0.3"/>
    <row r="1031" ht="15" customHeight="1" x14ac:dyDescent="0.3"/>
    <row r="1032" ht="15" customHeight="1" x14ac:dyDescent="0.3"/>
    <row r="1033" ht="15" customHeight="1" x14ac:dyDescent="0.3"/>
    <row r="1034" ht="20.100000000000001" customHeight="1" x14ac:dyDescent="0.3"/>
    <row r="1035" ht="15" customHeight="1" x14ac:dyDescent="0.3"/>
    <row r="1036" ht="15" customHeight="1" x14ac:dyDescent="0.3"/>
    <row r="1037" ht="15" customHeight="1" x14ac:dyDescent="0.3"/>
    <row r="1038" ht="15" customHeight="1" x14ac:dyDescent="0.3"/>
    <row r="1039" ht="20.100000000000001" customHeight="1" x14ac:dyDescent="0.3"/>
    <row r="1040" ht="15" customHeight="1" x14ac:dyDescent="0.3"/>
    <row r="1041" ht="15" customHeight="1" x14ac:dyDescent="0.3"/>
    <row r="1042" ht="15" customHeight="1" x14ac:dyDescent="0.3"/>
    <row r="1043" ht="15" customHeight="1" x14ac:dyDescent="0.3"/>
    <row r="1044" ht="20.100000000000001" customHeight="1" x14ac:dyDescent="0.3"/>
    <row r="1045" ht="15" customHeight="1" x14ac:dyDescent="0.3"/>
    <row r="1046" ht="15" customHeight="1" x14ac:dyDescent="0.3"/>
    <row r="1047" ht="15" customHeight="1" x14ac:dyDescent="0.3"/>
    <row r="1048" ht="15" customHeight="1" x14ac:dyDescent="0.3"/>
    <row r="1049" ht="20.100000000000001"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20.100000000000001"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20.100000000000001"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ht="15" customHeight="1" x14ac:dyDescent="0.3"/>
    <row r="1090" ht="15" customHeight="1" x14ac:dyDescent="0.3"/>
    <row r="1091" ht="15" customHeight="1" x14ac:dyDescent="0.3"/>
    <row r="1092" ht="15" customHeight="1" x14ac:dyDescent="0.3"/>
    <row r="1093" ht="15" customHeight="1" x14ac:dyDescent="0.3"/>
    <row r="1094" ht="15" customHeight="1" x14ac:dyDescent="0.3"/>
    <row r="1095" ht="15" customHeight="1" x14ac:dyDescent="0.3"/>
    <row r="1096" ht="15" customHeight="1" x14ac:dyDescent="0.3"/>
    <row r="1097" ht="15" customHeight="1" x14ac:dyDescent="0.3"/>
    <row r="1098" ht="15" customHeight="1" x14ac:dyDescent="0.3"/>
    <row r="1099" ht="20.100000000000001" customHeight="1" x14ac:dyDescent="0.3"/>
    <row r="1100" ht="15" customHeight="1" x14ac:dyDescent="0.3"/>
    <row r="1101" ht="15" customHeight="1" x14ac:dyDescent="0.3"/>
    <row r="1102" ht="15" customHeight="1" x14ac:dyDescent="0.3"/>
    <row r="1103" ht="20.100000000000001" customHeight="1" x14ac:dyDescent="0.3"/>
    <row r="1104" ht="15" customHeight="1" x14ac:dyDescent="0.3"/>
    <row r="1105" ht="15" customHeight="1" x14ac:dyDescent="0.3"/>
    <row r="1106" ht="15" customHeight="1" x14ac:dyDescent="0.3"/>
    <row r="1107" ht="20.100000000000001" customHeight="1" x14ac:dyDescent="0.3"/>
    <row r="1108" ht="15" customHeight="1" x14ac:dyDescent="0.3"/>
    <row r="1109" ht="15" customHeight="1" x14ac:dyDescent="0.3"/>
    <row r="1110" ht="15" customHeight="1" x14ac:dyDescent="0.3"/>
    <row r="1111" ht="20.100000000000001" customHeight="1" x14ac:dyDescent="0.3"/>
    <row r="1112" ht="15" customHeight="1" x14ac:dyDescent="0.3"/>
    <row r="1113" ht="15" customHeight="1" x14ac:dyDescent="0.3"/>
    <row r="1114" ht="15" customHeight="1" x14ac:dyDescent="0.3"/>
    <row r="1115" ht="20.100000000000001" customHeight="1" x14ac:dyDescent="0.3"/>
    <row r="1116" ht="15" customHeight="1" x14ac:dyDescent="0.3"/>
    <row r="1117" ht="15" customHeight="1" x14ac:dyDescent="0.3"/>
    <row r="1118" ht="15" customHeight="1" x14ac:dyDescent="0.3"/>
    <row r="1119" ht="15" customHeight="1" x14ac:dyDescent="0.3"/>
    <row r="1120" ht="20.100000000000001" customHeight="1" x14ac:dyDescent="0.3"/>
    <row r="1121" ht="15" customHeight="1" x14ac:dyDescent="0.3"/>
    <row r="1122" ht="15" customHeight="1" x14ac:dyDescent="0.3"/>
    <row r="1123" ht="15" customHeight="1" x14ac:dyDescent="0.3"/>
    <row r="1124" ht="15" customHeight="1" x14ac:dyDescent="0.3"/>
    <row r="1125" ht="20.100000000000001" customHeight="1" x14ac:dyDescent="0.3"/>
    <row r="1126" ht="15" customHeight="1" x14ac:dyDescent="0.3"/>
    <row r="1127" ht="15" customHeight="1" x14ac:dyDescent="0.3"/>
    <row r="1128" ht="15" customHeight="1" x14ac:dyDescent="0.3"/>
    <row r="1129" ht="20.100000000000001" customHeight="1" x14ac:dyDescent="0.3"/>
    <row r="1130" ht="15" customHeight="1" x14ac:dyDescent="0.3"/>
    <row r="1131" ht="15" customHeight="1" x14ac:dyDescent="0.3"/>
    <row r="1132" ht="15" customHeight="1" x14ac:dyDescent="0.3"/>
    <row r="1133" ht="20.100000000000001" customHeight="1" x14ac:dyDescent="0.3"/>
    <row r="1134" ht="15" customHeight="1" x14ac:dyDescent="0.3"/>
    <row r="1135" ht="15" customHeight="1" x14ac:dyDescent="0.3"/>
    <row r="1136" ht="15" customHeight="1" x14ac:dyDescent="0.3"/>
    <row r="1137" ht="20.100000000000001" customHeight="1" x14ac:dyDescent="0.3"/>
    <row r="1138" ht="15" customHeight="1" x14ac:dyDescent="0.3"/>
    <row r="1139" ht="15" customHeight="1" x14ac:dyDescent="0.3"/>
    <row r="1140" ht="15" customHeight="1" x14ac:dyDescent="0.3"/>
    <row r="1141" ht="20.100000000000001" customHeight="1" x14ac:dyDescent="0.3"/>
    <row r="1142" ht="15" customHeight="1" x14ac:dyDescent="0.3"/>
    <row r="1143" ht="15" customHeight="1" x14ac:dyDescent="0.3"/>
    <row r="1144" ht="15" customHeight="1" x14ac:dyDescent="0.3"/>
    <row r="1145" ht="20.100000000000001" customHeight="1" x14ac:dyDescent="0.3"/>
    <row r="1146" ht="15" customHeight="1" x14ac:dyDescent="0.3"/>
    <row r="1147" ht="15" customHeight="1" x14ac:dyDescent="0.3"/>
    <row r="1148" ht="15" customHeight="1" x14ac:dyDescent="0.3"/>
    <row r="1149" ht="20.100000000000001" customHeight="1" x14ac:dyDescent="0.3"/>
    <row r="1150" ht="15" customHeight="1" x14ac:dyDescent="0.3"/>
    <row r="1151" ht="15" customHeight="1" x14ac:dyDescent="0.3"/>
    <row r="1152" ht="15" customHeight="1" x14ac:dyDescent="0.3"/>
    <row r="1153" ht="20.100000000000001" customHeight="1" x14ac:dyDescent="0.3"/>
    <row r="1154" ht="15" customHeight="1" x14ac:dyDescent="0.3"/>
    <row r="1155" ht="15" customHeight="1" x14ac:dyDescent="0.3"/>
    <row r="1156" ht="15" customHeight="1" x14ac:dyDescent="0.3"/>
    <row r="1157" ht="20.100000000000001" customHeight="1" x14ac:dyDescent="0.3"/>
    <row r="1158" ht="15" customHeight="1" x14ac:dyDescent="0.3"/>
    <row r="1159" ht="15" customHeight="1" x14ac:dyDescent="0.3"/>
    <row r="1160" ht="15" customHeight="1" x14ac:dyDescent="0.3"/>
    <row r="1161" ht="20.100000000000001" customHeight="1" x14ac:dyDescent="0.3"/>
    <row r="1162" ht="15" customHeight="1" x14ac:dyDescent="0.3"/>
    <row r="1163" ht="15" customHeight="1" x14ac:dyDescent="0.3"/>
    <row r="1164" ht="15" customHeight="1" x14ac:dyDescent="0.3"/>
    <row r="1165" ht="20.100000000000001" customHeight="1" x14ac:dyDescent="0.3"/>
    <row r="1166" ht="15" customHeight="1" x14ac:dyDescent="0.3"/>
    <row r="1167" ht="15" customHeight="1" x14ac:dyDescent="0.3"/>
    <row r="1168" ht="15" customHeight="1" x14ac:dyDescent="0.3"/>
    <row r="1169" ht="20.100000000000001" customHeight="1" x14ac:dyDescent="0.3"/>
    <row r="1170" ht="15" customHeight="1" x14ac:dyDescent="0.3"/>
    <row r="1171" ht="15" customHeight="1" x14ac:dyDescent="0.3"/>
    <row r="1172" ht="15" customHeight="1" x14ac:dyDescent="0.3"/>
    <row r="1173" ht="20.100000000000001" customHeight="1" x14ac:dyDescent="0.3"/>
    <row r="1174" ht="15" customHeight="1" x14ac:dyDescent="0.3"/>
    <row r="1175" ht="15" customHeight="1" x14ac:dyDescent="0.3"/>
    <row r="1176" ht="15" customHeight="1" x14ac:dyDescent="0.3"/>
    <row r="1177" ht="20.100000000000001" customHeight="1" x14ac:dyDescent="0.3"/>
    <row r="1178" ht="15" customHeight="1" x14ac:dyDescent="0.3"/>
    <row r="1179" ht="15" customHeight="1" x14ac:dyDescent="0.3"/>
    <row r="1180" ht="15" customHeight="1" x14ac:dyDescent="0.3"/>
    <row r="1181" ht="20.100000000000001" customHeight="1" x14ac:dyDescent="0.3"/>
    <row r="1182" ht="15" customHeight="1" x14ac:dyDescent="0.3"/>
    <row r="1183" ht="15" customHeight="1" x14ac:dyDescent="0.3"/>
    <row r="1184" ht="15" customHeight="1" x14ac:dyDescent="0.3"/>
    <row r="1185" ht="20.100000000000001" customHeight="1" x14ac:dyDescent="0.3"/>
    <row r="1186" ht="15" customHeight="1" x14ac:dyDescent="0.3"/>
    <row r="1187" ht="15" customHeight="1" x14ac:dyDescent="0.3"/>
    <row r="1188" ht="15" customHeight="1" x14ac:dyDescent="0.3"/>
    <row r="1189" ht="20.100000000000001" customHeight="1" x14ac:dyDescent="0.3"/>
    <row r="1190" ht="15" customHeight="1" x14ac:dyDescent="0.3"/>
    <row r="1191" ht="15" customHeight="1" x14ac:dyDescent="0.3"/>
    <row r="1192" ht="15" customHeight="1" x14ac:dyDescent="0.3"/>
    <row r="1193" ht="20.100000000000001" customHeight="1" x14ac:dyDescent="0.3"/>
    <row r="1194" ht="15" customHeight="1" x14ac:dyDescent="0.3"/>
    <row r="1195" ht="15" customHeight="1" x14ac:dyDescent="0.3"/>
    <row r="1196" ht="15" customHeight="1" x14ac:dyDescent="0.3"/>
    <row r="1197" ht="20.100000000000001" customHeight="1" x14ac:dyDescent="0.3"/>
    <row r="1198" ht="15" customHeight="1" x14ac:dyDescent="0.3"/>
    <row r="1199" ht="15" customHeight="1" x14ac:dyDescent="0.3"/>
    <row r="1200" ht="15" customHeight="1" x14ac:dyDescent="0.3"/>
    <row r="1201" ht="20.100000000000001" customHeight="1" x14ac:dyDescent="0.3"/>
    <row r="1202" ht="15" customHeight="1" x14ac:dyDescent="0.3"/>
    <row r="1203" ht="15" customHeight="1" x14ac:dyDescent="0.3"/>
    <row r="1204" ht="15" customHeight="1" x14ac:dyDescent="0.3"/>
    <row r="1205" ht="20.100000000000001" customHeight="1" x14ac:dyDescent="0.3"/>
    <row r="1206" ht="15" customHeight="1" x14ac:dyDescent="0.3"/>
    <row r="1207" ht="15" customHeight="1" x14ac:dyDescent="0.3"/>
    <row r="1208" ht="15" customHeight="1" x14ac:dyDescent="0.3"/>
    <row r="1209" ht="20.100000000000001" customHeight="1" x14ac:dyDescent="0.3"/>
    <row r="1210" ht="15" customHeight="1" x14ac:dyDescent="0.3"/>
    <row r="1211" ht="15" customHeight="1" x14ac:dyDescent="0.3"/>
    <row r="1212" ht="15" customHeight="1" x14ac:dyDescent="0.3"/>
    <row r="1213" ht="20.100000000000001" customHeight="1" x14ac:dyDescent="0.3"/>
    <row r="1214" ht="15" customHeight="1" x14ac:dyDescent="0.3"/>
    <row r="1215" ht="15" customHeight="1" x14ac:dyDescent="0.3"/>
    <row r="1216" ht="15" customHeight="1" x14ac:dyDescent="0.3"/>
    <row r="1217" ht="20.100000000000001" customHeight="1" x14ac:dyDescent="0.3"/>
    <row r="1218" ht="15" customHeight="1" x14ac:dyDescent="0.3"/>
    <row r="1219" ht="15" customHeight="1" x14ac:dyDescent="0.3"/>
    <row r="1220" ht="15" customHeight="1" x14ac:dyDescent="0.3"/>
    <row r="1221" ht="20.100000000000001" customHeight="1" x14ac:dyDescent="0.3"/>
    <row r="1222" ht="15" customHeight="1" x14ac:dyDescent="0.3"/>
    <row r="1223" ht="15" customHeight="1" x14ac:dyDescent="0.3"/>
    <row r="1224" ht="15" customHeight="1" x14ac:dyDescent="0.3"/>
    <row r="1225" ht="20.100000000000001" customHeight="1" x14ac:dyDescent="0.3"/>
    <row r="1226" ht="15" customHeight="1" x14ac:dyDescent="0.3"/>
    <row r="1227" ht="14.55" customHeight="1" x14ac:dyDescent="0.3"/>
    <row r="1228" ht="20.100000000000001" customHeight="1" x14ac:dyDescent="0.3"/>
    <row r="1229" ht="15" customHeight="1" x14ac:dyDescent="0.3"/>
    <row r="1230" ht="15" customHeight="1" x14ac:dyDescent="0.3"/>
    <row r="1231" ht="15" customHeight="1" x14ac:dyDescent="0.3"/>
    <row r="1232" ht="15"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20.100000000000001" customHeight="1" x14ac:dyDescent="0.3"/>
    <row r="1269" ht="15" customHeight="1" x14ac:dyDescent="0.3"/>
    <row r="1270" ht="15" customHeight="1" x14ac:dyDescent="0.3"/>
    <row r="1271" ht="20.100000000000001" customHeight="1" x14ac:dyDescent="0.3"/>
    <row r="1272" ht="15" customHeight="1" x14ac:dyDescent="0.3"/>
    <row r="1273" ht="15" customHeight="1" x14ac:dyDescent="0.3"/>
    <row r="1274" ht="20.100000000000001" customHeight="1" x14ac:dyDescent="0.3"/>
    <row r="1275" ht="15" customHeight="1" x14ac:dyDescent="0.3"/>
    <row r="1276" ht="15" customHeight="1" x14ac:dyDescent="0.3"/>
    <row r="1277" ht="15" customHeight="1" x14ac:dyDescent="0.3"/>
    <row r="1278" ht="15" customHeight="1" x14ac:dyDescent="0.3"/>
    <row r="1279" ht="20.100000000000001" customHeight="1" x14ac:dyDescent="0.3"/>
    <row r="1280" ht="15" customHeight="1" x14ac:dyDescent="0.3"/>
    <row r="1281" ht="15" customHeight="1" x14ac:dyDescent="0.3"/>
    <row r="1282" ht="15" customHeight="1" x14ac:dyDescent="0.3"/>
    <row r="1283" ht="15"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20.100000000000001" customHeight="1" x14ac:dyDescent="0.3"/>
    <row r="1294" ht="15" customHeight="1" x14ac:dyDescent="0.3"/>
    <row r="1295" ht="15" customHeight="1" x14ac:dyDescent="0.3"/>
    <row r="1296" ht="15" customHeight="1" x14ac:dyDescent="0.3"/>
    <row r="1297" ht="15" customHeight="1" x14ac:dyDescent="0.3"/>
    <row r="1298" ht="15" customHeight="1" x14ac:dyDescent="0.3"/>
    <row r="1299" ht="20.100000000000001" customHeight="1" x14ac:dyDescent="0.3"/>
    <row r="1300" ht="15" customHeight="1" x14ac:dyDescent="0.3"/>
    <row r="1301" ht="15" customHeight="1" x14ac:dyDescent="0.3"/>
    <row r="1302" ht="15" customHeight="1" x14ac:dyDescent="0.3"/>
    <row r="1303" ht="15" customHeight="1" x14ac:dyDescent="0.3"/>
    <row r="1304" ht="15" customHeight="1" x14ac:dyDescent="0.3"/>
    <row r="1305" ht="20.100000000000001" customHeight="1" x14ac:dyDescent="0.3"/>
    <row r="1306" ht="15" customHeight="1" x14ac:dyDescent="0.3"/>
    <row r="1307" ht="15" customHeight="1" x14ac:dyDescent="0.3"/>
    <row r="1308" ht="15" customHeight="1" x14ac:dyDescent="0.3"/>
    <row r="1309" ht="15" customHeight="1" x14ac:dyDescent="0.3"/>
    <row r="1310" ht="20.100000000000001" customHeight="1" x14ac:dyDescent="0.3"/>
    <row r="1311" ht="15" customHeight="1" x14ac:dyDescent="0.3"/>
    <row r="1312" ht="15" customHeight="1" x14ac:dyDescent="0.3"/>
    <row r="1313" ht="15" customHeight="1" x14ac:dyDescent="0.3"/>
    <row r="1314" ht="15" customHeight="1" x14ac:dyDescent="0.3"/>
    <row r="1315" ht="20.100000000000001" customHeight="1" x14ac:dyDescent="0.3"/>
    <row r="1316" ht="15" customHeight="1" x14ac:dyDescent="0.3"/>
    <row r="1317" ht="15" customHeight="1" x14ac:dyDescent="0.3"/>
    <row r="1318" ht="15" customHeight="1" x14ac:dyDescent="0.3"/>
    <row r="1319" ht="15" customHeight="1" x14ac:dyDescent="0.3"/>
    <row r="1320" ht="20.100000000000001" customHeight="1" x14ac:dyDescent="0.3"/>
    <row r="1321" ht="15" customHeight="1" x14ac:dyDescent="0.3"/>
    <row r="1322" ht="15" customHeight="1" x14ac:dyDescent="0.3"/>
    <row r="1323" ht="15" customHeight="1" x14ac:dyDescent="0.3"/>
    <row r="1324" ht="15" customHeight="1" x14ac:dyDescent="0.3"/>
    <row r="1325" ht="20.100000000000001" customHeight="1" x14ac:dyDescent="0.3"/>
    <row r="1326" ht="15" customHeight="1" x14ac:dyDescent="0.3"/>
    <row r="1327" ht="15" customHeight="1" x14ac:dyDescent="0.3"/>
    <row r="1328" ht="15" customHeight="1" x14ac:dyDescent="0.3"/>
    <row r="1329" ht="15" customHeight="1" x14ac:dyDescent="0.3"/>
    <row r="1330" ht="20.100000000000001" customHeight="1" x14ac:dyDescent="0.3"/>
    <row r="1331" ht="15" customHeight="1" x14ac:dyDescent="0.3"/>
    <row r="1332" ht="15" customHeight="1" x14ac:dyDescent="0.3"/>
    <row r="1333" ht="15" customHeight="1" x14ac:dyDescent="0.3"/>
    <row r="1334" ht="15" customHeight="1" x14ac:dyDescent="0.3"/>
    <row r="1335" ht="20.100000000000001" customHeight="1" x14ac:dyDescent="0.3"/>
    <row r="1336" ht="15" customHeight="1" x14ac:dyDescent="0.3"/>
    <row r="1337" ht="15" customHeight="1" x14ac:dyDescent="0.3"/>
    <row r="1338" ht="15" customHeight="1" x14ac:dyDescent="0.3"/>
    <row r="1339" ht="15" customHeight="1" x14ac:dyDescent="0.3"/>
    <row r="1340" ht="20.100000000000001" customHeight="1" x14ac:dyDescent="0.3"/>
    <row r="1341" ht="15" customHeight="1" x14ac:dyDescent="0.3"/>
    <row r="1342" ht="15" customHeight="1" x14ac:dyDescent="0.3"/>
    <row r="1343" ht="15" customHeight="1" x14ac:dyDescent="0.3"/>
    <row r="1344" ht="15" customHeight="1" x14ac:dyDescent="0.3"/>
    <row r="1345" ht="20.100000000000001" customHeight="1" x14ac:dyDescent="0.3"/>
    <row r="1346" ht="15" customHeight="1" x14ac:dyDescent="0.3"/>
    <row r="1347" ht="15" customHeight="1" x14ac:dyDescent="0.3"/>
    <row r="1348" ht="15" customHeight="1" x14ac:dyDescent="0.3"/>
    <row r="1349" ht="15" customHeight="1" x14ac:dyDescent="0.3"/>
    <row r="1350" ht="20.100000000000001" customHeight="1" x14ac:dyDescent="0.3"/>
    <row r="1351" ht="15" customHeight="1" x14ac:dyDescent="0.3"/>
    <row r="1352" ht="15" customHeight="1" x14ac:dyDescent="0.3"/>
    <row r="1353" ht="15" customHeight="1" x14ac:dyDescent="0.3"/>
    <row r="1354" ht="15" customHeight="1" x14ac:dyDescent="0.3"/>
    <row r="1355" ht="20.100000000000001" customHeight="1" x14ac:dyDescent="0.3"/>
    <row r="1356" ht="15" customHeight="1" x14ac:dyDescent="0.3"/>
    <row r="1357" ht="15" customHeight="1" x14ac:dyDescent="0.3"/>
    <row r="1358" ht="15" customHeight="1" x14ac:dyDescent="0.3"/>
    <row r="1359" ht="15" customHeight="1" x14ac:dyDescent="0.3"/>
    <row r="1360" ht="15" customHeight="1" x14ac:dyDescent="0.3"/>
    <row r="1361" ht="20.100000000000001"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20.100000000000001" customHeight="1" x14ac:dyDescent="0.3"/>
    <row r="1369" ht="15" customHeight="1" x14ac:dyDescent="0.3"/>
    <row r="1370" ht="15" customHeight="1" x14ac:dyDescent="0.3"/>
    <row r="1371" ht="15" customHeight="1" x14ac:dyDescent="0.3"/>
    <row r="1372" ht="15" customHeight="1" x14ac:dyDescent="0.3"/>
    <row r="1373" ht="15" customHeight="1" x14ac:dyDescent="0.3"/>
    <row r="1374" ht="20.100000000000001" customHeight="1" x14ac:dyDescent="0.3"/>
    <row r="1375" ht="15" customHeight="1" x14ac:dyDescent="0.3"/>
    <row r="1376" ht="15" customHeight="1" x14ac:dyDescent="0.3"/>
    <row r="1377" ht="15" customHeight="1" x14ac:dyDescent="0.3"/>
    <row r="1378" ht="15" customHeight="1" x14ac:dyDescent="0.3"/>
    <row r="1379" ht="15" customHeight="1" x14ac:dyDescent="0.3"/>
    <row r="1380" ht="15" customHeight="1" x14ac:dyDescent="0.3"/>
    <row r="1381" ht="15" customHeight="1" x14ac:dyDescent="0.3"/>
    <row r="1382" ht="15" customHeight="1" x14ac:dyDescent="0.3"/>
    <row r="1383" ht="15" customHeight="1" x14ac:dyDescent="0.3"/>
    <row r="1384" ht="15" customHeight="1" x14ac:dyDescent="0.3"/>
    <row r="1385" ht="15" customHeight="1" x14ac:dyDescent="0.3"/>
    <row r="1386" ht="15" customHeight="1" x14ac:dyDescent="0.3"/>
    <row r="1387" ht="15" customHeight="1" x14ac:dyDescent="0.3"/>
    <row r="1388" ht="15" customHeight="1" x14ac:dyDescent="0.3"/>
    <row r="1389" ht="15" customHeight="1" x14ac:dyDescent="0.3"/>
    <row r="1390" ht="15" customHeight="1" x14ac:dyDescent="0.3"/>
    <row r="1391" ht="15" customHeight="1" x14ac:dyDescent="0.3"/>
    <row r="1392"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20.100000000000001" customHeight="1" x14ac:dyDescent="0.3"/>
    <row r="1402" ht="15" customHeight="1" x14ac:dyDescent="0.3"/>
    <row r="1403" ht="15" customHeight="1" x14ac:dyDescent="0.3"/>
    <row r="1404" ht="15" customHeight="1" x14ac:dyDescent="0.3"/>
    <row r="1405" ht="15" customHeight="1" x14ac:dyDescent="0.3"/>
    <row r="1406" ht="20.100000000000001" customHeight="1" x14ac:dyDescent="0.3"/>
    <row r="1407" ht="15" customHeight="1" x14ac:dyDescent="0.3"/>
    <row r="1408" ht="15" customHeight="1" x14ac:dyDescent="0.3"/>
    <row r="1409" ht="15" customHeight="1" x14ac:dyDescent="0.3"/>
    <row r="1410" ht="15" customHeight="1" x14ac:dyDescent="0.3"/>
    <row r="1411" ht="20.100000000000001"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20.100000000000001" customHeight="1" x14ac:dyDescent="0.3"/>
    <row r="1435" ht="15" customHeight="1" x14ac:dyDescent="0.3"/>
    <row r="1436" ht="15" customHeight="1" x14ac:dyDescent="0.3"/>
    <row r="1437" ht="15" customHeight="1" x14ac:dyDescent="0.3"/>
    <row r="1438" ht="15" customHeight="1" x14ac:dyDescent="0.3"/>
    <row r="1439" ht="15" customHeight="1" x14ac:dyDescent="0.3"/>
    <row r="1440" ht="20.100000000000001" customHeight="1" x14ac:dyDescent="0.3"/>
    <row r="1441" ht="15" customHeight="1" x14ac:dyDescent="0.3"/>
    <row r="1442" ht="15" customHeight="1" x14ac:dyDescent="0.3"/>
    <row r="1443" ht="15" customHeight="1" x14ac:dyDescent="0.3"/>
    <row r="1444" ht="15" customHeight="1" x14ac:dyDescent="0.3"/>
    <row r="1445" ht="15" customHeight="1" x14ac:dyDescent="0.3"/>
    <row r="1446" ht="20.100000000000001" customHeight="1" x14ac:dyDescent="0.3"/>
    <row r="1447" ht="15" customHeight="1" x14ac:dyDescent="0.3"/>
    <row r="1448" ht="15" customHeight="1" x14ac:dyDescent="0.3"/>
    <row r="1449" ht="15" customHeight="1" x14ac:dyDescent="0.3"/>
    <row r="1450" ht="15" customHeight="1" x14ac:dyDescent="0.3"/>
    <row r="1451" ht="15" customHeight="1" x14ac:dyDescent="0.3"/>
    <row r="1452" ht="20.100000000000001" customHeight="1" x14ac:dyDescent="0.3"/>
    <row r="1453" ht="15" customHeight="1" x14ac:dyDescent="0.3"/>
    <row r="1454" ht="15" customHeight="1" x14ac:dyDescent="0.3"/>
    <row r="1455" ht="15" customHeight="1" x14ac:dyDescent="0.3"/>
    <row r="1456" ht="15" customHeight="1" x14ac:dyDescent="0.3"/>
    <row r="1457" ht="15" customHeight="1" x14ac:dyDescent="0.3"/>
    <row r="1458" ht="20.100000000000001"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20.100000000000001"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20.100000000000001" customHeight="1" x14ac:dyDescent="0.3"/>
    <row r="1486" ht="15" customHeight="1" x14ac:dyDescent="0.3"/>
    <row r="1487" ht="15" customHeight="1" x14ac:dyDescent="0.3"/>
    <row r="1488" ht="15" customHeight="1" x14ac:dyDescent="0.3"/>
    <row r="1489" ht="15" customHeight="1" x14ac:dyDescent="0.3"/>
    <row r="1490" ht="15" customHeight="1" x14ac:dyDescent="0.3"/>
    <row r="1491" ht="15" customHeight="1" x14ac:dyDescent="0.3"/>
    <row r="1492" ht="15" customHeight="1" x14ac:dyDescent="0.3"/>
    <row r="1493" ht="20.100000000000001" customHeight="1" x14ac:dyDescent="0.3"/>
    <row r="1494" ht="15" customHeight="1" x14ac:dyDescent="0.3"/>
    <row r="1495" ht="15" customHeight="1" x14ac:dyDescent="0.3"/>
    <row r="1496" ht="15" customHeight="1" x14ac:dyDescent="0.3"/>
    <row r="1497" ht="15" customHeight="1" x14ac:dyDescent="0.3"/>
    <row r="1498" ht="15" customHeight="1" x14ac:dyDescent="0.3"/>
    <row r="1499" ht="15" customHeight="1" x14ac:dyDescent="0.3"/>
    <row r="1500" ht="15" customHeight="1" x14ac:dyDescent="0.3"/>
    <row r="1501" ht="15" customHeight="1" x14ac:dyDescent="0.3"/>
    <row r="1502" ht="15" customHeight="1" x14ac:dyDescent="0.3"/>
    <row r="1503" ht="20.100000000000001" customHeight="1" x14ac:dyDescent="0.3"/>
    <row r="1504" ht="15" customHeight="1" x14ac:dyDescent="0.3"/>
    <row r="1505" ht="15" customHeight="1" x14ac:dyDescent="0.3"/>
    <row r="1506" ht="15" customHeight="1" x14ac:dyDescent="0.3"/>
    <row r="1507" ht="15" customHeight="1" x14ac:dyDescent="0.3"/>
    <row r="1508" ht="15" customHeight="1" x14ac:dyDescent="0.3"/>
    <row r="1509" ht="20.100000000000001" customHeight="1" x14ac:dyDescent="0.3"/>
    <row r="1510" ht="15" customHeight="1" x14ac:dyDescent="0.3"/>
    <row r="1511" ht="15" customHeight="1" x14ac:dyDescent="0.3"/>
    <row r="1512" ht="15" customHeight="1" x14ac:dyDescent="0.3"/>
    <row r="1513" ht="15" customHeight="1" x14ac:dyDescent="0.3"/>
    <row r="1514" ht="15" customHeight="1" x14ac:dyDescent="0.3"/>
    <row r="1515" ht="20.100000000000001" customHeight="1" x14ac:dyDescent="0.3"/>
    <row r="1516" ht="15" customHeight="1" x14ac:dyDescent="0.3"/>
    <row r="1517" ht="15" customHeight="1" x14ac:dyDescent="0.3"/>
    <row r="1518" ht="15" customHeight="1" x14ac:dyDescent="0.3"/>
    <row r="1519" ht="15" customHeight="1" x14ac:dyDescent="0.3"/>
    <row r="1520" ht="15" customHeight="1" x14ac:dyDescent="0.3"/>
    <row r="1521" ht="20.100000000000001" customHeight="1" x14ac:dyDescent="0.3"/>
    <row r="1522" ht="15" customHeight="1" x14ac:dyDescent="0.3"/>
    <row r="1523" ht="15" customHeight="1" x14ac:dyDescent="0.3"/>
    <row r="1524" ht="15" customHeight="1" x14ac:dyDescent="0.3"/>
    <row r="1525" ht="15" customHeight="1" x14ac:dyDescent="0.3"/>
    <row r="1526" ht="15" customHeight="1" x14ac:dyDescent="0.3"/>
    <row r="1527" ht="20.100000000000001" customHeight="1" x14ac:dyDescent="0.3"/>
    <row r="1528" ht="15" customHeight="1" x14ac:dyDescent="0.3"/>
    <row r="1529" ht="15" customHeight="1" x14ac:dyDescent="0.3"/>
    <row r="1530" ht="15" customHeight="1" x14ac:dyDescent="0.3"/>
    <row r="1531" ht="15" customHeight="1" x14ac:dyDescent="0.3"/>
    <row r="1532" ht="15" customHeight="1" x14ac:dyDescent="0.3"/>
    <row r="1533" ht="20.100000000000001" customHeight="1" x14ac:dyDescent="0.3"/>
    <row r="1534" ht="15" customHeight="1" x14ac:dyDescent="0.3"/>
    <row r="1535" ht="15" customHeight="1" x14ac:dyDescent="0.3"/>
    <row r="1536" ht="15" customHeight="1" x14ac:dyDescent="0.3"/>
    <row r="1537" ht="15" customHeight="1" x14ac:dyDescent="0.3"/>
    <row r="1538" ht="15" customHeight="1" x14ac:dyDescent="0.3"/>
    <row r="1539" ht="20.100000000000001" customHeight="1" x14ac:dyDescent="0.3"/>
    <row r="1540" ht="15" customHeight="1" x14ac:dyDescent="0.3"/>
    <row r="1541" ht="15" customHeight="1" x14ac:dyDescent="0.3"/>
    <row r="1542" ht="15" customHeight="1" x14ac:dyDescent="0.3"/>
    <row r="1543" ht="15" customHeight="1" x14ac:dyDescent="0.3"/>
    <row r="1544" ht="15" customHeight="1" x14ac:dyDescent="0.3"/>
    <row r="1545" ht="20.100000000000001" customHeight="1" x14ac:dyDescent="0.3"/>
    <row r="1546" ht="15" customHeight="1" x14ac:dyDescent="0.3"/>
    <row r="1547" ht="15" customHeight="1" x14ac:dyDescent="0.3"/>
    <row r="1548" ht="15" customHeight="1" x14ac:dyDescent="0.3"/>
    <row r="1549" ht="15" customHeight="1" x14ac:dyDescent="0.3"/>
    <row r="1550" ht="15" customHeight="1" x14ac:dyDescent="0.3"/>
    <row r="1551" ht="20.100000000000001" customHeight="1" x14ac:dyDescent="0.3"/>
    <row r="1552" ht="15" customHeight="1" x14ac:dyDescent="0.3"/>
    <row r="1553" ht="15" customHeight="1" x14ac:dyDescent="0.3"/>
    <row r="1554" ht="15" customHeight="1" x14ac:dyDescent="0.3"/>
    <row r="1555" ht="15" customHeight="1" x14ac:dyDescent="0.3"/>
    <row r="1556" ht="15" customHeight="1" x14ac:dyDescent="0.3"/>
    <row r="1557" ht="20.100000000000001" customHeight="1" x14ac:dyDescent="0.3"/>
    <row r="1558" ht="15" customHeight="1" x14ac:dyDescent="0.3"/>
    <row r="1559" ht="15" customHeight="1" x14ac:dyDescent="0.3"/>
    <row r="1560" ht="15" customHeight="1" x14ac:dyDescent="0.3"/>
    <row r="1561" ht="15" customHeight="1" x14ac:dyDescent="0.3"/>
    <row r="1562" ht="15" customHeight="1" x14ac:dyDescent="0.3"/>
    <row r="1563" ht="20.100000000000001" customHeight="1" x14ac:dyDescent="0.3"/>
    <row r="1564" ht="15" customHeight="1" x14ac:dyDescent="0.3"/>
    <row r="1565" ht="15" customHeight="1" x14ac:dyDescent="0.3"/>
    <row r="1566" ht="15" customHeight="1" x14ac:dyDescent="0.3"/>
    <row r="1567" ht="15" customHeight="1" x14ac:dyDescent="0.3"/>
    <row r="1568" ht="15" customHeight="1" x14ac:dyDescent="0.3"/>
    <row r="1569" ht="20.100000000000001" customHeight="1" x14ac:dyDescent="0.3"/>
    <row r="1570" ht="15" customHeight="1" x14ac:dyDescent="0.3"/>
    <row r="1571" ht="15" customHeight="1" x14ac:dyDescent="0.3"/>
    <row r="1572" ht="15" customHeight="1" x14ac:dyDescent="0.3"/>
    <row r="1573" ht="15" customHeight="1" x14ac:dyDescent="0.3"/>
    <row r="1574" ht="15" customHeight="1" x14ac:dyDescent="0.3"/>
    <row r="1575" ht="20.100000000000001" customHeight="1" x14ac:dyDescent="0.3"/>
    <row r="1576" ht="15" customHeight="1" x14ac:dyDescent="0.3"/>
    <row r="1577" ht="15" customHeight="1" x14ac:dyDescent="0.3"/>
    <row r="1578" ht="15" customHeight="1" x14ac:dyDescent="0.3"/>
    <row r="1579" ht="15" customHeight="1" x14ac:dyDescent="0.3"/>
    <row r="1580" ht="15" customHeight="1" x14ac:dyDescent="0.3"/>
    <row r="1581" ht="20.100000000000001" customHeight="1" x14ac:dyDescent="0.3"/>
    <row r="1582" ht="15" customHeight="1" x14ac:dyDescent="0.3"/>
    <row r="1583" ht="15" customHeight="1" x14ac:dyDescent="0.3"/>
    <row r="1584" ht="15" customHeight="1" x14ac:dyDescent="0.3"/>
    <row r="1585" ht="15" customHeight="1" x14ac:dyDescent="0.3"/>
    <row r="1586" ht="15" customHeight="1" x14ac:dyDescent="0.3"/>
    <row r="1587" ht="20.100000000000001" customHeight="1" x14ac:dyDescent="0.3"/>
    <row r="1588" ht="15" customHeight="1" x14ac:dyDescent="0.3"/>
    <row r="1589" ht="15" customHeight="1" x14ac:dyDescent="0.3"/>
    <row r="1590" ht="15" customHeight="1" x14ac:dyDescent="0.3"/>
    <row r="1591" ht="15" customHeight="1" x14ac:dyDescent="0.3"/>
    <row r="1592" ht="15" customHeight="1" x14ac:dyDescent="0.3"/>
    <row r="1593" ht="20.100000000000001" customHeight="1" x14ac:dyDescent="0.3"/>
    <row r="1594" ht="15" customHeight="1" x14ac:dyDescent="0.3"/>
    <row r="1595" ht="15" customHeight="1" x14ac:dyDescent="0.3"/>
    <row r="1596" ht="15" customHeight="1" x14ac:dyDescent="0.3"/>
    <row r="1597" ht="15" customHeight="1" x14ac:dyDescent="0.3"/>
    <row r="1598" ht="15" customHeight="1" x14ac:dyDescent="0.3"/>
    <row r="1599" ht="20.100000000000001" customHeight="1" x14ac:dyDescent="0.3"/>
    <row r="1600" ht="15" customHeight="1" x14ac:dyDescent="0.3"/>
    <row r="1601" ht="15" customHeight="1" x14ac:dyDescent="0.3"/>
    <row r="1602" ht="15" customHeight="1" x14ac:dyDescent="0.3"/>
    <row r="1603" ht="15" customHeight="1" x14ac:dyDescent="0.3"/>
    <row r="1604" ht="15" customHeight="1" x14ac:dyDescent="0.3"/>
    <row r="1605" ht="20.100000000000001" customHeight="1" x14ac:dyDescent="0.3"/>
    <row r="1606" ht="15" customHeight="1" x14ac:dyDescent="0.3"/>
    <row r="1607" ht="15" customHeight="1" x14ac:dyDescent="0.3"/>
    <row r="1608" ht="15" customHeight="1" x14ac:dyDescent="0.3"/>
    <row r="1609" ht="15" customHeight="1" x14ac:dyDescent="0.3"/>
    <row r="1610" ht="15" customHeight="1" x14ac:dyDescent="0.3"/>
    <row r="1611" ht="20.100000000000001" customHeight="1" x14ac:dyDescent="0.3"/>
    <row r="1612" ht="15" customHeight="1" x14ac:dyDescent="0.3"/>
    <row r="1613" ht="15" customHeight="1" x14ac:dyDescent="0.3"/>
    <row r="1614" ht="15" customHeight="1" x14ac:dyDescent="0.3"/>
    <row r="1615" ht="15" customHeight="1" x14ac:dyDescent="0.3"/>
    <row r="1616" ht="15" customHeight="1" x14ac:dyDescent="0.3"/>
    <row r="1617" ht="20.100000000000001" customHeight="1" x14ac:dyDescent="0.3"/>
    <row r="1618" ht="15" customHeight="1" x14ac:dyDescent="0.3"/>
    <row r="1619" ht="15" customHeight="1" x14ac:dyDescent="0.3"/>
    <row r="1620" ht="15" customHeight="1" x14ac:dyDescent="0.3"/>
    <row r="1621" ht="15" customHeight="1" x14ac:dyDescent="0.3"/>
    <row r="1622" ht="15" customHeight="1" x14ac:dyDescent="0.3"/>
    <row r="1623" ht="15" customHeight="1" x14ac:dyDescent="0.3"/>
    <row r="1624"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20.100000000000001" customHeight="1" x14ac:dyDescent="0.3"/>
    <row r="1633" ht="15" customHeight="1" x14ac:dyDescent="0.3"/>
    <row r="1634" ht="15" customHeight="1" x14ac:dyDescent="0.3"/>
    <row r="1635" ht="15" customHeight="1" x14ac:dyDescent="0.3"/>
    <row r="1636" ht="15" customHeight="1" x14ac:dyDescent="0.3"/>
    <row r="1637" ht="20.100000000000001" customHeight="1" x14ac:dyDescent="0.3"/>
    <row r="1638" ht="15" customHeight="1" x14ac:dyDescent="0.3"/>
    <row r="1639" ht="15" customHeight="1" x14ac:dyDescent="0.3"/>
    <row r="1640" ht="15" customHeight="1" x14ac:dyDescent="0.3"/>
    <row r="1641" ht="15" customHeight="1" x14ac:dyDescent="0.3"/>
    <row r="1642" ht="20.100000000000001" customHeight="1" x14ac:dyDescent="0.3"/>
    <row r="1643" ht="15" customHeight="1" x14ac:dyDescent="0.3"/>
    <row r="1644" ht="15" customHeight="1" x14ac:dyDescent="0.3"/>
    <row r="1645" ht="15" customHeight="1" x14ac:dyDescent="0.3"/>
    <row r="1646" ht="15" customHeight="1" x14ac:dyDescent="0.3"/>
    <row r="1647" ht="20.100000000000001" customHeight="1" x14ac:dyDescent="0.3"/>
    <row r="1648" ht="15" customHeight="1" x14ac:dyDescent="0.3"/>
    <row r="1649" ht="15" customHeight="1" x14ac:dyDescent="0.3"/>
    <row r="1650" ht="15" customHeight="1" x14ac:dyDescent="0.3"/>
    <row r="1651" ht="15" customHeight="1" x14ac:dyDescent="0.3"/>
    <row r="1652" ht="20.100000000000001" customHeight="1" x14ac:dyDescent="0.3"/>
    <row r="1653" ht="15" customHeight="1" x14ac:dyDescent="0.3"/>
    <row r="1654" ht="15" customHeight="1" x14ac:dyDescent="0.3"/>
    <row r="1655" ht="15" customHeight="1" x14ac:dyDescent="0.3"/>
    <row r="1656" ht="15" customHeight="1" x14ac:dyDescent="0.3"/>
    <row r="1657" ht="20.100000000000001" customHeight="1" x14ac:dyDescent="0.3"/>
    <row r="1658" ht="15" customHeight="1" x14ac:dyDescent="0.3"/>
    <row r="1659" ht="15" customHeight="1" x14ac:dyDescent="0.3"/>
    <row r="1660" ht="15" customHeight="1" x14ac:dyDescent="0.3"/>
    <row r="1661" ht="15" customHeight="1" x14ac:dyDescent="0.3"/>
    <row r="1662" ht="20.100000000000001" customHeight="1" x14ac:dyDescent="0.3"/>
    <row r="1663" ht="15" customHeight="1" x14ac:dyDescent="0.3"/>
    <row r="1664" ht="15" customHeight="1" x14ac:dyDescent="0.3"/>
    <row r="1665" ht="15" customHeight="1" x14ac:dyDescent="0.3"/>
    <row r="1666" ht="15" customHeight="1" x14ac:dyDescent="0.3"/>
    <row r="1667" ht="20.100000000000001"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20.100000000000001" customHeight="1" x14ac:dyDescent="0.3"/>
    <row r="1675" ht="15" customHeight="1" x14ac:dyDescent="0.3"/>
    <row r="1676" ht="15" customHeight="1" x14ac:dyDescent="0.3"/>
    <row r="1677" ht="15" customHeight="1" x14ac:dyDescent="0.3"/>
    <row r="1678" ht="15" customHeight="1" x14ac:dyDescent="0.3"/>
    <row r="1679" ht="15" customHeight="1" x14ac:dyDescent="0.3"/>
    <row r="1680" ht="20.100000000000001" customHeight="1" x14ac:dyDescent="0.3"/>
    <row r="1681" ht="15" customHeight="1" x14ac:dyDescent="0.3"/>
    <row r="1682" ht="15" customHeight="1" x14ac:dyDescent="0.3"/>
    <row r="1683" ht="15" customHeight="1" x14ac:dyDescent="0.3"/>
    <row r="1684" ht="15" customHeight="1" x14ac:dyDescent="0.3"/>
    <row r="1685" ht="15" customHeight="1" x14ac:dyDescent="0.3"/>
    <row r="1686" ht="20.100000000000001"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20.100000000000001" customHeight="1" x14ac:dyDescent="0.3"/>
    <row r="1695" ht="15" customHeight="1" x14ac:dyDescent="0.3"/>
    <row r="1696" ht="15" customHeight="1" x14ac:dyDescent="0.3"/>
    <row r="1697" ht="15" customHeight="1" x14ac:dyDescent="0.3"/>
    <row r="1698" ht="15" customHeight="1" x14ac:dyDescent="0.3"/>
    <row r="1699" ht="15" customHeight="1" x14ac:dyDescent="0.3"/>
    <row r="1700" ht="15" customHeight="1" x14ac:dyDescent="0.3"/>
    <row r="1701" ht="15" customHeight="1" x14ac:dyDescent="0.3"/>
    <row r="1702" ht="20.100000000000001" customHeight="1" x14ac:dyDescent="0.3"/>
    <row r="1703" ht="15" customHeight="1" x14ac:dyDescent="0.3"/>
    <row r="1704" ht="15" customHeight="1" x14ac:dyDescent="0.3"/>
    <row r="1705" ht="15" customHeight="1" x14ac:dyDescent="0.3"/>
    <row r="1706" ht="15" customHeight="1" x14ac:dyDescent="0.3"/>
    <row r="1707" ht="20.100000000000001" customHeight="1" x14ac:dyDescent="0.3"/>
    <row r="1708" ht="15" customHeight="1" x14ac:dyDescent="0.3"/>
    <row r="1709" ht="15" customHeight="1" x14ac:dyDescent="0.3"/>
    <row r="1710" ht="15" customHeight="1" x14ac:dyDescent="0.3"/>
    <row r="1711" ht="20.100000000000001" customHeight="1" x14ac:dyDescent="0.3"/>
    <row r="1712" ht="15" customHeight="1" x14ac:dyDescent="0.3"/>
    <row r="1713" ht="15" customHeight="1" x14ac:dyDescent="0.3"/>
    <row r="1714" ht="15" customHeight="1" x14ac:dyDescent="0.3"/>
    <row r="1715" ht="20.100000000000001"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20.100000000000001" customHeight="1" x14ac:dyDescent="0.3"/>
    <row r="1723" ht="15" customHeight="1" x14ac:dyDescent="0.3"/>
    <row r="1724" ht="15" customHeight="1" x14ac:dyDescent="0.3"/>
    <row r="1725" ht="15" customHeight="1" x14ac:dyDescent="0.3"/>
    <row r="1726" ht="15" customHeight="1" x14ac:dyDescent="0.3"/>
    <row r="1727" ht="20.100000000000001" customHeight="1" x14ac:dyDescent="0.3"/>
    <row r="1728" ht="15" customHeight="1" x14ac:dyDescent="0.3"/>
    <row r="1729" ht="15" customHeight="1" x14ac:dyDescent="0.3"/>
    <row r="1730" ht="15" customHeight="1" x14ac:dyDescent="0.3"/>
    <row r="1731" ht="15" customHeight="1" x14ac:dyDescent="0.3"/>
    <row r="1732" ht="20.100000000000001" customHeight="1" x14ac:dyDescent="0.3"/>
    <row r="1733" ht="15" customHeight="1" x14ac:dyDescent="0.3"/>
    <row r="1734" ht="15" customHeight="1" x14ac:dyDescent="0.3"/>
    <row r="1735" ht="15" customHeight="1" x14ac:dyDescent="0.3"/>
    <row r="1736" ht="15" customHeight="1" x14ac:dyDescent="0.3"/>
    <row r="1737" ht="15" customHeight="1" x14ac:dyDescent="0.3"/>
    <row r="1738" ht="20.100000000000001" customHeight="1" x14ac:dyDescent="0.3"/>
    <row r="1739" ht="15" customHeight="1" x14ac:dyDescent="0.3"/>
    <row r="1740" ht="15" customHeight="1" x14ac:dyDescent="0.3"/>
    <row r="1741" ht="15" customHeight="1" x14ac:dyDescent="0.3"/>
    <row r="1742" ht="20.100000000000001"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20.100000000000001" customHeight="1" x14ac:dyDescent="0.3"/>
    <row r="1750" ht="15" customHeight="1" x14ac:dyDescent="0.3"/>
    <row r="1751" ht="15" customHeight="1" x14ac:dyDescent="0.3"/>
    <row r="1752" ht="15" customHeight="1" x14ac:dyDescent="0.3"/>
    <row r="1753" ht="15" customHeight="1" x14ac:dyDescent="0.3"/>
    <row r="1754" ht="20.100000000000001" customHeight="1" x14ac:dyDescent="0.3"/>
    <row r="1755" ht="15" customHeight="1" x14ac:dyDescent="0.3"/>
    <row r="1756" ht="15" customHeight="1" x14ac:dyDescent="0.3"/>
    <row r="1757" ht="15" customHeight="1" x14ac:dyDescent="0.3"/>
    <row r="1758" ht="15" customHeight="1" x14ac:dyDescent="0.3"/>
    <row r="1759" ht="15" customHeight="1" x14ac:dyDescent="0.3"/>
    <row r="1760" ht="20.100000000000001" customHeight="1" x14ac:dyDescent="0.3"/>
    <row r="1761" ht="15" customHeight="1" x14ac:dyDescent="0.3"/>
    <row r="1762" ht="15" customHeight="1" x14ac:dyDescent="0.3"/>
    <row r="1763" ht="15" customHeight="1" x14ac:dyDescent="0.3"/>
    <row r="1764" ht="15" customHeight="1" x14ac:dyDescent="0.3"/>
    <row r="1765" ht="15" customHeight="1" x14ac:dyDescent="0.3"/>
    <row r="1766" ht="20.100000000000001" customHeight="1" x14ac:dyDescent="0.3"/>
    <row r="1767" ht="15" customHeight="1" x14ac:dyDescent="0.3"/>
    <row r="1768" ht="15" customHeight="1" x14ac:dyDescent="0.3"/>
    <row r="1769" ht="15" customHeight="1" x14ac:dyDescent="0.3"/>
    <row r="1770" ht="15" customHeight="1" x14ac:dyDescent="0.3"/>
    <row r="1771" ht="20.100000000000001" customHeight="1" x14ac:dyDescent="0.3"/>
    <row r="1772" ht="15" customHeight="1" x14ac:dyDescent="0.3"/>
    <row r="1773" ht="15" customHeight="1" x14ac:dyDescent="0.3"/>
    <row r="1774" ht="15" customHeight="1" x14ac:dyDescent="0.3"/>
    <row r="1775" ht="15" customHeight="1" x14ac:dyDescent="0.3"/>
    <row r="1776" ht="20.100000000000001" customHeight="1" x14ac:dyDescent="0.3"/>
    <row r="1777" ht="15" customHeight="1" x14ac:dyDescent="0.3"/>
    <row r="1778" ht="15" customHeight="1" x14ac:dyDescent="0.3"/>
    <row r="1779" ht="15" customHeight="1" x14ac:dyDescent="0.3"/>
    <row r="1780" ht="15" customHeight="1" x14ac:dyDescent="0.3"/>
    <row r="1781" ht="20.100000000000001" customHeight="1" x14ac:dyDescent="0.3"/>
    <row r="1782" ht="15" customHeight="1" x14ac:dyDescent="0.3"/>
    <row r="1783" ht="15" customHeight="1" x14ac:dyDescent="0.3"/>
    <row r="1784" ht="15" customHeight="1" x14ac:dyDescent="0.3"/>
    <row r="1785" ht="20.100000000000001" customHeight="1" x14ac:dyDescent="0.3"/>
    <row r="1786" ht="15" customHeight="1" x14ac:dyDescent="0.3"/>
    <row r="1787" ht="15" customHeight="1" x14ac:dyDescent="0.3"/>
    <row r="1788" ht="15" customHeight="1" x14ac:dyDescent="0.3"/>
    <row r="1789" ht="15" customHeight="1" x14ac:dyDescent="0.3"/>
    <row r="1790" ht="20.100000000000001" customHeight="1" x14ac:dyDescent="0.3"/>
    <row r="1791" ht="15" customHeight="1" x14ac:dyDescent="0.3"/>
    <row r="1792" ht="15" customHeight="1" x14ac:dyDescent="0.3"/>
    <row r="1793" ht="15" customHeight="1" x14ac:dyDescent="0.3"/>
    <row r="1794" ht="15" customHeight="1" x14ac:dyDescent="0.3"/>
    <row r="1795" ht="20.100000000000001" customHeight="1" x14ac:dyDescent="0.3"/>
    <row r="1796" ht="15" customHeight="1" x14ac:dyDescent="0.3"/>
    <row r="1797" ht="15" customHeight="1" x14ac:dyDescent="0.3"/>
    <row r="1798" ht="15" customHeight="1" x14ac:dyDescent="0.3"/>
    <row r="1799" ht="15" customHeight="1" x14ac:dyDescent="0.3"/>
    <row r="1800" ht="20.100000000000001" customHeight="1" x14ac:dyDescent="0.3"/>
    <row r="1801" ht="15" customHeight="1" x14ac:dyDescent="0.3"/>
    <row r="1802" ht="15" customHeight="1" x14ac:dyDescent="0.3"/>
    <row r="1803" ht="15" customHeight="1" x14ac:dyDescent="0.3"/>
    <row r="1804" ht="15" customHeight="1" x14ac:dyDescent="0.3"/>
    <row r="1805" ht="20.100000000000001" customHeight="1" x14ac:dyDescent="0.3"/>
    <row r="1806" ht="15" customHeight="1" x14ac:dyDescent="0.3"/>
    <row r="1807" ht="15" customHeight="1" x14ac:dyDescent="0.3"/>
    <row r="1808" ht="15" customHeight="1" x14ac:dyDescent="0.3"/>
    <row r="1809" ht="15" customHeight="1" x14ac:dyDescent="0.3"/>
    <row r="1810" ht="20.100000000000001" customHeight="1" x14ac:dyDescent="0.3"/>
    <row r="1811" ht="15" customHeight="1" x14ac:dyDescent="0.3"/>
    <row r="1812" ht="15" customHeight="1" x14ac:dyDescent="0.3"/>
    <row r="1813" ht="15" customHeight="1" x14ac:dyDescent="0.3"/>
    <row r="1814" ht="15" customHeight="1" x14ac:dyDescent="0.3"/>
    <row r="1815" ht="20.100000000000001" customHeight="1" x14ac:dyDescent="0.3"/>
    <row r="1816" ht="15" customHeight="1" x14ac:dyDescent="0.3"/>
    <row r="1817" ht="15" customHeight="1" x14ac:dyDescent="0.3"/>
    <row r="1818" ht="15" customHeight="1" x14ac:dyDescent="0.3"/>
    <row r="1819" ht="15" customHeight="1" x14ac:dyDescent="0.3"/>
    <row r="1820" ht="20.100000000000001" customHeight="1" x14ac:dyDescent="0.3"/>
    <row r="1821" ht="15" customHeight="1" x14ac:dyDescent="0.3"/>
    <row r="1822" ht="15" customHeight="1" x14ac:dyDescent="0.3"/>
    <row r="1823" ht="15" customHeight="1" x14ac:dyDescent="0.3"/>
    <row r="1824" ht="15" customHeight="1" x14ac:dyDescent="0.3"/>
    <row r="1825" ht="20.100000000000001" customHeight="1" x14ac:dyDescent="0.3"/>
    <row r="1826" ht="15" customHeight="1" x14ac:dyDescent="0.3"/>
    <row r="1827" ht="15" customHeight="1" x14ac:dyDescent="0.3"/>
    <row r="1828" ht="15" customHeight="1" x14ac:dyDescent="0.3"/>
    <row r="1829" ht="15" customHeight="1" x14ac:dyDescent="0.3"/>
    <row r="1830" ht="20.100000000000001" customHeight="1" x14ac:dyDescent="0.3"/>
    <row r="1831" ht="15" customHeight="1" x14ac:dyDescent="0.3"/>
    <row r="1832" ht="15" customHeight="1" x14ac:dyDescent="0.3"/>
    <row r="1833" ht="15" customHeight="1" x14ac:dyDescent="0.3"/>
    <row r="1834" ht="15" customHeight="1" x14ac:dyDescent="0.3"/>
    <row r="1835" ht="20.100000000000001" customHeight="1" x14ac:dyDescent="0.3"/>
    <row r="1836" ht="15" customHeight="1" x14ac:dyDescent="0.3"/>
    <row r="1837" ht="15" customHeight="1" x14ac:dyDescent="0.3"/>
    <row r="1838" ht="15" customHeight="1" x14ac:dyDescent="0.3"/>
    <row r="1839" ht="15" customHeight="1" x14ac:dyDescent="0.3"/>
    <row r="1840" ht="15" customHeight="1" x14ac:dyDescent="0.3"/>
    <row r="1841" ht="15" customHeight="1" x14ac:dyDescent="0.3"/>
    <row r="1842" ht="15" customHeight="1" x14ac:dyDescent="0.3"/>
    <row r="1843" ht="15" customHeight="1" x14ac:dyDescent="0.3"/>
    <row r="1844" ht="15" customHeight="1" x14ac:dyDescent="0.3"/>
    <row r="1845" ht="20.100000000000001" customHeight="1" x14ac:dyDescent="0.3"/>
    <row r="1846" ht="15" customHeight="1" x14ac:dyDescent="0.3"/>
    <row r="1847" ht="15" customHeight="1" x14ac:dyDescent="0.3"/>
    <row r="1848" ht="15" customHeight="1" x14ac:dyDescent="0.3"/>
    <row r="1849" ht="15" customHeight="1" x14ac:dyDescent="0.3"/>
    <row r="1850" ht="15" customHeight="1" x14ac:dyDescent="0.3"/>
    <row r="1851" ht="15" customHeight="1" x14ac:dyDescent="0.3"/>
    <row r="1852" ht="20.100000000000001" customHeight="1" x14ac:dyDescent="0.3"/>
    <row r="1853" ht="15" customHeight="1" x14ac:dyDescent="0.3"/>
    <row r="1854" ht="15" customHeight="1" x14ac:dyDescent="0.3"/>
    <row r="1855" ht="15" customHeight="1" x14ac:dyDescent="0.3"/>
    <row r="1856" ht="15" customHeight="1" x14ac:dyDescent="0.3"/>
    <row r="1857" ht="20.100000000000001" customHeight="1" x14ac:dyDescent="0.3"/>
    <row r="1858" ht="15" customHeight="1" x14ac:dyDescent="0.3"/>
    <row r="1859" ht="15" customHeight="1" x14ac:dyDescent="0.3"/>
    <row r="1860" ht="15" customHeight="1" x14ac:dyDescent="0.3"/>
    <row r="1861" ht="15" customHeight="1" x14ac:dyDescent="0.3"/>
    <row r="1862" ht="15" customHeight="1" x14ac:dyDescent="0.3"/>
    <row r="1863" ht="15" customHeight="1" x14ac:dyDescent="0.3"/>
    <row r="1864" ht="20.100000000000001" customHeight="1" x14ac:dyDescent="0.3"/>
    <row r="1865" ht="15" customHeight="1" x14ac:dyDescent="0.3"/>
    <row r="1866" ht="15" customHeight="1" x14ac:dyDescent="0.3"/>
    <row r="1867" ht="20.100000000000001" customHeight="1" x14ac:dyDescent="0.3"/>
    <row r="1868" ht="15" customHeight="1" x14ac:dyDescent="0.3"/>
    <row r="1869" ht="15" customHeight="1" x14ac:dyDescent="0.3"/>
    <row r="1870" ht="15" customHeight="1" x14ac:dyDescent="0.3"/>
    <row r="1871" ht="15" customHeight="1" x14ac:dyDescent="0.3"/>
    <row r="1872" ht="15" customHeight="1" x14ac:dyDescent="0.3"/>
    <row r="1873" ht="15" customHeight="1" x14ac:dyDescent="0.3"/>
    <row r="1874" ht="15" customHeight="1" x14ac:dyDescent="0.3"/>
    <row r="1875" ht="15" customHeight="1" x14ac:dyDescent="0.3"/>
    <row r="1876" ht="15" customHeight="1" x14ac:dyDescent="0.3"/>
    <row r="1877" ht="20.100000000000001" customHeight="1" x14ac:dyDescent="0.3"/>
    <row r="1878" ht="15" customHeight="1" x14ac:dyDescent="0.3"/>
    <row r="1879" ht="15" customHeight="1" x14ac:dyDescent="0.3"/>
    <row r="1880" ht="15" customHeight="1" x14ac:dyDescent="0.3"/>
    <row r="1881" ht="15" customHeight="1" x14ac:dyDescent="0.3"/>
    <row r="1882" ht="20.100000000000001" customHeight="1" x14ac:dyDescent="0.3"/>
    <row r="1883" ht="15" customHeight="1" x14ac:dyDescent="0.3"/>
    <row r="1884" ht="15" customHeight="1" x14ac:dyDescent="0.3"/>
    <row r="1885" ht="15" customHeight="1" x14ac:dyDescent="0.3"/>
    <row r="1886" ht="20.100000000000001" customHeight="1" x14ac:dyDescent="0.3"/>
    <row r="1887" ht="15" customHeight="1" x14ac:dyDescent="0.3"/>
    <row r="1888" ht="15" customHeight="1" x14ac:dyDescent="0.3"/>
    <row r="1889" ht="15" customHeight="1" x14ac:dyDescent="0.3"/>
    <row r="1890" ht="15" customHeight="1" x14ac:dyDescent="0.3"/>
    <row r="1891" ht="15" customHeight="1" x14ac:dyDescent="0.3"/>
    <row r="1892" ht="15" customHeight="1" x14ac:dyDescent="0.3"/>
    <row r="1893" ht="15" customHeight="1" x14ac:dyDescent="0.3"/>
    <row r="1894" ht="20.100000000000001" customHeight="1" x14ac:dyDescent="0.3"/>
    <row r="1895" ht="15" customHeight="1" x14ac:dyDescent="0.3"/>
    <row r="1896" ht="15" customHeight="1" x14ac:dyDescent="0.3"/>
    <row r="1897" ht="15" customHeight="1" x14ac:dyDescent="0.3"/>
    <row r="1898" ht="20.100000000000001" customHeight="1" x14ac:dyDescent="0.3"/>
    <row r="1899" ht="15" customHeight="1" x14ac:dyDescent="0.3"/>
    <row r="1900" ht="15" customHeight="1" x14ac:dyDescent="0.3"/>
    <row r="1901" ht="15" customHeight="1" x14ac:dyDescent="0.3"/>
    <row r="1902" ht="20.100000000000001" customHeight="1" x14ac:dyDescent="0.3"/>
    <row r="1903" ht="15" customHeight="1" x14ac:dyDescent="0.3"/>
    <row r="1904" ht="15" customHeight="1" x14ac:dyDescent="0.3"/>
    <row r="1905" ht="15" customHeight="1" x14ac:dyDescent="0.3"/>
    <row r="1906" ht="20.100000000000001" customHeight="1" x14ac:dyDescent="0.3"/>
    <row r="1907" ht="15" customHeight="1" x14ac:dyDescent="0.3"/>
    <row r="1908" ht="15" customHeight="1" x14ac:dyDescent="0.3"/>
    <row r="1909" ht="15" customHeight="1" x14ac:dyDescent="0.3"/>
    <row r="1910" ht="20.100000000000001" customHeight="1" x14ac:dyDescent="0.3"/>
    <row r="1911" ht="15" customHeight="1" x14ac:dyDescent="0.3"/>
    <row r="1912" ht="15" customHeight="1" x14ac:dyDescent="0.3"/>
    <row r="1913" ht="15" customHeight="1" x14ac:dyDescent="0.3"/>
    <row r="1914" ht="20.100000000000001" customHeight="1" x14ac:dyDescent="0.3"/>
    <row r="1915" ht="15" customHeight="1" x14ac:dyDescent="0.3"/>
    <row r="1916" ht="15" customHeight="1" x14ac:dyDescent="0.3"/>
    <row r="1917" ht="15" customHeight="1" x14ac:dyDescent="0.3"/>
    <row r="1918" ht="20.100000000000001" customHeight="1" x14ac:dyDescent="0.3"/>
    <row r="1919" ht="15" customHeight="1" x14ac:dyDescent="0.3"/>
    <row r="1920" ht="15" customHeight="1" x14ac:dyDescent="0.3"/>
    <row r="1921" ht="15" customHeight="1" x14ac:dyDescent="0.3"/>
    <row r="1922" ht="20.100000000000001" customHeight="1" x14ac:dyDescent="0.3"/>
    <row r="1923" ht="15" customHeight="1" x14ac:dyDescent="0.3"/>
    <row r="1924" ht="15" customHeight="1" x14ac:dyDescent="0.3"/>
    <row r="1925" ht="15" customHeight="1" x14ac:dyDescent="0.3"/>
    <row r="1926" ht="20.100000000000001" customHeight="1" x14ac:dyDescent="0.3"/>
    <row r="1927" ht="15" customHeight="1" x14ac:dyDescent="0.3"/>
    <row r="1928" ht="15" customHeight="1" x14ac:dyDescent="0.3"/>
    <row r="1929" ht="15" customHeight="1" x14ac:dyDescent="0.3"/>
    <row r="1930" ht="20.100000000000001" customHeight="1" x14ac:dyDescent="0.3"/>
    <row r="1931" ht="15" customHeight="1" x14ac:dyDescent="0.3"/>
    <row r="1932" ht="15" customHeight="1" x14ac:dyDescent="0.3"/>
    <row r="1933" ht="15" customHeight="1" x14ac:dyDescent="0.3"/>
    <row r="1934" ht="20.100000000000001" customHeight="1" x14ac:dyDescent="0.3"/>
    <row r="1935" ht="15" customHeight="1" x14ac:dyDescent="0.3"/>
    <row r="1936" ht="15" customHeight="1" x14ac:dyDescent="0.3"/>
    <row r="1937" ht="15" customHeight="1" x14ac:dyDescent="0.3"/>
    <row r="1938" ht="20.100000000000001" customHeight="1" x14ac:dyDescent="0.3"/>
    <row r="1939" ht="15" customHeight="1" x14ac:dyDescent="0.3"/>
    <row r="1940" ht="15" customHeight="1" x14ac:dyDescent="0.3"/>
    <row r="1941" ht="15" customHeight="1" x14ac:dyDescent="0.3"/>
    <row r="1942" ht="20.100000000000001" customHeight="1" x14ac:dyDescent="0.3"/>
    <row r="1943" ht="15" customHeight="1" x14ac:dyDescent="0.3"/>
    <row r="1944" ht="15" customHeight="1" x14ac:dyDescent="0.3"/>
    <row r="1945" ht="15" customHeight="1" x14ac:dyDescent="0.3"/>
    <row r="1946" ht="20.100000000000001" customHeight="1" x14ac:dyDescent="0.3"/>
    <row r="1947" ht="15" customHeight="1" x14ac:dyDescent="0.3"/>
    <row r="1948" ht="15" customHeight="1" x14ac:dyDescent="0.3"/>
    <row r="1949" ht="15" customHeight="1" x14ac:dyDescent="0.3"/>
    <row r="1950" ht="20.100000000000001" customHeight="1" x14ac:dyDescent="0.3"/>
    <row r="1951" ht="15" customHeight="1" x14ac:dyDescent="0.3"/>
    <row r="1952" ht="15" customHeight="1" x14ac:dyDescent="0.3"/>
    <row r="1953" ht="15" customHeight="1" x14ac:dyDescent="0.3"/>
    <row r="1954" ht="20.100000000000001" customHeight="1" x14ac:dyDescent="0.3"/>
    <row r="1955" ht="15"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15"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15"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15" customHeight="1" x14ac:dyDescent="0.3"/>
    <row r="1990" ht="15" customHeight="1" x14ac:dyDescent="0.3"/>
    <row r="1991" ht="15" customHeight="1" x14ac:dyDescent="0.3"/>
    <row r="1992" ht="15" customHeight="1" x14ac:dyDescent="0.3"/>
    <row r="1993" ht="20.100000000000001" customHeight="1" x14ac:dyDescent="0.3"/>
    <row r="1994" ht="15" customHeight="1" x14ac:dyDescent="0.3"/>
    <row r="1995" ht="15" customHeight="1" x14ac:dyDescent="0.3"/>
    <row r="1996" ht="15" customHeight="1" x14ac:dyDescent="0.3"/>
    <row r="1997" ht="15" customHeight="1" x14ac:dyDescent="0.3"/>
    <row r="1998" ht="20.100000000000001" customHeight="1" x14ac:dyDescent="0.3"/>
    <row r="1999" ht="15" customHeight="1" x14ac:dyDescent="0.3"/>
    <row r="2000" ht="15" customHeight="1" x14ac:dyDescent="0.3"/>
    <row r="2001" ht="15" customHeight="1" x14ac:dyDescent="0.3"/>
    <row r="2002" ht="15" customHeight="1" x14ac:dyDescent="0.3"/>
    <row r="2003" ht="15" customHeight="1" x14ac:dyDescent="0.3"/>
    <row r="2004" ht="20.100000000000001" customHeight="1" x14ac:dyDescent="0.3"/>
    <row r="2005" ht="15" customHeight="1" x14ac:dyDescent="0.3"/>
    <row r="2006" ht="15" customHeight="1" x14ac:dyDescent="0.3"/>
    <row r="2007" ht="15" customHeight="1" x14ac:dyDescent="0.3"/>
    <row r="2008" ht="15" customHeight="1" x14ac:dyDescent="0.3"/>
    <row r="2009" ht="15" customHeight="1" x14ac:dyDescent="0.3"/>
    <row r="2010" ht="20.100000000000001" customHeight="1" x14ac:dyDescent="0.3"/>
    <row r="2011" ht="15" customHeight="1" x14ac:dyDescent="0.3"/>
    <row r="2012" ht="15" customHeight="1" x14ac:dyDescent="0.3"/>
    <row r="2013" ht="15" customHeight="1" x14ac:dyDescent="0.3"/>
    <row r="2014" ht="15" customHeight="1" x14ac:dyDescent="0.3"/>
    <row r="2015" ht="15" customHeight="1" x14ac:dyDescent="0.3"/>
    <row r="2016" ht="20.100000000000001" customHeight="1" x14ac:dyDescent="0.3"/>
    <row r="2017" ht="15" customHeight="1" x14ac:dyDescent="0.3"/>
    <row r="2018" ht="15" customHeight="1" x14ac:dyDescent="0.3"/>
    <row r="2019" ht="15" customHeight="1" x14ac:dyDescent="0.3"/>
    <row r="2020" ht="15" customHeight="1" x14ac:dyDescent="0.3"/>
    <row r="2021" ht="15" customHeight="1" x14ac:dyDescent="0.3"/>
    <row r="2022" ht="20.100000000000001" customHeight="1" x14ac:dyDescent="0.3"/>
    <row r="2023" ht="15" customHeight="1" x14ac:dyDescent="0.3"/>
    <row r="2024" ht="15" customHeight="1" x14ac:dyDescent="0.3"/>
    <row r="2025" ht="15" customHeight="1" x14ac:dyDescent="0.3"/>
    <row r="2026" ht="15" customHeight="1" x14ac:dyDescent="0.3"/>
    <row r="2027" ht="15" customHeight="1" x14ac:dyDescent="0.3"/>
    <row r="2028" ht="20.100000000000001" customHeight="1" x14ac:dyDescent="0.3"/>
    <row r="2029" ht="15" customHeight="1" x14ac:dyDescent="0.3"/>
    <row r="2030" ht="15" customHeight="1" x14ac:dyDescent="0.3"/>
    <row r="2031" ht="15" customHeight="1" x14ac:dyDescent="0.3"/>
    <row r="2032" ht="15" customHeight="1" x14ac:dyDescent="0.3"/>
    <row r="2033" ht="15" customHeight="1" x14ac:dyDescent="0.3"/>
    <row r="2034" ht="20.100000000000001"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15" customHeight="1" x14ac:dyDescent="0.3"/>
    <row r="2062" ht="15" customHeight="1" x14ac:dyDescent="0.3"/>
    <row r="2063" ht="15" customHeight="1" x14ac:dyDescent="0.3"/>
    <row r="2064" ht="15" customHeight="1" x14ac:dyDescent="0.3"/>
    <row r="2065" ht="20.100000000000001" customHeight="1" x14ac:dyDescent="0.3"/>
    <row r="2066" ht="15" customHeight="1" x14ac:dyDescent="0.3"/>
    <row r="2067" ht="15" customHeight="1" x14ac:dyDescent="0.3"/>
    <row r="2068" ht="15" customHeight="1" x14ac:dyDescent="0.3"/>
    <row r="2069" ht="15" customHeight="1" x14ac:dyDescent="0.3"/>
    <row r="2070" ht="20.100000000000001"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15" customHeight="1" x14ac:dyDescent="0.3"/>
    <row r="2078" ht="15" customHeight="1" x14ac:dyDescent="0.3"/>
    <row r="2079" ht="20.100000000000001" customHeight="1" x14ac:dyDescent="0.3"/>
    <row r="2080" ht="15" customHeight="1" x14ac:dyDescent="0.3"/>
    <row r="2081" ht="15" customHeight="1" x14ac:dyDescent="0.3"/>
    <row r="2082" ht="15" customHeight="1" x14ac:dyDescent="0.3"/>
    <row r="2083" ht="15" customHeight="1" x14ac:dyDescent="0.3"/>
    <row r="2084" ht="15" customHeight="1" x14ac:dyDescent="0.3"/>
    <row r="2085" ht="15" customHeight="1" x14ac:dyDescent="0.3"/>
    <row r="2086" ht="20.100000000000001"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15" customHeight="1" x14ac:dyDescent="0.3"/>
    <row r="2094" ht="15" customHeight="1" x14ac:dyDescent="0.3"/>
    <row r="2095" ht="15" customHeight="1" x14ac:dyDescent="0.3"/>
    <row r="2096" ht="15" customHeight="1" x14ac:dyDescent="0.3"/>
    <row r="2097" ht="20.100000000000001" customHeight="1" x14ac:dyDescent="0.3"/>
    <row r="2098" ht="15" customHeight="1" x14ac:dyDescent="0.3"/>
    <row r="2099"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20.100000000000001" customHeight="1" x14ac:dyDescent="0.3"/>
    <row r="2109"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15"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ht="15" customHeight="1" x14ac:dyDescent="0.3"/>
    <row r="2146" ht="15" customHeight="1" x14ac:dyDescent="0.3"/>
    <row r="2147" ht="15" customHeight="1" x14ac:dyDescent="0.3"/>
    <row r="2148" ht="15" customHeight="1" x14ac:dyDescent="0.3"/>
    <row r="2149" ht="15" customHeight="1" x14ac:dyDescent="0.3"/>
    <row r="2150" ht="15" customHeight="1" x14ac:dyDescent="0.3"/>
    <row r="2151" ht="15" customHeight="1" x14ac:dyDescent="0.3"/>
    <row r="2152" ht="15" customHeight="1" x14ac:dyDescent="0.3"/>
    <row r="2153" ht="15" customHeight="1" x14ac:dyDescent="0.3"/>
    <row r="2154" ht="15" customHeight="1" x14ac:dyDescent="0.3"/>
    <row r="2155" ht="15" customHeight="1" x14ac:dyDescent="0.3"/>
    <row r="2156" ht="15" customHeight="1" x14ac:dyDescent="0.3"/>
    <row r="2157" ht="15" customHeight="1" x14ac:dyDescent="0.3"/>
    <row r="2158" ht="20.100000000000001" customHeight="1" x14ac:dyDescent="0.3"/>
    <row r="2159" ht="15" customHeight="1" x14ac:dyDescent="0.3"/>
    <row r="2160" ht="15" customHeight="1" x14ac:dyDescent="0.3"/>
    <row r="2161" ht="15" customHeight="1" x14ac:dyDescent="0.3"/>
    <row r="2162" ht="15" customHeight="1" x14ac:dyDescent="0.3"/>
    <row r="2163" ht="20.100000000000001" customHeight="1" x14ac:dyDescent="0.3"/>
    <row r="2164" ht="15" customHeight="1" x14ac:dyDescent="0.3"/>
    <row r="2165" ht="15" customHeight="1" x14ac:dyDescent="0.3"/>
    <row r="2166" ht="15" customHeight="1" x14ac:dyDescent="0.3"/>
    <row r="2167" ht="15" customHeight="1" x14ac:dyDescent="0.3"/>
    <row r="2168" ht="15" customHeight="1" x14ac:dyDescent="0.3"/>
    <row r="2169" ht="20.100000000000001" customHeight="1" x14ac:dyDescent="0.3"/>
    <row r="2170" ht="15" customHeight="1" x14ac:dyDescent="0.3"/>
    <row r="2171" ht="15" customHeight="1" x14ac:dyDescent="0.3"/>
    <row r="2172" ht="15" customHeight="1" x14ac:dyDescent="0.3"/>
    <row r="2173" ht="15" customHeight="1" x14ac:dyDescent="0.3"/>
    <row r="2174" ht="20.100000000000001" customHeight="1" x14ac:dyDescent="0.3"/>
    <row r="2175" ht="15" customHeight="1" x14ac:dyDescent="0.3"/>
    <row r="2176" ht="15" customHeight="1" x14ac:dyDescent="0.3"/>
    <row r="2177" ht="15" customHeight="1" x14ac:dyDescent="0.3"/>
    <row r="2178" ht="15" customHeight="1" x14ac:dyDescent="0.3"/>
    <row r="2179" ht="15" customHeight="1" x14ac:dyDescent="0.3"/>
    <row r="2180" ht="20.100000000000001" customHeight="1" x14ac:dyDescent="0.3"/>
    <row r="2181" ht="15" customHeight="1" x14ac:dyDescent="0.3"/>
    <row r="2182" ht="15" customHeight="1" x14ac:dyDescent="0.3"/>
    <row r="2183" ht="15" customHeight="1" x14ac:dyDescent="0.3"/>
    <row r="2184" ht="15" customHeight="1" x14ac:dyDescent="0.3"/>
    <row r="2185" ht="20.100000000000001" customHeight="1" x14ac:dyDescent="0.3"/>
    <row r="2186" ht="15" customHeight="1" x14ac:dyDescent="0.3"/>
    <row r="2187" ht="15" customHeight="1" x14ac:dyDescent="0.3"/>
    <row r="2188" ht="15" customHeight="1" x14ac:dyDescent="0.3"/>
    <row r="2189" ht="15" customHeight="1" x14ac:dyDescent="0.3"/>
    <row r="2190" ht="15" customHeight="1" x14ac:dyDescent="0.3"/>
    <row r="2191" ht="20.100000000000001" customHeight="1" x14ac:dyDescent="0.3"/>
    <row r="2192" ht="15" customHeight="1" x14ac:dyDescent="0.3"/>
    <row r="2193" ht="15" customHeight="1" x14ac:dyDescent="0.3"/>
    <row r="2194" ht="15" customHeight="1" x14ac:dyDescent="0.3"/>
    <row r="2195" ht="15" customHeight="1" x14ac:dyDescent="0.3"/>
    <row r="2196" ht="20.100000000000001" customHeight="1" x14ac:dyDescent="0.3"/>
    <row r="2197" ht="15" customHeight="1" x14ac:dyDescent="0.3"/>
    <row r="2198" ht="15" customHeight="1" x14ac:dyDescent="0.3"/>
    <row r="2199" ht="15" customHeight="1" x14ac:dyDescent="0.3"/>
    <row r="2200" ht="15" customHeight="1" x14ac:dyDescent="0.3"/>
    <row r="2201" ht="15" customHeight="1" x14ac:dyDescent="0.3"/>
    <row r="2202" ht="20.100000000000001" customHeight="1" x14ac:dyDescent="0.3"/>
    <row r="2203" ht="15" customHeight="1" x14ac:dyDescent="0.3"/>
    <row r="2204" ht="15" customHeight="1" x14ac:dyDescent="0.3"/>
    <row r="2205" ht="15" customHeight="1" x14ac:dyDescent="0.3"/>
    <row r="2206" ht="15" customHeight="1" x14ac:dyDescent="0.3"/>
    <row r="2207" ht="20.100000000000001" customHeight="1" x14ac:dyDescent="0.3"/>
    <row r="2208" ht="15" customHeight="1" x14ac:dyDescent="0.3"/>
    <row r="2209" ht="15" customHeight="1" x14ac:dyDescent="0.3"/>
    <row r="2210" ht="15" customHeight="1" x14ac:dyDescent="0.3"/>
    <row r="2211" ht="15" customHeight="1" x14ac:dyDescent="0.3"/>
    <row r="2212" ht="15" customHeight="1" x14ac:dyDescent="0.3"/>
    <row r="2213" ht="20.100000000000001" customHeight="1" x14ac:dyDescent="0.3"/>
    <row r="2214" ht="15" customHeight="1" x14ac:dyDescent="0.3"/>
    <row r="2215" ht="15" customHeight="1" x14ac:dyDescent="0.3"/>
    <row r="2216" ht="15" customHeight="1" x14ac:dyDescent="0.3"/>
    <row r="2217" ht="15" customHeight="1" x14ac:dyDescent="0.3"/>
    <row r="2218" ht="20.100000000000001" customHeight="1" x14ac:dyDescent="0.3"/>
    <row r="2219" ht="15" customHeight="1" x14ac:dyDescent="0.3"/>
    <row r="2220" ht="15" customHeight="1" x14ac:dyDescent="0.3"/>
    <row r="2221" ht="15" customHeight="1" x14ac:dyDescent="0.3"/>
    <row r="2222" ht="15" customHeight="1" x14ac:dyDescent="0.3"/>
    <row r="2223" ht="20.100000000000001" customHeight="1" x14ac:dyDescent="0.3"/>
    <row r="2224" ht="15" customHeight="1" x14ac:dyDescent="0.3"/>
    <row r="2225" ht="15" customHeight="1" x14ac:dyDescent="0.3"/>
    <row r="2226" ht="15" customHeight="1" x14ac:dyDescent="0.3"/>
    <row r="2227" ht="15" customHeight="1" x14ac:dyDescent="0.3"/>
    <row r="2228" ht="15" customHeight="1" x14ac:dyDescent="0.3"/>
    <row r="2229" ht="20.100000000000001" customHeight="1" x14ac:dyDescent="0.3"/>
    <row r="2230" ht="15" customHeight="1" x14ac:dyDescent="0.3"/>
    <row r="2231" ht="15" customHeight="1" x14ac:dyDescent="0.3"/>
    <row r="2232" ht="15" customHeight="1" x14ac:dyDescent="0.3"/>
    <row r="2233" ht="15" customHeight="1" x14ac:dyDescent="0.3"/>
    <row r="2234" ht="20.100000000000001" customHeight="1" x14ac:dyDescent="0.3"/>
    <row r="2235" ht="15" customHeight="1" x14ac:dyDescent="0.3"/>
    <row r="2236" ht="15" customHeight="1" x14ac:dyDescent="0.3"/>
    <row r="2237" ht="15" customHeight="1" x14ac:dyDescent="0.3"/>
    <row r="2238" ht="15" customHeight="1" x14ac:dyDescent="0.3"/>
    <row r="2239" ht="20.100000000000001" customHeight="1" x14ac:dyDescent="0.3"/>
    <row r="2240" ht="15" customHeight="1" x14ac:dyDescent="0.3"/>
    <row r="2241" ht="15" customHeight="1" x14ac:dyDescent="0.3"/>
    <row r="2242" ht="15" customHeight="1" x14ac:dyDescent="0.3"/>
    <row r="2243" ht="15" customHeight="1" x14ac:dyDescent="0.3"/>
    <row r="2244" ht="15" customHeight="1" x14ac:dyDescent="0.3"/>
    <row r="2245" ht="20.100000000000001" customHeight="1" x14ac:dyDescent="0.3"/>
    <row r="2246" ht="15" customHeight="1" x14ac:dyDescent="0.3"/>
    <row r="2247" ht="15" customHeight="1" x14ac:dyDescent="0.3"/>
    <row r="2248" ht="15" customHeight="1" x14ac:dyDescent="0.3"/>
    <row r="2249" ht="15" customHeight="1" x14ac:dyDescent="0.3"/>
    <row r="2250" ht="15" customHeight="1" x14ac:dyDescent="0.3"/>
    <row r="2251" ht="20.100000000000001" customHeight="1" x14ac:dyDescent="0.3"/>
    <row r="2252" ht="15" customHeight="1" x14ac:dyDescent="0.3"/>
    <row r="2253" ht="15" customHeight="1" x14ac:dyDescent="0.3"/>
    <row r="2254" ht="15" customHeight="1" x14ac:dyDescent="0.3"/>
    <row r="2255" ht="20.100000000000001" customHeight="1" x14ac:dyDescent="0.3"/>
    <row r="2256" ht="15" customHeight="1" x14ac:dyDescent="0.3"/>
    <row r="2257" ht="15" customHeight="1" x14ac:dyDescent="0.3"/>
    <row r="2258" ht="15" customHeight="1" x14ac:dyDescent="0.3"/>
    <row r="2259" ht="15" customHeight="1" x14ac:dyDescent="0.3"/>
    <row r="2260" ht="20.100000000000001" customHeight="1" x14ac:dyDescent="0.3"/>
    <row r="2261" ht="15" customHeight="1" x14ac:dyDescent="0.3"/>
    <row r="2262" ht="15" customHeight="1" x14ac:dyDescent="0.3"/>
    <row r="2263" ht="15" customHeight="1" x14ac:dyDescent="0.3"/>
    <row r="2264" ht="15" customHeight="1" x14ac:dyDescent="0.3"/>
    <row r="2265" ht="20.100000000000001" customHeight="1" x14ac:dyDescent="0.3"/>
    <row r="2266" ht="15" customHeight="1" x14ac:dyDescent="0.3"/>
    <row r="2267" ht="15" customHeight="1" x14ac:dyDescent="0.3"/>
    <row r="2268" ht="15" customHeight="1" x14ac:dyDescent="0.3"/>
    <row r="2269" ht="15" customHeight="1" x14ac:dyDescent="0.3"/>
    <row r="2270" ht="20.100000000000001"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20.100000000000001"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20.100000000000001" customHeight="1" x14ac:dyDescent="0.3"/>
    <row r="2291" ht="15" customHeight="1" x14ac:dyDescent="0.3"/>
    <row r="2292" ht="15" customHeight="1" x14ac:dyDescent="0.3"/>
    <row r="2293" ht="15" customHeight="1" x14ac:dyDescent="0.3"/>
    <row r="2294" ht="15" customHeight="1" x14ac:dyDescent="0.3"/>
    <row r="2295" ht="20.100000000000001" customHeight="1" x14ac:dyDescent="0.3"/>
    <row r="2296" ht="15" customHeight="1" x14ac:dyDescent="0.3"/>
    <row r="2297" ht="15" customHeight="1" x14ac:dyDescent="0.3"/>
    <row r="2298" ht="15" customHeight="1" x14ac:dyDescent="0.3"/>
    <row r="2299" ht="15" customHeight="1" x14ac:dyDescent="0.3"/>
    <row r="2300" ht="20.100000000000001" customHeight="1" x14ac:dyDescent="0.3"/>
    <row r="2301" ht="15" customHeight="1" x14ac:dyDescent="0.3"/>
    <row r="2302" ht="15" customHeight="1" x14ac:dyDescent="0.3"/>
    <row r="2303" ht="15" customHeight="1" x14ac:dyDescent="0.3"/>
    <row r="2304" ht="15" customHeight="1" x14ac:dyDescent="0.3"/>
    <row r="2305" ht="20.100000000000001" customHeight="1" x14ac:dyDescent="0.3"/>
    <row r="2306" ht="15" customHeight="1" x14ac:dyDescent="0.3"/>
    <row r="2307" ht="15" customHeight="1" x14ac:dyDescent="0.3"/>
    <row r="2308" ht="15" customHeight="1" x14ac:dyDescent="0.3"/>
    <row r="2309" ht="15" customHeight="1" x14ac:dyDescent="0.3"/>
    <row r="2310" ht="20.100000000000001" customHeight="1" x14ac:dyDescent="0.3"/>
    <row r="2311" ht="15" customHeight="1" x14ac:dyDescent="0.3"/>
    <row r="2312" ht="15" customHeight="1" x14ac:dyDescent="0.3"/>
    <row r="2313" ht="15" customHeight="1" x14ac:dyDescent="0.3"/>
    <row r="2314" ht="15" customHeight="1" x14ac:dyDescent="0.3"/>
    <row r="2315" ht="20.100000000000001" customHeight="1" x14ac:dyDescent="0.3"/>
    <row r="2316" ht="15" customHeight="1" x14ac:dyDescent="0.3"/>
    <row r="2317" ht="15" customHeight="1" x14ac:dyDescent="0.3"/>
    <row r="2318" ht="15" customHeight="1" x14ac:dyDescent="0.3"/>
    <row r="2319" ht="15" customHeight="1" x14ac:dyDescent="0.3"/>
    <row r="2320" ht="20.100000000000001" customHeight="1" x14ac:dyDescent="0.3"/>
    <row r="2321" ht="15" customHeight="1" x14ac:dyDescent="0.3"/>
    <row r="2322" ht="15" customHeight="1" x14ac:dyDescent="0.3"/>
    <row r="2323" ht="15" customHeight="1" x14ac:dyDescent="0.3"/>
    <row r="2324" ht="15" customHeight="1" x14ac:dyDescent="0.3"/>
    <row r="2325" ht="20.100000000000001" customHeight="1" x14ac:dyDescent="0.3"/>
    <row r="2326" ht="15" customHeight="1" x14ac:dyDescent="0.3"/>
    <row r="2327" ht="15" customHeight="1" x14ac:dyDescent="0.3"/>
    <row r="2328" ht="15" customHeight="1" x14ac:dyDescent="0.3"/>
    <row r="2329" ht="15" customHeight="1" x14ac:dyDescent="0.3"/>
    <row r="2330" ht="20.100000000000001" customHeight="1" x14ac:dyDescent="0.3"/>
    <row r="2331" ht="15" customHeight="1" x14ac:dyDescent="0.3"/>
    <row r="2332" ht="15" customHeight="1" x14ac:dyDescent="0.3"/>
    <row r="2333" ht="15" customHeight="1" x14ac:dyDescent="0.3"/>
    <row r="2334" ht="15" customHeight="1" x14ac:dyDescent="0.3"/>
    <row r="2335" ht="20.100000000000001" customHeight="1" x14ac:dyDescent="0.3"/>
    <row r="2336" ht="15" customHeight="1" x14ac:dyDescent="0.3"/>
    <row r="2337" ht="15" customHeight="1" x14ac:dyDescent="0.3"/>
    <row r="2338" ht="15" customHeight="1" x14ac:dyDescent="0.3"/>
    <row r="2339" ht="15" customHeight="1" x14ac:dyDescent="0.3"/>
    <row r="2340" ht="20.100000000000001" customHeight="1" x14ac:dyDescent="0.3"/>
    <row r="2341" ht="15" customHeight="1" x14ac:dyDescent="0.3"/>
    <row r="2342" ht="15" customHeight="1" x14ac:dyDescent="0.3"/>
    <row r="2343" ht="15" customHeight="1" x14ac:dyDescent="0.3"/>
    <row r="2344" ht="15" customHeight="1" x14ac:dyDescent="0.3"/>
    <row r="2345" ht="20.100000000000001" customHeight="1" x14ac:dyDescent="0.3"/>
    <row r="2346" ht="15" customHeight="1" x14ac:dyDescent="0.3"/>
    <row r="2347" ht="15" customHeight="1" x14ac:dyDescent="0.3"/>
    <row r="2348" ht="15" customHeight="1" x14ac:dyDescent="0.3"/>
    <row r="2349" ht="15" customHeight="1" x14ac:dyDescent="0.3"/>
    <row r="2350" ht="20.100000000000001" customHeight="1" x14ac:dyDescent="0.3"/>
    <row r="2351" ht="15" customHeight="1" x14ac:dyDescent="0.3"/>
    <row r="2352" ht="15" customHeight="1" x14ac:dyDescent="0.3"/>
    <row r="2353" ht="15" customHeight="1" x14ac:dyDescent="0.3"/>
    <row r="2354" ht="15" customHeight="1" x14ac:dyDescent="0.3"/>
    <row r="2355" ht="20.100000000000001" customHeight="1" x14ac:dyDescent="0.3"/>
    <row r="2356" ht="15" customHeight="1" x14ac:dyDescent="0.3"/>
    <row r="2357" ht="15" customHeight="1" x14ac:dyDescent="0.3"/>
    <row r="2358" ht="15" customHeight="1" x14ac:dyDescent="0.3"/>
    <row r="2359" ht="15" customHeight="1" x14ac:dyDescent="0.3"/>
    <row r="2360" ht="20.100000000000001" customHeight="1" x14ac:dyDescent="0.3"/>
    <row r="2361" ht="15" customHeight="1" x14ac:dyDescent="0.3"/>
    <row r="2362" ht="15" customHeight="1" x14ac:dyDescent="0.3"/>
    <row r="2363" ht="15" customHeight="1" x14ac:dyDescent="0.3"/>
    <row r="2364" ht="15" customHeight="1" x14ac:dyDescent="0.3"/>
    <row r="2365" ht="20.100000000000001" customHeight="1" x14ac:dyDescent="0.3"/>
    <row r="2366" ht="15" customHeight="1" x14ac:dyDescent="0.3"/>
    <row r="2367" ht="15" customHeight="1" x14ac:dyDescent="0.3"/>
    <row r="2368" ht="15" customHeight="1" x14ac:dyDescent="0.3"/>
    <row r="2369" ht="15" customHeight="1" x14ac:dyDescent="0.3"/>
    <row r="2370" ht="20.100000000000001" customHeight="1" x14ac:dyDescent="0.3"/>
    <row r="2371" ht="15" customHeight="1" x14ac:dyDescent="0.3"/>
    <row r="2372" ht="15" customHeight="1" x14ac:dyDescent="0.3"/>
    <row r="2373" ht="15" customHeight="1" x14ac:dyDescent="0.3"/>
    <row r="2374" ht="15" customHeight="1" x14ac:dyDescent="0.3"/>
    <row r="2375" ht="20.100000000000001" customHeight="1" x14ac:dyDescent="0.3"/>
    <row r="2376" ht="15" customHeight="1" x14ac:dyDescent="0.3"/>
    <row r="2377" ht="15" customHeight="1" x14ac:dyDescent="0.3"/>
    <row r="2378" ht="15" customHeight="1" x14ac:dyDescent="0.3"/>
    <row r="2379" ht="15" customHeight="1" x14ac:dyDescent="0.3"/>
    <row r="2380" ht="20.100000000000001" customHeight="1" x14ac:dyDescent="0.3"/>
    <row r="2381" ht="15" customHeight="1" x14ac:dyDescent="0.3"/>
    <row r="2382" ht="15" customHeight="1" x14ac:dyDescent="0.3"/>
    <row r="2383" ht="15" customHeight="1" x14ac:dyDescent="0.3"/>
    <row r="2384" ht="15" customHeight="1" x14ac:dyDescent="0.3"/>
    <row r="2385" ht="20.100000000000001" customHeight="1" x14ac:dyDescent="0.3"/>
    <row r="2386" ht="15" customHeight="1" x14ac:dyDescent="0.3"/>
    <row r="2387" ht="15" customHeight="1" x14ac:dyDescent="0.3"/>
    <row r="2388" ht="15" customHeight="1" x14ac:dyDescent="0.3"/>
    <row r="2389" ht="15" customHeight="1" x14ac:dyDescent="0.3"/>
    <row r="2390" ht="20.100000000000001" customHeight="1" x14ac:dyDescent="0.3"/>
    <row r="2391" ht="15" customHeight="1" x14ac:dyDescent="0.3"/>
    <row r="2392" ht="15" customHeight="1" x14ac:dyDescent="0.3"/>
    <row r="2393" ht="15" customHeight="1" x14ac:dyDescent="0.3"/>
    <row r="2394" ht="15" customHeight="1" x14ac:dyDescent="0.3"/>
    <row r="2395" ht="20.100000000000001" customHeight="1" x14ac:dyDescent="0.3"/>
    <row r="2396" ht="15" customHeight="1" x14ac:dyDescent="0.3"/>
    <row r="2397" ht="15" customHeight="1" x14ac:dyDescent="0.3"/>
    <row r="2398" ht="15" customHeight="1" x14ac:dyDescent="0.3"/>
    <row r="2399" ht="15" customHeight="1" x14ac:dyDescent="0.3"/>
    <row r="2400" ht="20.100000000000001" customHeight="1" x14ac:dyDescent="0.3"/>
    <row r="2401" ht="15" customHeight="1" x14ac:dyDescent="0.3"/>
    <row r="2402" ht="15" customHeight="1" x14ac:dyDescent="0.3"/>
    <row r="2403" ht="15" customHeight="1" x14ac:dyDescent="0.3"/>
    <row r="2404" ht="15" customHeight="1" x14ac:dyDescent="0.3"/>
    <row r="2405" ht="20.100000000000001" customHeight="1" x14ac:dyDescent="0.3"/>
    <row r="2406" ht="15" customHeight="1" x14ac:dyDescent="0.3"/>
    <row r="2407" ht="15" customHeight="1" x14ac:dyDescent="0.3"/>
    <row r="2408" ht="15" customHeight="1" x14ac:dyDescent="0.3"/>
    <row r="2409" ht="15" customHeight="1" x14ac:dyDescent="0.3"/>
    <row r="2410" ht="20.100000000000001" customHeight="1" x14ac:dyDescent="0.3"/>
    <row r="2411" ht="15" customHeight="1" x14ac:dyDescent="0.3"/>
    <row r="2412" ht="15" customHeight="1" x14ac:dyDescent="0.3"/>
    <row r="2413" ht="15" customHeight="1" x14ac:dyDescent="0.3"/>
    <row r="2414" ht="15" customHeight="1" x14ac:dyDescent="0.3"/>
    <row r="2415" ht="20.100000000000001" customHeight="1" x14ac:dyDescent="0.3"/>
    <row r="2416" ht="15" customHeight="1" x14ac:dyDescent="0.3"/>
    <row r="2417" ht="15" customHeight="1" x14ac:dyDescent="0.3"/>
    <row r="2418" ht="15" customHeight="1" x14ac:dyDescent="0.3"/>
    <row r="2419" ht="15" customHeight="1" x14ac:dyDescent="0.3"/>
    <row r="2420" ht="20.100000000000001" customHeight="1" x14ac:dyDescent="0.3"/>
    <row r="2421" ht="15" customHeight="1" x14ac:dyDescent="0.3"/>
    <row r="2422" ht="15" customHeight="1" x14ac:dyDescent="0.3"/>
    <row r="2423" ht="15" customHeight="1" x14ac:dyDescent="0.3"/>
    <row r="2424" ht="15" customHeight="1" x14ac:dyDescent="0.3"/>
    <row r="2425" ht="20.100000000000001" customHeight="1" x14ac:dyDescent="0.3"/>
    <row r="2426" ht="15" customHeight="1" x14ac:dyDescent="0.3"/>
    <row r="2427" ht="15" customHeight="1" x14ac:dyDescent="0.3"/>
    <row r="2428" ht="15" customHeight="1" x14ac:dyDescent="0.3"/>
    <row r="2429" ht="15" customHeight="1" x14ac:dyDescent="0.3"/>
    <row r="2430" ht="20.100000000000001" customHeight="1" x14ac:dyDescent="0.3"/>
    <row r="2431" ht="15" customHeight="1" x14ac:dyDescent="0.3"/>
    <row r="2432" ht="15" customHeight="1" x14ac:dyDescent="0.3"/>
    <row r="2433" ht="15" customHeight="1" x14ac:dyDescent="0.3"/>
    <row r="2434" ht="15" customHeight="1" x14ac:dyDescent="0.3"/>
    <row r="2435" ht="20.100000000000001" customHeight="1" x14ac:dyDescent="0.3"/>
    <row r="2436" ht="15" customHeight="1" x14ac:dyDescent="0.3"/>
    <row r="2437" ht="15" customHeight="1" x14ac:dyDescent="0.3"/>
    <row r="2438" ht="15" customHeight="1" x14ac:dyDescent="0.3"/>
    <row r="2439" ht="15" customHeight="1" x14ac:dyDescent="0.3"/>
    <row r="2440" ht="20.100000000000001" customHeight="1" x14ac:dyDescent="0.3"/>
    <row r="2441" ht="15" customHeight="1" x14ac:dyDescent="0.3"/>
    <row r="2442" ht="15" customHeight="1" x14ac:dyDescent="0.3"/>
    <row r="2443" ht="15" customHeight="1" x14ac:dyDescent="0.3"/>
    <row r="2444" ht="15" customHeight="1" x14ac:dyDescent="0.3"/>
    <row r="2445" ht="20.100000000000001" customHeight="1" x14ac:dyDescent="0.3"/>
    <row r="2446" ht="15" customHeight="1" x14ac:dyDescent="0.3"/>
    <row r="2447" ht="15" customHeight="1" x14ac:dyDescent="0.3"/>
    <row r="2448" ht="15" customHeight="1" x14ac:dyDescent="0.3"/>
    <row r="2449" ht="15" customHeight="1" x14ac:dyDescent="0.3"/>
    <row r="2450" ht="20.100000000000001" customHeight="1" x14ac:dyDescent="0.3"/>
    <row r="2451" ht="15" customHeight="1" x14ac:dyDescent="0.3"/>
    <row r="2452" ht="15" customHeight="1" x14ac:dyDescent="0.3"/>
    <row r="2453" ht="15" customHeight="1" x14ac:dyDescent="0.3"/>
    <row r="2454" ht="15" customHeight="1" x14ac:dyDescent="0.3"/>
    <row r="2455" ht="20.100000000000001"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20.100000000000001" customHeight="1" x14ac:dyDescent="0.3"/>
    <row r="2481" ht="15" customHeight="1" x14ac:dyDescent="0.3"/>
    <row r="2482" ht="15" customHeight="1" x14ac:dyDescent="0.3"/>
    <row r="2483" ht="15" customHeight="1" x14ac:dyDescent="0.3"/>
    <row r="2484" ht="15" customHeight="1" x14ac:dyDescent="0.3"/>
    <row r="2485" ht="20.100000000000001" customHeight="1" x14ac:dyDescent="0.3"/>
    <row r="2486" ht="15" customHeight="1" x14ac:dyDescent="0.3"/>
    <row r="2487" ht="15" customHeight="1" x14ac:dyDescent="0.3"/>
    <row r="2488" ht="15" customHeight="1" x14ac:dyDescent="0.3"/>
    <row r="2489" ht="15" customHeight="1" x14ac:dyDescent="0.3"/>
    <row r="2490" ht="20.100000000000001" customHeight="1" x14ac:dyDescent="0.3"/>
    <row r="2491" ht="15" customHeight="1" x14ac:dyDescent="0.3"/>
    <row r="2492" ht="15" customHeight="1" x14ac:dyDescent="0.3"/>
    <row r="2493" ht="15" customHeight="1" x14ac:dyDescent="0.3"/>
    <row r="2494" ht="15" customHeight="1" x14ac:dyDescent="0.3"/>
    <row r="2495" ht="20.100000000000001" customHeight="1" x14ac:dyDescent="0.3"/>
    <row r="2496" ht="15" customHeight="1" x14ac:dyDescent="0.3"/>
    <row r="2497" ht="15" customHeight="1" x14ac:dyDescent="0.3"/>
    <row r="2498" ht="15" customHeight="1" x14ac:dyDescent="0.3"/>
    <row r="2499" ht="15" customHeight="1" x14ac:dyDescent="0.3"/>
    <row r="2500" ht="20.100000000000001" customHeight="1" x14ac:dyDescent="0.3"/>
    <row r="2501" ht="15" customHeight="1" x14ac:dyDescent="0.3"/>
    <row r="2502" ht="15" customHeight="1" x14ac:dyDescent="0.3"/>
    <row r="2503" ht="15" customHeight="1" x14ac:dyDescent="0.3"/>
    <row r="2504" ht="15" customHeight="1" x14ac:dyDescent="0.3"/>
    <row r="2505" ht="20.100000000000001" customHeight="1" x14ac:dyDescent="0.3"/>
    <row r="2506" ht="15" customHeight="1" x14ac:dyDescent="0.3"/>
    <row r="2507" ht="15" customHeight="1" x14ac:dyDescent="0.3"/>
    <row r="2508" ht="15" customHeight="1" x14ac:dyDescent="0.3"/>
    <row r="2509" ht="15" customHeight="1" x14ac:dyDescent="0.3"/>
    <row r="2510" ht="20.100000000000001" customHeight="1" x14ac:dyDescent="0.3"/>
    <row r="2511" ht="15" customHeight="1" x14ac:dyDescent="0.3"/>
    <row r="2512" ht="15" customHeight="1" x14ac:dyDescent="0.3"/>
    <row r="2513" ht="15" customHeight="1" x14ac:dyDescent="0.3"/>
    <row r="2514" ht="15" customHeight="1" x14ac:dyDescent="0.3"/>
    <row r="2515" ht="20.100000000000001" customHeight="1" x14ac:dyDescent="0.3"/>
    <row r="2516" ht="15" customHeight="1" x14ac:dyDescent="0.3"/>
    <row r="2517" ht="15" customHeight="1" x14ac:dyDescent="0.3"/>
    <row r="2518" ht="15" customHeight="1" x14ac:dyDescent="0.3"/>
    <row r="2519" ht="15" customHeight="1" x14ac:dyDescent="0.3"/>
    <row r="2520" ht="20.100000000000001" customHeight="1" x14ac:dyDescent="0.3"/>
    <row r="2521" ht="15" customHeight="1" x14ac:dyDescent="0.3"/>
    <row r="2522" ht="15" customHeight="1" x14ac:dyDescent="0.3"/>
    <row r="2523" ht="15" customHeight="1" x14ac:dyDescent="0.3"/>
    <row r="2524" ht="15" customHeight="1" x14ac:dyDescent="0.3"/>
    <row r="2525" ht="20.100000000000001" customHeight="1" x14ac:dyDescent="0.3"/>
    <row r="2526" ht="15" customHeight="1" x14ac:dyDescent="0.3"/>
    <row r="2527" ht="15" customHeight="1" x14ac:dyDescent="0.3"/>
    <row r="2528" ht="15" customHeight="1" x14ac:dyDescent="0.3"/>
    <row r="2529" ht="15" customHeight="1" x14ac:dyDescent="0.3"/>
    <row r="2530" ht="20.100000000000001" customHeight="1" x14ac:dyDescent="0.3"/>
    <row r="2531" ht="15" customHeight="1" x14ac:dyDescent="0.3"/>
    <row r="2532" ht="15" customHeight="1" x14ac:dyDescent="0.3"/>
    <row r="2533" ht="15" customHeight="1" x14ac:dyDescent="0.3"/>
    <row r="2534" ht="15" customHeight="1" x14ac:dyDescent="0.3"/>
    <row r="2535" ht="20.100000000000001" customHeight="1" x14ac:dyDescent="0.3"/>
    <row r="2536" ht="15" customHeight="1" x14ac:dyDescent="0.3"/>
    <row r="2537" ht="15" customHeight="1" x14ac:dyDescent="0.3"/>
    <row r="2538" ht="15" customHeight="1" x14ac:dyDescent="0.3"/>
    <row r="2539" ht="15" customHeight="1" x14ac:dyDescent="0.3"/>
    <row r="2540" ht="20.100000000000001" customHeight="1" x14ac:dyDescent="0.3"/>
    <row r="2541" ht="15" customHeight="1" x14ac:dyDescent="0.3"/>
    <row r="2542" ht="15" customHeight="1" x14ac:dyDescent="0.3"/>
    <row r="2543" ht="15" customHeight="1" x14ac:dyDescent="0.3"/>
    <row r="2544" ht="15" customHeight="1" x14ac:dyDescent="0.3"/>
    <row r="2545" ht="20.100000000000001" customHeight="1" x14ac:dyDescent="0.3"/>
    <row r="2546" ht="15" customHeight="1" x14ac:dyDescent="0.3"/>
    <row r="2547" ht="15" customHeight="1" x14ac:dyDescent="0.3"/>
    <row r="2548" ht="15" customHeight="1" x14ac:dyDescent="0.3"/>
    <row r="2549" ht="15" customHeight="1" x14ac:dyDescent="0.3"/>
    <row r="2550" ht="20.100000000000001" customHeight="1" x14ac:dyDescent="0.3"/>
    <row r="2551" ht="15" customHeight="1" x14ac:dyDescent="0.3"/>
    <row r="2552" ht="15" customHeight="1" x14ac:dyDescent="0.3"/>
    <row r="2553" ht="15" customHeight="1" x14ac:dyDescent="0.3"/>
    <row r="2554" ht="15" customHeight="1" x14ac:dyDescent="0.3"/>
    <row r="2555" ht="20.100000000000001" customHeight="1" x14ac:dyDescent="0.3"/>
    <row r="2556" ht="15" customHeight="1" x14ac:dyDescent="0.3"/>
    <row r="2557" ht="15" customHeight="1" x14ac:dyDescent="0.3"/>
    <row r="2558" ht="15" customHeight="1" x14ac:dyDescent="0.3"/>
    <row r="2559" ht="15" customHeight="1" x14ac:dyDescent="0.3"/>
    <row r="2560" ht="20.100000000000001" customHeight="1" x14ac:dyDescent="0.3"/>
    <row r="2561" ht="15" customHeight="1" x14ac:dyDescent="0.3"/>
    <row r="2562" ht="15" customHeight="1" x14ac:dyDescent="0.3"/>
    <row r="2563" ht="15" customHeight="1" x14ac:dyDescent="0.3"/>
    <row r="2564" ht="15" customHeight="1" x14ac:dyDescent="0.3"/>
    <row r="2565" ht="20.100000000000001" customHeight="1" x14ac:dyDescent="0.3"/>
    <row r="2566" ht="15" customHeight="1" x14ac:dyDescent="0.3"/>
    <row r="2567" ht="15" customHeight="1" x14ac:dyDescent="0.3"/>
    <row r="2568" ht="15" customHeight="1" x14ac:dyDescent="0.3"/>
    <row r="2569" ht="15" customHeight="1" x14ac:dyDescent="0.3"/>
    <row r="2570" ht="20.100000000000001" customHeight="1" x14ac:dyDescent="0.3"/>
    <row r="2571" ht="15" customHeight="1" x14ac:dyDescent="0.3"/>
    <row r="2572" ht="15" customHeight="1" x14ac:dyDescent="0.3"/>
    <row r="2573" ht="15" customHeight="1" x14ac:dyDescent="0.3"/>
    <row r="2574" ht="15" customHeight="1" x14ac:dyDescent="0.3"/>
    <row r="2575" ht="20.100000000000001" customHeight="1" x14ac:dyDescent="0.3"/>
    <row r="2576" ht="15" customHeight="1" x14ac:dyDescent="0.3"/>
    <row r="2577" ht="15" customHeight="1" x14ac:dyDescent="0.3"/>
    <row r="2578" ht="15" customHeight="1" x14ac:dyDescent="0.3"/>
    <row r="2579" ht="15" customHeight="1" x14ac:dyDescent="0.3"/>
    <row r="2580" ht="20.100000000000001" customHeight="1" x14ac:dyDescent="0.3"/>
    <row r="2581" ht="15" customHeight="1" x14ac:dyDescent="0.3"/>
    <row r="2582" ht="15" customHeight="1" x14ac:dyDescent="0.3"/>
    <row r="2583" ht="15" customHeight="1" x14ac:dyDescent="0.3"/>
    <row r="2584" ht="15" customHeight="1" x14ac:dyDescent="0.3"/>
    <row r="2585" ht="20.100000000000001" customHeight="1" x14ac:dyDescent="0.3"/>
    <row r="2586" ht="15" customHeight="1" x14ac:dyDescent="0.3"/>
    <row r="2587" ht="15" customHeight="1" x14ac:dyDescent="0.3"/>
    <row r="2588" ht="15" customHeight="1" x14ac:dyDescent="0.3"/>
    <row r="2589" ht="15" customHeight="1" x14ac:dyDescent="0.3"/>
    <row r="2590" ht="20.100000000000001" customHeight="1" x14ac:dyDescent="0.3"/>
    <row r="2591" ht="15" customHeight="1" x14ac:dyDescent="0.3"/>
    <row r="2592" ht="15" customHeight="1" x14ac:dyDescent="0.3"/>
    <row r="2593" ht="15" customHeight="1" x14ac:dyDescent="0.3"/>
    <row r="2594" ht="15" customHeight="1" x14ac:dyDescent="0.3"/>
    <row r="2595" ht="20.100000000000001" customHeight="1" x14ac:dyDescent="0.3"/>
    <row r="2596" ht="15" customHeight="1" x14ac:dyDescent="0.3"/>
    <row r="2597" ht="15" customHeight="1" x14ac:dyDescent="0.3"/>
    <row r="2598" ht="15" customHeight="1" x14ac:dyDescent="0.3"/>
    <row r="2599" ht="15" customHeight="1" x14ac:dyDescent="0.3"/>
    <row r="2600" ht="15" customHeight="1" x14ac:dyDescent="0.3"/>
    <row r="2601" ht="20.100000000000001" customHeight="1" x14ac:dyDescent="0.3"/>
    <row r="2602" ht="15" customHeight="1" x14ac:dyDescent="0.3"/>
    <row r="2603" ht="15" customHeight="1" x14ac:dyDescent="0.3"/>
    <row r="2604" ht="15" customHeight="1" x14ac:dyDescent="0.3"/>
    <row r="2605" ht="15" customHeight="1" x14ac:dyDescent="0.3"/>
    <row r="2606" ht="20.100000000000001" customHeight="1" x14ac:dyDescent="0.3"/>
    <row r="2607" ht="15" customHeight="1" x14ac:dyDescent="0.3"/>
    <row r="2608" ht="15" customHeight="1" x14ac:dyDescent="0.3"/>
    <row r="2609" ht="15" customHeight="1" x14ac:dyDescent="0.3"/>
    <row r="2610" ht="15" customHeight="1" x14ac:dyDescent="0.3"/>
    <row r="2611" ht="20.100000000000001" customHeight="1" x14ac:dyDescent="0.3"/>
    <row r="2612" ht="15" customHeight="1" x14ac:dyDescent="0.3"/>
    <row r="2613" ht="15" customHeight="1" x14ac:dyDescent="0.3"/>
    <row r="2614" ht="15" customHeight="1" x14ac:dyDescent="0.3"/>
    <row r="2615" ht="15" customHeight="1" x14ac:dyDescent="0.3"/>
    <row r="2616" ht="20.100000000000001" customHeight="1" x14ac:dyDescent="0.3"/>
    <row r="2617" ht="15" customHeight="1" x14ac:dyDescent="0.3"/>
    <row r="2618" ht="15" customHeight="1" x14ac:dyDescent="0.3"/>
    <row r="2619" ht="15" customHeight="1" x14ac:dyDescent="0.3"/>
    <row r="2620" ht="15" customHeight="1" x14ac:dyDescent="0.3"/>
    <row r="2621" ht="20.100000000000001" customHeight="1" x14ac:dyDescent="0.3"/>
    <row r="2622" ht="15" customHeight="1" x14ac:dyDescent="0.3"/>
    <row r="2623" ht="15" customHeight="1" x14ac:dyDescent="0.3"/>
    <row r="2624" ht="15" customHeight="1" x14ac:dyDescent="0.3"/>
    <row r="2625" ht="15" customHeight="1" x14ac:dyDescent="0.3"/>
    <row r="2626" ht="20.100000000000001" customHeight="1" x14ac:dyDescent="0.3"/>
    <row r="2627" ht="15" customHeight="1" x14ac:dyDescent="0.3"/>
    <row r="2628" ht="15" customHeight="1" x14ac:dyDescent="0.3"/>
    <row r="2629" ht="15" customHeight="1" x14ac:dyDescent="0.3"/>
    <row r="2630" ht="15" customHeight="1" x14ac:dyDescent="0.3"/>
    <row r="2631" ht="20.100000000000001" customHeight="1" x14ac:dyDescent="0.3"/>
    <row r="2632" ht="15" customHeight="1" x14ac:dyDescent="0.3"/>
    <row r="2633" ht="15" customHeight="1" x14ac:dyDescent="0.3"/>
    <row r="2634" ht="15" customHeight="1" x14ac:dyDescent="0.3"/>
    <row r="2635" ht="15" customHeight="1" x14ac:dyDescent="0.3"/>
    <row r="2636" ht="15" customHeight="1" x14ac:dyDescent="0.3"/>
    <row r="2637" ht="20.100000000000001"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20.100000000000001" customHeight="1" x14ac:dyDescent="0.3"/>
    <row r="2645" ht="15" customHeight="1" x14ac:dyDescent="0.3"/>
    <row r="2646" ht="15" customHeight="1" x14ac:dyDescent="0.3"/>
    <row r="2647" ht="20.100000000000001" customHeight="1" x14ac:dyDescent="0.3"/>
    <row r="2648" ht="15" customHeight="1" x14ac:dyDescent="0.3"/>
    <row r="2649" ht="15" customHeight="1" x14ac:dyDescent="0.3"/>
    <row r="2650" ht="20.100000000000001" customHeight="1" x14ac:dyDescent="0.3"/>
    <row r="2651" ht="15" customHeight="1" x14ac:dyDescent="0.3"/>
    <row r="2652" ht="15" customHeight="1" x14ac:dyDescent="0.3"/>
    <row r="2653" ht="20.100000000000001" customHeight="1" x14ac:dyDescent="0.3"/>
    <row r="2654" ht="15" customHeight="1" x14ac:dyDescent="0.3"/>
    <row r="2655" ht="15" customHeight="1" x14ac:dyDescent="0.3"/>
    <row r="2656" ht="20.100000000000001" customHeight="1" x14ac:dyDescent="0.3"/>
    <row r="2657" ht="15" customHeight="1" x14ac:dyDescent="0.3"/>
    <row r="2658" ht="15" customHeight="1" x14ac:dyDescent="0.3"/>
    <row r="2659" ht="20.100000000000001" customHeight="1" x14ac:dyDescent="0.3"/>
    <row r="2660" ht="15" customHeight="1" x14ac:dyDescent="0.3"/>
    <row r="2661" ht="15" customHeight="1" x14ac:dyDescent="0.3"/>
    <row r="2662" ht="15" customHeight="1" x14ac:dyDescent="0.3"/>
    <row r="2663" ht="15" customHeight="1" x14ac:dyDescent="0.3"/>
    <row r="2664" ht="20.100000000000001" customHeight="1" x14ac:dyDescent="0.3"/>
    <row r="2665" ht="15" customHeight="1" x14ac:dyDescent="0.3"/>
    <row r="2666" ht="15" customHeight="1" x14ac:dyDescent="0.3"/>
    <row r="2667" ht="15" customHeight="1" x14ac:dyDescent="0.3"/>
    <row r="2668" ht="15" customHeight="1" x14ac:dyDescent="0.3"/>
    <row r="2669" ht="20.100000000000001" customHeight="1" x14ac:dyDescent="0.3"/>
    <row r="2670" ht="15" customHeight="1" x14ac:dyDescent="0.3"/>
    <row r="2671" ht="15" customHeight="1" x14ac:dyDescent="0.3"/>
    <row r="2672" ht="15" customHeight="1" x14ac:dyDescent="0.3"/>
    <row r="2673" ht="15" customHeight="1" x14ac:dyDescent="0.3"/>
    <row r="2674" ht="15" customHeight="1" x14ac:dyDescent="0.3"/>
    <row r="2675" ht="20.100000000000001" customHeight="1" x14ac:dyDescent="0.3"/>
    <row r="2676" ht="15" customHeight="1" x14ac:dyDescent="0.3"/>
    <row r="2677" ht="15" customHeight="1" x14ac:dyDescent="0.3"/>
    <row r="2678" ht="15" customHeight="1" x14ac:dyDescent="0.3"/>
    <row r="2679" ht="15" customHeight="1" x14ac:dyDescent="0.3"/>
    <row r="2680" ht="15" customHeight="1" x14ac:dyDescent="0.3"/>
    <row r="2681" ht="20.100000000000001" customHeight="1" x14ac:dyDescent="0.3"/>
    <row r="2682" ht="15" customHeight="1" x14ac:dyDescent="0.3"/>
    <row r="2683" ht="15" customHeight="1" x14ac:dyDescent="0.3"/>
    <row r="2684" ht="15" customHeight="1" x14ac:dyDescent="0.3"/>
    <row r="2685" ht="15" customHeight="1" x14ac:dyDescent="0.3"/>
    <row r="2686" ht="15" customHeight="1" x14ac:dyDescent="0.3"/>
    <row r="2687" ht="20.100000000000001" customHeight="1" x14ac:dyDescent="0.3"/>
    <row r="2688" ht="15" customHeight="1" x14ac:dyDescent="0.3"/>
    <row r="2689" ht="15" customHeight="1" x14ac:dyDescent="0.3"/>
    <row r="2690" ht="15" customHeight="1" x14ac:dyDescent="0.3"/>
    <row r="2691" ht="15" customHeight="1" x14ac:dyDescent="0.3"/>
    <row r="2692" ht="15" customHeight="1" x14ac:dyDescent="0.3"/>
    <row r="2693" ht="20.100000000000001" customHeight="1" x14ac:dyDescent="0.3"/>
    <row r="2694" ht="15" customHeight="1" x14ac:dyDescent="0.3"/>
    <row r="2695" ht="15" customHeight="1" x14ac:dyDescent="0.3"/>
    <row r="2696" ht="15" customHeight="1" x14ac:dyDescent="0.3"/>
    <row r="2697" ht="15" customHeight="1" x14ac:dyDescent="0.3"/>
    <row r="2698" ht="15" customHeight="1" x14ac:dyDescent="0.3"/>
    <row r="2699" ht="20.100000000000001" customHeight="1" x14ac:dyDescent="0.3"/>
    <row r="2700" ht="15" customHeight="1" x14ac:dyDescent="0.3"/>
    <row r="2701" ht="15" customHeight="1" x14ac:dyDescent="0.3"/>
    <row r="2702" ht="15" customHeight="1" x14ac:dyDescent="0.3"/>
    <row r="2703" ht="15" customHeight="1" x14ac:dyDescent="0.3"/>
    <row r="2704" ht="15" customHeight="1" x14ac:dyDescent="0.3"/>
    <row r="2705" ht="20.100000000000001" customHeight="1" x14ac:dyDescent="0.3"/>
    <row r="2706" ht="15" customHeight="1" x14ac:dyDescent="0.3"/>
    <row r="2707" ht="15" customHeight="1" x14ac:dyDescent="0.3"/>
    <row r="2708" ht="15" customHeight="1" x14ac:dyDescent="0.3"/>
    <row r="2709" ht="15" customHeight="1" x14ac:dyDescent="0.3"/>
    <row r="2710" ht="15" customHeight="1" x14ac:dyDescent="0.3"/>
    <row r="2711" ht="20.100000000000001" customHeight="1" x14ac:dyDescent="0.3"/>
    <row r="2712" ht="15" customHeight="1" x14ac:dyDescent="0.3"/>
    <row r="2713" ht="15" customHeight="1" x14ac:dyDescent="0.3"/>
    <row r="2714" ht="15" customHeight="1" x14ac:dyDescent="0.3"/>
    <row r="2715" ht="20.100000000000001" customHeight="1" x14ac:dyDescent="0.3"/>
    <row r="2716" ht="15" customHeight="1" x14ac:dyDescent="0.3"/>
    <row r="2717" ht="15" customHeight="1" x14ac:dyDescent="0.3"/>
    <row r="2718" ht="15" customHeight="1" x14ac:dyDescent="0.3"/>
    <row r="2719" ht="15" customHeight="1" x14ac:dyDescent="0.3"/>
    <row r="2720" ht="15" customHeight="1" x14ac:dyDescent="0.3"/>
    <row r="2721" ht="15" customHeight="1" x14ac:dyDescent="0.3"/>
    <row r="2722" ht="15" customHeight="1" x14ac:dyDescent="0.3"/>
    <row r="2723" ht="20.100000000000001" customHeight="1" x14ac:dyDescent="0.3"/>
    <row r="2724" ht="15" customHeight="1" x14ac:dyDescent="0.3"/>
    <row r="2725" ht="15" customHeight="1" x14ac:dyDescent="0.3"/>
    <row r="2726" ht="15" customHeight="1" x14ac:dyDescent="0.3"/>
    <row r="2727" ht="15" customHeight="1" x14ac:dyDescent="0.3"/>
    <row r="2728" ht="15" customHeight="1" x14ac:dyDescent="0.3"/>
    <row r="2729" ht="20.100000000000001" customHeight="1" x14ac:dyDescent="0.3"/>
    <row r="2730" ht="15" customHeight="1" x14ac:dyDescent="0.3"/>
    <row r="2731" ht="15" customHeight="1" x14ac:dyDescent="0.3"/>
    <row r="2732" ht="15" customHeight="1" x14ac:dyDescent="0.3"/>
    <row r="2733" ht="20.100000000000001" customHeight="1" x14ac:dyDescent="0.3"/>
    <row r="2734" ht="15" customHeight="1" x14ac:dyDescent="0.3"/>
    <row r="2735" ht="15" customHeight="1" x14ac:dyDescent="0.3"/>
    <row r="2736" ht="15" customHeight="1" x14ac:dyDescent="0.3"/>
    <row r="2737" ht="15" customHeight="1" x14ac:dyDescent="0.3"/>
    <row r="2738" ht="20.100000000000001" customHeight="1" x14ac:dyDescent="0.3"/>
    <row r="2739" ht="15" customHeight="1" x14ac:dyDescent="0.3"/>
    <row r="2740" ht="15" customHeight="1" x14ac:dyDescent="0.3"/>
    <row r="2741" ht="15" customHeight="1" x14ac:dyDescent="0.3"/>
    <row r="2742" ht="20.100000000000001"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20.100000000000001" customHeight="1" x14ac:dyDescent="0.3"/>
    <row r="2753" ht="15" customHeight="1" x14ac:dyDescent="0.3"/>
    <row r="2754" ht="15" customHeight="1" x14ac:dyDescent="0.3"/>
    <row r="2755" ht="15" customHeight="1" x14ac:dyDescent="0.3"/>
    <row r="2756" ht="20.100000000000001"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20.100000000000001"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20.100000000000001"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20.100000000000001"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20.100000000000001"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20.100000000000001"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20.100000000000001"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20.100000000000001" customHeight="1" x14ac:dyDescent="0.3"/>
    <row r="2818" ht="15" customHeight="1" x14ac:dyDescent="0.3"/>
    <row r="2819" ht="15" customHeight="1" x14ac:dyDescent="0.3"/>
    <row r="2820" ht="15" customHeight="1" x14ac:dyDescent="0.3"/>
    <row r="2821" ht="20.100000000000001" customHeight="1" x14ac:dyDescent="0.3"/>
    <row r="2822" ht="15" customHeight="1" x14ac:dyDescent="0.3"/>
    <row r="2823" ht="15" customHeight="1" x14ac:dyDescent="0.3"/>
    <row r="2824" ht="15" customHeight="1" x14ac:dyDescent="0.3"/>
    <row r="2825" ht="20.100000000000001"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20.100000000000001" customHeight="1" x14ac:dyDescent="0.3"/>
    <row r="2833" ht="15" customHeight="1" x14ac:dyDescent="0.3"/>
    <row r="2834" ht="15" customHeight="1" x14ac:dyDescent="0.3"/>
    <row r="2835" ht="15" customHeight="1" x14ac:dyDescent="0.3"/>
    <row r="2836" ht="15" customHeight="1" x14ac:dyDescent="0.3"/>
    <row r="2837" ht="15" customHeight="1" x14ac:dyDescent="0.3"/>
    <row r="2838" ht="15" customHeight="1" x14ac:dyDescent="0.3"/>
    <row r="2839" ht="20.100000000000001" customHeight="1" x14ac:dyDescent="0.3"/>
    <row r="2840" ht="15" customHeight="1" x14ac:dyDescent="0.3"/>
    <row r="2841" ht="15" customHeight="1" x14ac:dyDescent="0.3"/>
    <row r="2842" ht="15" customHeight="1" x14ac:dyDescent="0.3"/>
    <row r="2843" ht="20.100000000000001" customHeight="1" x14ac:dyDescent="0.3"/>
    <row r="2844" ht="15" customHeight="1" x14ac:dyDescent="0.3"/>
    <row r="2845" ht="15" customHeight="1" x14ac:dyDescent="0.3"/>
    <row r="2846" ht="15" customHeight="1" x14ac:dyDescent="0.3"/>
    <row r="2847" ht="20.100000000000001" customHeight="1" x14ac:dyDescent="0.3"/>
    <row r="2848" ht="15" customHeight="1" x14ac:dyDescent="0.3"/>
    <row r="2849" ht="15" customHeight="1" x14ac:dyDescent="0.3"/>
    <row r="2850" ht="15" customHeight="1" x14ac:dyDescent="0.3"/>
    <row r="2851" ht="20.100000000000001" customHeight="1" x14ac:dyDescent="0.3"/>
    <row r="2852" ht="15" customHeight="1" x14ac:dyDescent="0.3"/>
    <row r="2853" ht="15" customHeight="1" x14ac:dyDescent="0.3"/>
    <row r="2854" ht="15" customHeight="1" x14ac:dyDescent="0.3"/>
    <row r="2855" ht="20.100000000000001" customHeight="1" x14ac:dyDescent="0.3"/>
    <row r="2856" ht="15" customHeight="1" x14ac:dyDescent="0.3"/>
    <row r="2857" ht="15" customHeight="1" x14ac:dyDescent="0.3"/>
    <row r="2858" ht="15" customHeight="1" x14ac:dyDescent="0.3"/>
    <row r="2859" ht="20.100000000000001" customHeight="1" x14ac:dyDescent="0.3"/>
    <row r="2860" ht="15" customHeight="1" x14ac:dyDescent="0.3"/>
    <row r="2861" ht="15" customHeight="1" x14ac:dyDescent="0.3"/>
    <row r="2862" ht="15" customHeight="1" x14ac:dyDescent="0.3"/>
    <row r="2863" ht="20.100000000000001" customHeight="1" x14ac:dyDescent="0.3"/>
    <row r="2864" ht="15" customHeight="1" x14ac:dyDescent="0.3"/>
    <row r="2865" ht="15" customHeight="1" x14ac:dyDescent="0.3"/>
    <row r="2866" ht="15" customHeight="1" x14ac:dyDescent="0.3"/>
    <row r="2867" ht="20.100000000000001" customHeight="1" x14ac:dyDescent="0.3"/>
    <row r="2868" ht="15" customHeight="1" x14ac:dyDescent="0.3"/>
    <row r="2869" ht="15" customHeight="1" x14ac:dyDescent="0.3"/>
    <row r="2870" ht="15" customHeight="1" x14ac:dyDescent="0.3"/>
    <row r="2871" ht="20.100000000000001" customHeight="1" x14ac:dyDescent="0.3"/>
    <row r="2872" ht="15" customHeight="1" x14ac:dyDescent="0.3"/>
    <row r="2873" ht="15" customHeight="1" x14ac:dyDescent="0.3"/>
    <row r="2874" ht="15" customHeight="1" x14ac:dyDescent="0.3"/>
    <row r="2875" ht="20.100000000000001" customHeight="1" x14ac:dyDescent="0.3"/>
    <row r="2876" ht="15" customHeight="1" x14ac:dyDescent="0.3"/>
    <row r="2877" ht="15" customHeight="1" x14ac:dyDescent="0.3"/>
    <row r="2878" ht="15" customHeight="1" x14ac:dyDescent="0.3"/>
    <row r="2879" ht="20.100000000000001" customHeight="1" x14ac:dyDescent="0.3"/>
    <row r="2880" ht="15" customHeight="1" x14ac:dyDescent="0.3"/>
    <row r="2881" ht="15" customHeight="1" x14ac:dyDescent="0.3"/>
    <row r="2882" ht="15" customHeight="1" x14ac:dyDescent="0.3"/>
    <row r="2883" ht="20.100000000000001" customHeight="1" x14ac:dyDescent="0.3"/>
    <row r="2884" ht="15" customHeight="1" x14ac:dyDescent="0.3"/>
    <row r="2885" ht="15" customHeight="1" x14ac:dyDescent="0.3"/>
    <row r="2886" ht="15" customHeight="1" x14ac:dyDescent="0.3"/>
    <row r="2887" ht="15" customHeight="1" x14ac:dyDescent="0.3"/>
    <row r="2888" ht="15" customHeight="1" x14ac:dyDescent="0.3"/>
    <row r="2889" ht="20.100000000000001" customHeight="1" x14ac:dyDescent="0.3"/>
    <row r="2890" ht="15" customHeight="1" x14ac:dyDescent="0.3"/>
    <row r="2891" ht="15" customHeight="1" x14ac:dyDescent="0.3"/>
    <row r="2892" ht="15" customHeight="1" x14ac:dyDescent="0.3"/>
    <row r="2893" ht="15" customHeight="1" x14ac:dyDescent="0.3"/>
    <row r="2894" ht="15" customHeight="1" x14ac:dyDescent="0.3"/>
    <row r="2895" ht="15" customHeight="1" x14ac:dyDescent="0.3"/>
    <row r="2896" ht="20.100000000000001" customHeight="1" x14ac:dyDescent="0.3"/>
    <row r="2897" ht="15" customHeight="1" x14ac:dyDescent="0.3"/>
    <row r="2898" ht="15" customHeight="1" x14ac:dyDescent="0.3"/>
    <row r="2899" ht="15" customHeight="1" x14ac:dyDescent="0.3"/>
    <row r="2900" ht="15" customHeight="1" x14ac:dyDescent="0.3"/>
    <row r="2901" ht="15" customHeight="1" x14ac:dyDescent="0.3"/>
    <row r="2902" ht="15" customHeight="1" x14ac:dyDescent="0.3"/>
    <row r="2903" ht="15" customHeight="1" x14ac:dyDescent="0.3"/>
    <row r="2904" ht="20.100000000000001" customHeight="1" x14ac:dyDescent="0.3"/>
    <row r="2905" ht="15" customHeight="1" x14ac:dyDescent="0.3"/>
    <row r="2906" ht="15" customHeight="1" x14ac:dyDescent="0.3"/>
    <row r="2907" ht="15" customHeight="1" x14ac:dyDescent="0.3"/>
    <row r="2908" ht="15" customHeight="1" x14ac:dyDescent="0.3"/>
    <row r="2909" ht="15" customHeight="1" x14ac:dyDescent="0.3"/>
    <row r="2910" ht="15" customHeight="1" x14ac:dyDescent="0.3"/>
    <row r="2911" ht="15" customHeight="1" x14ac:dyDescent="0.3"/>
    <row r="2912" ht="15" customHeight="1" x14ac:dyDescent="0.3"/>
    <row r="2913" ht="15" customHeight="1" x14ac:dyDescent="0.3"/>
    <row r="2914" ht="15" customHeight="1" x14ac:dyDescent="0.3"/>
    <row r="2915" ht="15" customHeight="1" x14ac:dyDescent="0.3"/>
    <row r="2916" ht="15" customHeight="1" x14ac:dyDescent="0.3"/>
    <row r="2917" ht="15" customHeight="1" x14ac:dyDescent="0.3"/>
    <row r="2918" ht="15" customHeight="1" x14ac:dyDescent="0.3"/>
    <row r="2919" ht="15" customHeight="1" x14ac:dyDescent="0.3"/>
    <row r="2920" ht="15" customHeight="1" x14ac:dyDescent="0.3"/>
    <row r="2921" ht="15" customHeight="1" x14ac:dyDescent="0.3"/>
    <row r="2922" ht="15" customHeight="1" x14ac:dyDescent="0.3"/>
    <row r="2923" ht="15" customHeight="1" x14ac:dyDescent="0.3"/>
    <row r="2924" ht="15" customHeight="1" x14ac:dyDescent="0.3"/>
    <row r="2925" ht="15" customHeight="1" x14ac:dyDescent="0.3"/>
    <row r="2926" ht="15" customHeight="1" x14ac:dyDescent="0.3"/>
    <row r="2927" ht="15" customHeight="1" x14ac:dyDescent="0.3"/>
    <row r="2928" ht="15" customHeight="1" x14ac:dyDescent="0.3"/>
    <row r="2929" ht="15" customHeight="1" x14ac:dyDescent="0.3"/>
    <row r="2930" ht="15" customHeight="1" x14ac:dyDescent="0.3"/>
    <row r="2931" ht="15" customHeight="1" x14ac:dyDescent="0.3"/>
    <row r="2932" ht="15" customHeight="1" x14ac:dyDescent="0.3"/>
    <row r="2933" ht="15" customHeight="1" x14ac:dyDescent="0.3"/>
    <row r="2934" ht="15" customHeight="1" x14ac:dyDescent="0.3"/>
    <row r="2935" ht="15" customHeight="1" x14ac:dyDescent="0.3"/>
    <row r="2936" ht="15" customHeight="1" x14ac:dyDescent="0.3"/>
    <row r="2937" ht="15" customHeight="1" x14ac:dyDescent="0.3"/>
    <row r="2938" ht="15" customHeight="1" x14ac:dyDescent="0.3"/>
    <row r="2939" ht="15" customHeight="1" x14ac:dyDescent="0.3"/>
    <row r="2940" ht="15" customHeight="1" x14ac:dyDescent="0.3"/>
    <row r="2941" ht="15" customHeight="1" x14ac:dyDescent="0.3"/>
    <row r="2942" ht="15" customHeight="1" x14ac:dyDescent="0.3"/>
    <row r="2943" ht="15" customHeight="1" x14ac:dyDescent="0.3"/>
    <row r="2944" ht="15" customHeight="1" x14ac:dyDescent="0.3"/>
    <row r="2945" ht="15" customHeight="1" x14ac:dyDescent="0.3"/>
    <row r="2946" ht="15" customHeight="1" x14ac:dyDescent="0.3"/>
    <row r="2947" ht="15" customHeight="1" x14ac:dyDescent="0.3"/>
    <row r="2948" ht="15" customHeight="1" x14ac:dyDescent="0.3"/>
    <row r="2949" ht="15" customHeight="1" x14ac:dyDescent="0.3"/>
    <row r="2950" ht="15" customHeight="1" x14ac:dyDescent="0.3"/>
    <row r="2951" ht="15" customHeight="1" x14ac:dyDescent="0.3"/>
    <row r="2952" ht="15" customHeight="1" x14ac:dyDescent="0.3"/>
    <row r="2953" ht="15" customHeight="1" x14ac:dyDescent="0.3"/>
    <row r="2954" ht="15" customHeight="1" x14ac:dyDescent="0.3"/>
    <row r="2955" ht="15" customHeight="1" x14ac:dyDescent="0.3"/>
    <row r="2956" ht="15" customHeight="1" x14ac:dyDescent="0.3"/>
    <row r="2957" ht="15" customHeight="1" x14ac:dyDescent="0.3"/>
    <row r="2958" ht="15" customHeight="1" x14ac:dyDescent="0.3"/>
    <row r="2959" ht="15" customHeight="1" x14ac:dyDescent="0.3"/>
    <row r="2960" ht="15" customHeight="1" x14ac:dyDescent="0.3"/>
    <row r="2961" ht="15" customHeight="1" x14ac:dyDescent="0.3"/>
    <row r="2962" ht="15" customHeight="1" x14ac:dyDescent="0.3"/>
    <row r="2963" ht="15" customHeight="1" x14ac:dyDescent="0.3"/>
    <row r="2964" ht="15" customHeight="1" x14ac:dyDescent="0.3"/>
    <row r="2965" ht="15" customHeight="1" x14ac:dyDescent="0.3"/>
    <row r="2966" ht="15" customHeight="1" x14ac:dyDescent="0.3"/>
    <row r="2967" ht="15" customHeight="1" x14ac:dyDescent="0.3"/>
    <row r="2968" ht="15" customHeight="1" x14ac:dyDescent="0.3"/>
    <row r="2969" ht="15" customHeight="1" x14ac:dyDescent="0.3"/>
    <row r="2970" ht="15" customHeight="1" x14ac:dyDescent="0.3"/>
    <row r="2971" ht="15" customHeight="1" x14ac:dyDescent="0.3"/>
    <row r="2972" ht="15" customHeight="1" x14ac:dyDescent="0.3"/>
    <row r="2973" ht="15" customHeight="1" x14ac:dyDescent="0.3"/>
    <row r="2974" ht="15" customHeight="1" x14ac:dyDescent="0.3"/>
    <row r="2975" ht="15" customHeight="1" x14ac:dyDescent="0.3"/>
    <row r="2976" ht="15" customHeight="1" x14ac:dyDescent="0.3"/>
    <row r="2977" ht="15" customHeight="1" x14ac:dyDescent="0.3"/>
    <row r="2978" ht="15" customHeight="1" x14ac:dyDescent="0.3"/>
    <row r="2979" ht="15" customHeight="1" x14ac:dyDescent="0.3"/>
    <row r="2980" ht="15" customHeight="1" x14ac:dyDescent="0.3"/>
    <row r="2981" ht="15" customHeight="1" x14ac:dyDescent="0.3"/>
    <row r="2982" ht="15" customHeight="1" x14ac:dyDescent="0.3"/>
    <row r="2983" ht="15" customHeight="1" x14ac:dyDescent="0.3"/>
    <row r="2984" ht="15" customHeight="1" x14ac:dyDescent="0.3"/>
    <row r="2985" ht="15" customHeight="1" x14ac:dyDescent="0.3"/>
    <row r="2986" ht="15" customHeight="1" x14ac:dyDescent="0.3"/>
    <row r="2987" ht="15" customHeight="1" x14ac:dyDescent="0.3"/>
    <row r="2988" ht="15" customHeight="1" x14ac:dyDescent="0.3"/>
    <row r="2989" ht="20.100000000000001" customHeight="1" x14ac:dyDescent="0.3"/>
    <row r="2990" ht="15" customHeight="1" x14ac:dyDescent="0.3"/>
    <row r="2991" ht="15" customHeight="1" x14ac:dyDescent="0.3"/>
    <row r="2992" ht="15" customHeight="1" x14ac:dyDescent="0.3"/>
    <row r="2993" ht="15" customHeight="1" x14ac:dyDescent="0.3"/>
    <row r="2994" ht="15" customHeight="1" x14ac:dyDescent="0.3"/>
    <row r="2995" ht="20.100000000000001" customHeight="1" x14ac:dyDescent="0.3"/>
    <row r="2996" ht="15" customHeight="1" x14ac:dyDescent="0.3"/>
    <row r="2997" ht="15" customHeight="1" x14ac:dyDescent="0.3"/>
    <row r="2998" ht="15" customHeight="1" x14ac:dyDescent="0.3"/>
    <row r="2999" ht="15" customHeight="1" x14ac:dyDescent="0.3"/>
    <row r="3000" ht="15" customHeight="1" x14ac:dyDescent="0.3"/>
    <row r="3001" ht="15" customHeight="1" x14ac:dyDescent="0.3"/>
    <row r="3002" ht="15" customHeight="1" x14ac:dyDescent="0.3"/>
    <row r="3003" ht="15" customHeight="1" x14ac:dyDescent="0.3"/>
    <row r="3004" ht="15" customHeight="1" x14ac:dyDescent="0.3"/>
    <row r="3005" ht="15" customHeight="1" x14ac:dyDescent="0.3"/>
    <row r="3006" ht="15" customHeight="1" x14ac:dyDescent="0.3"/>
    <row r="3007" ht="15" customHeight="1" x14ac:dyDescent="0.3"/>
    <row r="3008" ht="15" customHeight="1" x14ac:dyDescent="0.3"/>
    <row r="3009" ht="20.100000000000001" customHeight="1" x14ac:dyDescent="0.3"/>
    <row r="3010" ht="15" customHeight="1" x14ac:dyDescent="0.3"/>
    <row r="3011" ht="15" customHeight="1" x14ac:dyDescent="0.3"/>
    <row r="3012" ht="15" customHeight="1" x14ac:dyDescent="0.3"/>
    <row r="3013" ht="15" customHeight="1" x14ac:dyDescent="0.3"/>
    <row r="3014" ht="20.100000000000001" customHeight="1" x14ac:dyDescent="0.3"/>
    <row r="3015" ht="15" customHeight="1" x14ac:dyDescent="0.3"/>
    <row r="3016" ht="15" customHeight="1" x14ac:dyDescent="0.3"/>
    <row r="3017" ht="15" customHeight="1" x14ac:dyDescent="0.3"/>
    <row r="3018" ht="15" customHeight="1" x14ac:dyDescent="0.3"/>
    <row r="3019" ht="15" customHeight="1" x14ac:dyDescent="0.3"/>
    <row r="3020" ht="15" customHeight="1" x14ac:dyDescent="0.3"/>
    <row r="3021" ht="20.100000000000001" customHeight="1" x14ac:dyDescent="0.3"/>
    <row r="3022" ht="15" customHeight="1" x14ac:dyDescent="0.3"/>
    <row r="3023" ht="15" customHeight="1" x14ac:dyDescent="0.3"/>
    <row r="3024" ht="15" customHeight="1" x14ac:dyDescent="0.3"/>
    <row r="3025" ht="15" customHeight="1" x14ac:dyDescent="0.3"/>
    <row r="3026" ht="15" customHeight="1" x14ac:dyDescent="0.3"/>
    <row r="3027" ht="15" customHeight="1" x14ac:dyDescent="0.3"/>
    <row r="3028" ht="20.100000000000001" customHeight="1" x14ac:dyDescent="0.3"/>
    <row r="3029" ht="15" customHeight="1" x14ac:dyDescent="0.3"/>
    <row r="3030" ht="15" customHeight="1" x14ac:dyDescent="0.3"/>
    <row r="3031" ht="15" customHeight="1" x14ac:dyDescent="0.3"/>
    <row r="3032" ht="15" customHeight="1" x14ac:dyDescent="0.3"/>
    <row r="3033" ht="15" customHeight="1" x14ac:dyDescent="0.3"/>
    <row r="3034" ht="15" customHeight="1" x14ac:dyDescent="0.3"/>
    <row r="3035" ht="20.100000000000001" customHeight="1" x14ac:dyDescent="0.3"/>
    <row r="3036" ht="15" customHeight="1" x14ac:dyDescent="0.3"/>
    <row r="3037" ht="15" customHeight="1" x14ac:dyDescent="0.3"/>
    <row r="3038" ht="15" customHeight="1" x14ac:dyDescent="0.3"/>
    <row r="3039" ht="15" customHeight="1" x14ac:dyDescent="0.3"/>
    <row r="3040" ht="15" customHeight="1" x14ac:dyDescent="0.3"/>
    <row r="3041" ht="15" customHeight="1" x14ac:dyDescent="0.3"/>
    <row r="3042" ht="20.100000000000001" customHeight="1" x14ac:dyDescent="0.3"/>
    <row r="3043" ht="15" customHeight="1" x14ac:dyDescent="0.3"/>
    <row r="3044" ht="15" customHeight="1" x14ac:dyDescent="0.3"/>
    <row r="3045" ht="15" customHeight="1" x14ac:dyDescent="0.3"/>
    <row r="3046" ht="15" customHeight="1" x14ac:dyDescent="0.3"/>
    <row r="3047" ht="15" customHeight="1" x14ac:dyDescent="0.3"/>
    <row r="3048" ht="20.100000000000001" customHeight="1" x14ac:dyDescent="0.3"/>
    <row r="3049" ht="15" customHeight="1" x14ac:dyDescent="0.3"/>
    <row r="3050" ht="15" customHeight="1" x14ac:dyDescent="0.3"/>
    <row r="3051" ht="15" customHeight="1" x14ac:dyDescent="0.3"/>
    <row r="3052" ht="15" customHeight="1" x14ac:dyDescent="0.3"/>
    <row r="3053" ht="20.100000000000001" customHeight="1" x14ac:dyDescent="0.3"/>
    <row r="3054" ht="15" customHeight="1" x14ac:dyDescent="0.3"/>
    <row r="3055" ht="15" customHeight="1" x14ac:dyDescent="0.3"/>
    <row r="3056" ht="15" customHeight="1" x14ac:dyDescent="0.3"/>
    <row r="3057" ht="15" customHeight="1" x14ac:dyDescent="0.3"/>
    <row r="3058" ht="20.100000000000001" customHeight="1" x14ac:dyDescent="0.3"/>
    <row r="3059" ht="15" customHeight="1" x14ac:dyDescent="0.3"/>
    <row r="3060" ht="15" customHeight="1" x14ac:dyDescent="0.3"/>
    <row r="3061" ht="15" customHeight="1" x14ac:dyDescent="0.3"/>
    <row r="3062" ht="15" customHeight="1" x14ac:dyDescent="0.3"/>
    <row r="3063" ht="20.100000000000001" customHeight="1" x14ac:dyDescent="0.3"/>
    <row r="3064" ht="15" customHeight="1" x14ac:dyDescent="0.3"/>
    <row r="3065" ht="15" customHeight="1" x14ac:dyDescent="0.3"/>
    <row r="3066" ht="15" customHeight="1" x14ac:dyDescent="0.3"/>
    <row r="3067" ht="20.100000000000001" customHeight="1" x14ac:dyDescent="0.3"/>
    <row r="3068" ht="15" customHeight="1" x14ac:dyDescent="0.3"/>
    <row r="3069" ht="15" customHeight="1" x14ac:dyDescent="0.3"/>
    <row r="3070" ht="15" customHeight="1" x14ac:dyDescent="0.3"/>
    <row r="3071" ht="20.100000000000001" customHeight="1" x14ac:dyDescent="0.3"/>
    <row r="3072" ht="15" customHeight="1" x14ac:dyDescent="0.3"/>
    <row r="3073" ht="15" customHeight="1" x14ac:dyDescent="0.3"/>
    <row r="3074" ht="15" customHeight="1" x14ac:dyDescent="0.3"/>
    <row r="3075" ht="20.100000000000001" customHeight="1" x14ac:dyDescent="0.3"/>
    <row r="3076" ht="15" customHeight="1" x14ac:dyDescent="0.3"/>
    <row r="3077" ht="15" customHeight="1" x14ac:dyDescent="0.3"/>
    <row r="3078" ht="15" customHeight="1" x14ac:dyDescent="0.3"/>
    <row r="3079" ht="20.100000000000001" customHeight="1" x14ac:dyDescent="0.3"/>
    <row r="3080" ht="15" customHeight="1" x14ac:dyDescent="0.3"/>
    <row r="3081" ht="15" customHeight="1" x14ac:dyDescent="0.3"/>
    <row r="3082" ht="15" customHeight="1" x14ac:dyDescent="0.3"/>
    <row r="3083" ht="20.100000000000001" customHeight="1" x14ac:dyDescent="0.3"/>
    <row r="3084" ht="15" customHeight="1" x14ac:dyDescent="0.3"/>
    <row r="3085" ht="15" customHeight="1" x14ac:dyDescent="0.3"/>
    <row r="3086" ht="15" customHeight="1" x14ac:dyDescent="0.3"/>
    <row r="3087" ht="20.100000000000001" customHeight="1" x14ac:dyDescent="0.3"/>
    <row r="3088" ht="15" customHeight="1" x14ac:dyDescent="0.3"/>
    <row r="3089" ht="15" customHeight="1" x14ac:dyDescent="0.3"/>
    <row r="3090" ht="15" customHeight="1" x14ac:dyDescent="0.3"/>
    <row r="3091" ht="15" customHeight="1" x14ac:dyDescent="0.3"/>
    <row r="3092" ht="15" customHeight="1" x14ac:dyDescent="0.3"/>
    <row r="3093" ht="15" customHeight="1" x14ac:dyDescent="0.3"/>
    <row r="3094" ht="15" customHeight="1" x14ac:dyDescent="0.3"/>
    <row r="3095" ht="20.100000000000001" customHeight="1" x14ac:dyDescent="0.3"/>
    <row r="3096" ht="15" customHeight="1" x14ac:dyDescent="0.3"/>
    <row r="3097" ht="15" customHeight="1" x14ac:dyDescent="0.3"/>
    <row r="3098" ht="15" customHeight="1" x14ac:dyDescent="0.3"/>
    <row r="3099" ht="15" customHeight="1" x14ac:dyDescent="0.3"/>
    <row r="3100" ht="15" customHeight="1" x14ac:dyDescent="0.3"/>
    <row r="3101" ht="15" customHeight="1" x14ac:dyDescent="0.3"/>
    <row r="3102" ht="15" customHeight="1" x14ac:dyDescent="0.3"/>
    <row r="3103" ht="20.100000000000001" customHeight="1" x14ac:dyDescent="0.3"/>
    <row r="3104" ht="15" customHeight="1" x14ac:dyDescent="0.3"/>
    <row r="3105" ht="15" customHeight="1" x14ac:dyDescent="0.3"/>
    <row r="3106" ht="15" customHeight="1" x14ac:dyDescent="0.3"/>
    <row r="3107" ht="15" customHeight="1" x14ac:dyDescent="0.3"/>
    <row r="3108" ht="15" customHeight="1" x14ac:dyDescent="0.3"/>
    <row r="3109" ht="15" customHeight="1" x14ac:dyDescent="0.3"/>
    <row r="3110" ht="15" customHeight="1" x14ac:dyDescent="0.3"/>
    <row r="3111" ht="20.100000000000001" customHeight="1" x14ac:dyDescent="0.3"/>
    <row r="3112" ht="15" customHeight="1" x14ac:dyDescent="0.3"/>
    <row r="3113" ht="15" customHeight="1" x14ac:dyDescent="0.3"/>
    <row r="3114" ht="15" customHeight="1" x14ac:dyDescent="0.3"/>
    <row r="3115" ht="15" customHeight="1" x14ac:dyDescent="0.3"/>
    <row r="3116" ht="15" customHeight="1" x14ac:dyDescent="0.3"/>
    <row r="3117" ht="15" customHeight="1" x14ac:dyDescent="0.3"/>
    <row r="3118" ht="15" customHeight="1" x14ac:dyDescent="0.3"/>
    <row r="3119" ht="15" customHeight="1" x14ac:dyDescent="0.3"/>
    <row r="3120" ht="20.100000000000001" customHeight="1" x14ac:dyDescent="0.3"/>
    <row r="3121" ht="15" customHeight="1" x14ac:dyDescent="0.3"/>
    <row r="3122" ht="15" customHeight="1" x14ac:dyDescent="0.3"/>
    <row r="3123" ht="15" customHeight="1" x14ac:dyDescent="0.3"/>
    <row r="3124" ht="15" customHeight="1" x14ac:dyDescent="0.3"/>
    <row r="3125" ht="15" customHeight="1" x14ac:dyDescent="0.3"/>
    <row r="3126" ht="15" customHeight="1" x14ac:dyDescent="0.3"/>
    <row r="3127" ht="20.100000000000001" customHeight="1" x14ac:dyDescent="0.3"/>
    <row r="3128" ht="15" customHeight="1" x14ac:dyDescent="0.3"/>
    <row r="3129" ht="15" customHeight="1" x14ac:dyDescent="0.3"/>
    <row r="3130" ht="15" customHeight="1" x14ac:dyDescent="0.3"/>
    <row r="3131" ht="15" customHeight="1" x14ac:dyDescent="0.3"/>
    <row r="3132" ht="15" customHeight="1" x14ac:dyDescent="0.3"/>
    <row r="3133" ht="15" customHeight="1" x14ac:dyDescent="0.3"/>
    <row r="3134" ht="15" customHeight="1" x14ac:dyDescent="0.3"/>
    <row r="3135" ht="20.100000000000001" customHeight="1" x14ac:dyDescent="0.3"/>
    <row r="3136" ht="15" customHeight="1" x14ac:dyDescent="0.3"/>
    <row r="3137" ht="15" customHeight="1" x14ac:dyDescent="0.3"/>
    <row r="3138" ht="15" customHeight="1" x14ac:dyDescent="0.3"/>
    <row r="3139" ht="15" customHeight="1" x14ac:dyDescent="0.3"/>
    <row r="3140" ht="15" customHeight="1" x14ac:dyDescent="0.3"/>
    <row r="3141" ht="15" customHeight="1" x14ac:dyDescent="0.3"/>
    <row r="3142" ht="15" customHeight="1" x14ac:dyDescent="0.3"/>
    <row r="3143" ht="15" customHeight="1" x14ac:dyDescent="0.3"/>
    <row r="3144" ht="20.100000000000001" customHeight="1" x14ac:dyDescent="0.3"/>
    <row r="3145" ht="15" customHeight="1" x14ac:dyDescent="0.3"/>
    <row r="3146" ht="15" customHeight="1" x14ac:dyDescent="0.3"/>
    <row r="3147" ht="15" customHeight="1" x14ac:dyDescent="0.3"/>
    <row r="3148" ht="15" customHeight="1" x14ac:dyDescent="0.3"/>
    <row r="3149" ht="15" customHeight="1" x14ac:dyDescent="0.3"/>
    <row r="3150" ht="15" customHeight="1" x14ac:dyDescent="0.3"/>
    <row r="3151" ht="15" customHeight="1" x14ac:dyDescent="0.3"/>
    <row r="3152" ht="15" customHeight="1" x14ac:dyDescent="0.3"/>
    <row r="3153" ht="20.100000000000001" customHeight="1" x14ac:dyDescent="0.3"/>
    <row r="3154" ht="15" customHeight="1" x14ac:dyDescent="0.3"/>
    <row r="3155" ht="15" customHeight="1" x14ac:dyDescent="0.3"/>
    <row r="3156" ht="15" customHeight="1" x14ac:dyDescent="0.3"/>
    <row r="3157" ht="15" customHeight="1" x14ac:dyDescent="0.3"/>
    <row r="3158" ht="15" customHeight="1" x14ac:dyDescent="0.3"/>
    <row r="3159" ht="15" customHeight="1" x14ac:dyDescent="0.3"/>
    <row r="3160" ht="15" customHeight="1" x14ac:dyDescent="0.3"/>
    <row r="3161" ht="15" customHeight="1" x14ac:dyDescent="0.3"/>
    <row r="3162" ht="20.100000000000001" customHeight="1" x14ac:dyDescent="0.3"/>
    <row r="3163" ht="15" customHeight="1" x14ac:dyDescent="0.3"/>
    <row r="3164" ht="15" customHeight="1" x14ac:dyDescent="0.3"/>
    <row r="3165" ht="15" customHeight="1" x14ac:dyDescent="0.3"/>
    <row r="3166" ht="15" customHeight="1" x14ac:dyDescent="0.3"/>
    <row r="3167" ht="15" customHeight="1" x14ac:dyDescent="0.3"/>
    <row r="3168" ht="15" customHeight="1" x14ac:dyDescent="0.3"/>
    <row r="3169" ht="15" customHeight="1" x14ac:dyDescent="0.3"/>
    <row r="3170" ht="15" customHeight="1" x14ac:dyDescent="0.3"/>
    <row r="3171" ht="20.100000000000001" customHeight="1" x14ac:dyDescent="0.3"/>
    <row r="3172" ht="15" customHeight="1" x14ac:dyDescent="0.3"/>
    <row r="3173" ht="15" customHeight="1" x14ac:dyDescent="0.3"/>
    <row r="3174" ht="15" customHeight="1" x14ac:dyDescent="0.3"/>
    <row r="3175" ht="15" customHeight="1" x14ac:dyDescent="0.3"/>
    <row r="3176" ht="15" customHeight="1" x14ac:dyDescent="0.3"/>
    <row r="3177" ht="20.100000000000001" customHeight="1" x14ac:dyDescent="0.3"/>
    <row r="3178" ht="15" customHeight="1" x14ac:dyDescent="0.3"/>
    <row r="3179" ht="15" customHeight="1" x14ac:dyDescent="0.3"/>
    <row r="3180" ht="15" customHeight="1" x14ac:dyDescent="0.3"/>
    <row r="3181" ht="15" customHeight="1" x14ac:dyDescent="0.3"/>
    <row r="3182" ht="15" customHeight="1" x14ac:dyDescent="0.3"/>
    <row r="3183" ht="15" customHeight="1" x14ac:dyDescent="0.3"/>
    <row r="3184" ht="15" customHeight="1" x14ac:dyDescent="0.3"/>
    <row r="3185" ht="15" customHeight="1" x14ac:dyDescent="0.3"/>
    <row r="3186" ht="20.100000000000001" customHeight="1" x14ac:dyDescent="0.3"/>
    <row r="3187" ht="15" customHeight="1" x14ac:dyDescent="0.3"/>
    <row r="3188" ht="15" customHeight="1" x14ac:dyDescent="0.3"/>
    <row r="3189" ht="15" customHeight="1" x14ac:dyDescent="0.3"/>
    <row r="3190" ht="15" customHeight="1" x14ac:dyDescent="0.3"/>
    <row r="3191" ht="15" customHeight="1" x14ac:dyDescent="0.3"/>
    <row r="3192" ht="15" customHeight="1" x14ac:dyDescent="0.3"/>
    <row r="3193" ht="15" customHeight="1" x14ac:dyDescent="0.3"/>
    <row r="3194" ht="15" customHeight="1" x14ac:dyDescent="0.3"/>
    <row r="3195" ht="20.100000000000001" customHeight="1" x14ac:dyDescent="0.3"/>
    <row r="3196" ht="15" customHeight="1" x14ac:dyDescent="0.3"/>
    <row r="3197" ht="15" customHeight="1" x14ac:dyDescent="0.3"/>
    <row r="3198" ht="15" customHeight="1" x14ac:dyDescent="0.3"/>
    <row r="3199" ht="15" customHeight="1" x14ac:dyDescent="0.3"/>
    <row r="3200" ht="15" customHeight="1" x14ac:dyDescent="0.3"/>
    <row r="3201" ht="15" customHeight="1" x14ac:dyDescent="0.3"/>
    <row r="3202" ht="15" customHeight="1" x14ac:dyDescent="0.3"/>
    <row r="3203" ht="15" customHeight="1" x14ac:dyDescent="0.3"/>
    <row r="3204" ht="20.100000000000001" customHeight="1" x14ac:dyDescent="0.3"/>
    <row r="3205" ht="15" customHeight="1" x14ac:dyDescent="0.3"/>
    <row r="3206" ht="15" customHeight="1" x14ac:dyDescent="0.3"/>
    <row r="3207" ht="15" customHeight="1" x14ac:dyDescent="0.3"/>
    <row r="3208" ht="15" customHeight="1" x14ac:dyDescent="0.3"/>
    <row r="3209" ht="15" customHeight="1" x14ac:dyDescent="0.3"/>
    <row r="3210" ht="15" customHeight="1" x14ac:dyDescent="0.3"/>
    <row r="3211" ht="20.100000000000001" customHeight="1" x14ac:dyDescent="0.3"/>
    <row r="3212" ht="15" customHeight="1" x14ac:dyDescent="0.3"/>
    <row r="3213" ht="15" customHeight="1" x14ac:dyDescent="0.3"/>
    <row r="3214" ht="15" customHeight="1" x14ac:dyDescent="0.3"/>
    <row r="3215" ht="15" customHeight="1" x14ac:dyDescent="0.3"/>
    <row r="3216" ht="15" customHeight="1" x14ac:dyDescent="0.3"/>
    <row r="3217" ht="15" customHeight="1" x14ac:dyDescent="0.3"/>
    <row r="3218" ht="15" customHeight="1" x14ac:dyDescent="0.3"/>
    <row r="3219" ht="20.100000000000001" customHeight="1" x14ac:dyDescent="0.3"/>
    <row r="3220" ht="15" customHeight="1" x14ac:dyDescent="0.3"/>
    <row r="3221" ht="15" customHeight="1" x14ac:dyDescent="0.3"/>
    <row r="3222" ht="15" customHeight="1" x14ac:dyDescent="0.3"/>
    <row r="3223" ht="15" customHeight="1" x14ac:dyDescent="0.3"/>
    <row r="3224" ht="15" customHeight="1" x14ac:dyDescent="0.3"/>
    <row r="3225" ht="15" customHeight="1" x14ac:dyDescent="0.3"/>
    <row r="3226" ht="15" customHeight="1" x14ac:dyDescent="0.3"/>
    <row r="3227" ht="20.100000000000001" customHeight="1" x14ac:dyDescent="0.3"/>
    <row r="3228" ht="15" customHeight="1" x14ac:dyDescent="0.3"/>
    <row r="3229" ht="15" customHeight="1" x14ac:dyDescent="0.3"/>
    <row r="3230" ht="15" customHeight="1" x14ac:dyDescent="0.3"/>
    <row r="3231" ht="15" customHeight="1" x14ac:dyDescent="0.3"/>
    <row r="3232" ht="15" customHeight="1" x14ac:dyDescent="0.3"/>
    <row r="3233" ht="15" customHeight="1" x14ac:dyDescent="0.3"/>
    <row r="3234" ht="15" customHeight="1" x14ac:dyDescent="0.3"/>
    <row r="3235" ht="20.100000000000001" customHeight="1" x14ac:dyDescent="0.3"/>
    <row r="3236" ht="15" customHeight="1" x14ac:dyDescent="0.3"/>
    <row r="3237" ht="15" customHeight="1" x14ac:dyDescent="0.3"/>
    <row r="3238" ht="15" customHeight="1" x14ac:dyDescent="0.3"/>
    <row r="3239" ht="15" customHeight="1" x14ac:dyDescent="0.3"/>
    <row r="3240" ht="15" customHeight="1" x14ac:dyDescent="0.3"/>
    <row r="3241" ht="15" customHeight="1" x14ac:dyDescent="0.3"/>
    <row r="3242" ht="15" customHeight="1" x14ac:dyDescent="0.3"/>
    <row r="3243" ht="20.100000000000001" customHeight="1" x14ac:dyDescent="0.3"/>
    <row r="3244" ht="15" customHeight="1" x14ac:dyDescent="0.3"/>
    <row r="3245" ht="15" customHeight="1" x14ac:dyDescent="0.3"/>
    <row r="3246" ht="15" customHeight="1" x14ac:dyDescent="0.3"/>
    <row r="3247" ht="15" customHeight="1" x14ac:dyDescent="0.3"/>
    <row r="3248" ht="15" customHeight="1" x14ac:dyDescent="0.3"/>
    <row r="3249" ht="15" customHeight="1" x14ac:dyDescent="0.3"/>
    <row r="3250" ht="15" customHeight="1" x14ac:dyDescent="0.3"/>
    <row r="3251" ht="20.100000000000001" customHeight="1" x14ac:dyDescent="0.3"/>
    <row r="3252" ht="15" customHeight="1" x14ac:dyDescent="0.3"/>
    <row r="3253" ht="15" customHeight="1" x14ac:dyDescent="0.3"/>
    <row r="3254" ht="15" customHeight="1" x14ac:dyDescent="0.3"/>
    <row r="3255" ht="15" customHeight="1" x14ac:dyDescent="0.3"/>
    <row r="3256" ht="15" customHeight="1" x14ac:dyDescent="0.3"/>
    <row r="3257" ht="15" customHeight="1" x14ac:dyDescent="0.3"/>
    <row r="3258" ht="15" customHeight="1" x14ac:dyDescent="0.3"/>
    <row r="3259" ht="20.100000000000001" customHeight="1" x14ac:dyDescent="0.3"/>
    <row r="3260" ht="15" customHeight="1" x14ac:dyDescent="0.3"/>
    <row r="3261" ht="15" customHeight="1" x14ac:dyDescent="0.3"/>
    <row r="3262" ht="15" customHeight="1" x14ac:dyDescent="0.3"/>
    <row r="3263" ht="15" customHeight="1" x14ac:dyDescent="0.3"/>
    <row r="3264" ht="15" customHeight="1" x14ac:dyDescent="0.3"/>
    <row r="3265" ht="15" customHeight="1" x14ac:dyDescent="0.3"/>
    <row r="3266" ht="15" customHeight="1" x14ac:dyDescent="0.3"/>
    <row r="3267" ht="20.100000000000001" customHeight="1" x14ac:dyDescent="0.3"/>
    <row r="3268" ht="15" customHeight="1" x14ac:dyDescent="0.3"/>
    <row r="3269" ht="15" customHeight="1" x14ac:dyDescent="0.3"/>
    <row r="3270" ht="15" customHeight="1" x14ac:dyDescent="0.3"/>
    <row r="3271" ht="15" customHeight="1" x14ac:dyDescent="0.3"/>
    <row r="3272" ht="15" customHeight="1" x14ac:dyDescent="0.3"/>
    <row r="3273" ht="15" customHeight="1" x14ac:dyDescent="0.3"/>
    <row r="3274" ht="15" customHeight="1" x14ac:dyDescent="0.3"/>
    <row r="3275" ht="20.100000000000001" customHeight="1" x14ac:dyDescent="0.3"/>
    <row r="3276" ht="15" customHeight="1" x14ac:dyDescent="0.3"/>
    <row r="3277" ht="15" customHeight="1" x14ac:dyDescent="0.3"/>
    <row r="3278" ht="15" customHeight="1" x14ac:dyDescent="0.3"/>
    <row r="3279" ht="15" customHeight="1" x14ac:dyDescent="0.3"/>
    <row r="3280" ht="15" customHeight="1" x14ac:dyDescent="0.3"/>
    <row r="3281" ht="15" customHeight="1" x14ac:dyDescent="0.3"/>
    <row r="3282" ht="15" customHeight="1" x14ac:dyDescent="0.3"/>
    <row r="3283" ht="20.100000000000001" customHeight="1" x14ac:dyDescent="0.3"/>
    <row r="3284" ht="15" customHeight="1" x14ac:dyDescent="0.3"/>
    <row r="3285" ht="15" customHeight="1" x14ac:dyDescent="0.3"/>
    <row r="3286" ht="15" customHeight="1" x14ac:dyDescent="0.3"/>
    <row r="3287" ht="15" customHeight="1" x14ac:dyDescent="0.3"/>
    <row r="3288" ht="15" customHeight="1" x14ac:dyDescent="0.3"/>
    <row r="3289" ht="15" customHeight="1" x14ac:dyDescent="0.3"/>
    <row r="3290" ht="15" customHeight="1" x14ac:dyDescent="0.3"/>
    <row r="3291" ht="20.100000000000001" customHeight="1" x14ac:dyDescent="0.3"/>
    <row r="3292" ht="15" customHeight="1" x14ac:dyDescent="0.3"/>
    <row r="3293" ht="15" customHeight="1" x14ac:dyDescent="0.3"/>
    <row r="3294" ht="15" customHeight="1" x14ac:dyDescent="0.3"/>
    <row r="3295" ht="15" customHeight="1" x14ac:dyDescent="0.3"/>
    <row r="3296" ht="15" customHeight="1" x14ac:dyDescent="0.3"/>
    <row r="3297" ht="15" customHeight="1" x14ac:dyDescent="0.3"/>
    <row r="3298" ht="15" customHeight="1" x14ac:dyDescent="0.3"/>
    <row r="3299" ht="20.100000000000001" customHeight="1" x14ac:dyDescent="0.3"/>
    <row r="3300" ht="15" customHeight="1" x14ac:dyDescent="0.3"/>
    <row r="3301" ht="15" customHeight="1" x14ac:dyDescent="0.3"/>
    <row r="3302" ht="15" customHeight="1" x14ac:dyDescent="0.3"/>
    <row r="3303" ht="15" customHeight="1" x14ac:dyDescent="0.3"/>
    <row r="3304" ht="15" customHeight="1" x14ac:dyDescent="0.3"/>
    <row r="3305" ht="15" customHeight="1" x14ac:dyDescent="0.3"/>
    <row r="3306" ht="15" customHeight="1" x14ac:dyDescent="0.3"/>
    <row r="3307" ht="20.100000000000001" customHeight="1" x14ac:dyDescent="0.3"/>
    <row r="3308" ht="15" customHeight="1" x14ac:dyDescent="0.3"/>
    <row r="3309" ht="15" customHeight="1" x14ac:dyDescent="0.3"/>
    <row r="3310" ht="15" customHeight="1" x14ac:dyDescent="0.3"/>
    <row r="3311" ht="15" customHeight="1" x14ac:dyDescent="0.3"/>
    <row r="3312" ht="15" customHeight="1" x14ac:dyDescent="0.3"/>
    <row r="3313" ht="15" customHeight="1" x14ac:dyDescent="0.3"/>
    <row r="3314" ht="15" customHeight="1" x14ac:dyDescent="0.3"/>
    <row r="3315" ht="20.100000000000001" customHeight="1" x14ac:dyDescent="0.3"/>
    <row r="3316" ht="15" customHeight="1" x14ac:dyDescent="0.3"/>
    <row r="3317" ht="15" customHeight="1" x14ac:dyDescent="0.3"/>
    <row r="3318" ht="15" customHeight="1" x14ac:dyDescent="0.3"/>
    <row r="3319" ht="15" customHeight="1" x14ac:dyDescent="0.3"/>
    <row r="3320" ht="15" customHeight="1" x14ac:dyDescent="0.3"/>
    <row r="3321" ht="15" customHeight="1" x14ac:dyDescent="0.3"/>
    <row r="3322" ht="15" customHeight="1" x14ac:dyDescent="0.3"/>
    <row r="3323" ht="20.100000000000001" customHeight="1" x14ac:dyDescent="0.3"/>
    <row r="3324" ht="15" customHeight="1" x14ac:dyDescent="0.3"/>
    <row r="3325" ht="15" customHeight="1" x14ac:dyDescent="0.3"/>
    <row r="3326" ht="15" customHeight="1" x14ac:dyDescent="0.3"/>
    <row r="3327" ht="15" customHeight="1" x14ac:dyDescent="0.3"/>
    <row r="3328" ht="15" customHeight="1" x14ac:dyDescent="0.3"/>
    <row r="3329" ht="15" customHeight="1" x14ac:dyDescent="0.3"/>
    <row r="3330" ht="15" customHeight="1" x14ac:dyDescent="0.3"/>
    <row r="3331" ht="20.100000000000001" customHeight="1" x14ac:dyDescent="0.3"/>
    <row r="3332" ht="15" customHeight="1" x14ac:dyDescent="0.3"/>
    <row r="3333" ht="15" customHeight="1" x14ac:dyDescent="0.3"/>
    <row r="3334" ht="15" customHeight="1" x14ac:dyDescent="0.3"/>
    <row r="3335" ht="15" customHeight="1" x14ac:dyDescent="0.3"/>
    <row r="3336" ht="15" customHeight="1" x14ac:dyDescent="0.3"/>
    <row r="3337" ht="15" customHeight="1" x14ac:dyDescent="0.3"/>
    <row r="3338" ht="15" customHeight="1" x14ac:dyDescent="0.3"/>
    <row r="3339" ht="20.100000000000001" customHeight="1" x14ac:dyDescent="0.3"/>
    <row r="3340" ht="15" customHeight="1" x14ac:dyDescent="0.3"/>
    <row r="3341" ht="15" customHeight="1" x14ac:dyDescent="0.3"/>
    <row r="3342" ht="15" customHeight="1" x14ac:dyDescent="0.3"/>
    <row r="3343" ht="15" customHeight="1" x14ac:dyDescent="0.3"/>
    <row r="3344" ht="15" customHeight="1" x14ac:dyDescent="0.3"/>
    <row r="3345" ht="15" customHeight="1" x14ac:dyDescent="0.3"/>
    <row r="3346" ht="15" customHeight="1" x14ac:dyDescent="0.3"/>
    <row r="3347" ht="20.100000000000001" customHeight="1" x14ac:dyDescent="0.3"/>
    <row r="3348" ht="15" customHeight="1" x14ac:dyDescent="0.3"/>
    <row r="3349" ht="15" customHeight="1" x14ac:dyDescent="0.3"/>
    <row r="3350" ht="15" customHeight="1" x14ac:dyDescent="0.3"/>
    <row r="3351" ht="15" customHeight="1" x14ac:dyDescent="0.3"/>
    <row r="3352" ht="15" customHeight="1" x14ac:dyDescent="0.3"/>
    <row r="3353" ht="15" customHeight="1" x14ac:dyDescent="0.3"/>
    <row r="3354" ht="15" customHeight="1" x14ac:dyDescent="0.3"/>
    <row r="3355" ht="20.100000000000001" customHeight="1" x14ac:dyDescent="0.3"/>
    <row r="3356" ht="15" customHeight="1" x14ac:dyDescent="0.3"/>
    <row r="3357" ht="15" customHeight="1" x14ac:dyDescent="0.3"/>
    <row r="3358" ht="15" customHeight="1" x14ac:dyDescent="0.3"/>
    <row r="3359" ht="15" customHeight="1" x14ac:dyDescent="0.3"/>
    <row r="3360" ht="15" customHeight="1" x14ac:dyDescent="0.3"/>
    <row r="3361" ht="15" customHeight="1" x14ac:dyDescent="0.3"/>
    <row r="3362" ht="15" customHeight="1" x14ac:dyDescent="0.3"/>
    <row r="3363" ht="20.100000000000001" customHeight="1" x14ac:dyDescent="0.3"/>
    <row r="3364" ht="15" customHeight="1" x14ac:dyDescent="0.3"/>
    <row r="3365" ht="15" customHeight="1" x14ac:dyDescent="0.3"/>
    <row r="3366" ht="15" customHeight="1" x14ac:dyDescent="0.3"/>
    <row r="3367" ht="15" customHeight="1" x14ac:dyDescent="0.3"/>
    <row r="3368" ht="15" customHeight="1" x14ac:dyDescent="0.3"/>
    <row r="3369" ht="15" customHeight="1" x14ac:dyDescent="0.3"/>
    <row r="3370" ht="15" customHeight="1" x14ac:dyDescent="0.3"/>
    <row r="3371" ht="20.100000000000001" customHeight="1" x14ac:dyDescent="0.3"/>
    <row r="3372" ht="15" customHeight="1" x14ac:dyDescent="0.3"/>
    <row r="3373" ht="15" customHeight="1" x14ac:dyDescent="0.3"/>
    <row r="3374" ht="15" customHeight="1" x14ac:dyDescent="0.3"/>
    <row r="3375" ht="15" customHeight="1" x14ac:dyDescent="0.3"/>
    <row r="3376" ht="15" customHeight="1" x14ac:dyDescent="0.3"/>
    <row r="3377" ht="15" customHeight="1" x14ac:dyDescent="0.3"/>
    <row r="3378" ht="15" customHeight="1" x14ac:dyDescent="0.3"/>
    <row r="3379" ht="20.100000000000001" customHeight="1" x14ac:dyDescent="0.3"/>
    <row r="3380" ht="15" customHeight="1" x14ac:dyDescent="0.3"/>
    <row r="3381" ht="15" customHeight="1" x14ac:dyDescent="0.3"/>
    <row r="3382" ht="15" customHeight="1" x14ac:dyDescent="0.3"/>
    <row r="3383" ht="15" customHeight="1" x14ac:dyDescent="0.3"/>
    <row r="3384" ht="15" customHeight="1" x14ac:dyDescent="0.3"/>
    <row r="3385" ht="15" customHeight="1" x14ac:dyDescent="0.3"/>
    <row r="3386" ht="15" customHeight="1" x14ac:dyDescent="0.3"/>
    <row r="3387" ht="20.100000000000001" customHeight="1" x14ac:dyDescent="0.3"/>
    <row r="3388" ht="15" customHeight="1" x14ac:dyDescent="0.3"/>
    <row r="3389" ht="15" customHeight="1" x14ac:dyDescent="0.3"/>
    <row r="3390" ht="15" customHeight="1" x14ac:dyDescent="0.3"/>
    <row r="3391" ht="15" customHeight="1" x14ac:dyDescent="0.3"/>
    <row r="3392" ht="15" customHeight="1" x14ac:dyDescent="0.3"/>
    <row r="3393" ht="15" customHeight="1" x14ac:dyDescent="0.3"/>
    <row r="3394" ht="15" customHeight="1" x14ac:dyDescent="0.3"/>
    <row r="3395" ht="20.100000000000001" customHeight="1" x14ac:dyDescent="0.3"/>
    <row r="3396" ht="15" customHeight="1" x14ac:dyDescent="0.3"/>
    <row r="3397" ht="15" customHeight="1" x14ac:dyDescent="0.3"/>
    <row r="3398" ht="15" customHeight="1" x14ac:dyDescent="0.3"/>
    <row r="3399" ht="15" customHeight="1" x14ac:dyDescent="0.3"/>
    <row r="3400" ht="15" customHeight="1" x14ac:dyDescent="0.3"/>
    <row r="3401" ht="15" customHeight="1" x14ac:dyDescent="0.3"/>
    <row r="3402" ht="15" customHeight="1" x14ac:dyDescent="0.3"/>
    <row r="3403" ht="20.100000000000001" customHeight="1" x14ac:dyDescent="0.3"/>
    <row r="3404" ht="15" customHeight="1" x14ac:dyDescent="0.3"/>
    <row r="3405" ht="15" customHeight="1" x14ac:dyDescent="0.3"/>
    <row r="3406" ht="15" customHeight="1" x14ac:dyDescent="0.3"/>
    <row r="3407" ht="15" customHeight="1" x14ac:dyDescent="0.3"/>
    <row r="3408" ht="15" customHeight="1" x14ac:dyDescent="0.3"/>
    <row r="3409" ht="15" customHeight="1" x14ac:dyDescent="0.3"/>
    <row r="3410" ht="15" customHeight="1" x14ac:dyDescent="0.3"/>
    <row r="3411" ht="20.100000000000001" customHeight="1" x14ac:dyDescent="0.3"/>
    <row r="3412" ht="15" customHeight="1" x14ac:dyDescent="0.3"/>
    <row r="3413" ht="15" customHeight="1" x14ac:dyDescent="0.3"/>
    <row r="3414" ht="15" customHeight="1" x14ac:dyDescent="0.3"/>
    <row r="3415" ht="15" customHeight="1" x14ac:dyDescent="0.3"/>
    <row r="3416" ht="15" customHeight="1" x14ac:dyDescent="0.3"/>
    <row r="3417" ht="15" customHeight="1" x14ac:dyDescent="0.3"/>
    <row r="3418" ht="15" customHeight="1" x14ac:dyDescent="0.3"/>
    <row r="3419" ht="20.100000000000001" customHeight="1" x14ac:dyDescent="0.3"/>
    <row r="3420" ht="15" customHeight="1" x14ac:dyDescent="0.3"/>
    <row r="3421" ht="15" customHeight="1" x14ac:dyDescent="0.3"/>
    <row r="3422" ht="15" customHeight="1" x14ac:dyDescent="0.3"/>
    <row r="3423" ht="15" customHeight="1" x14ac:dyDescent="0.3"/>
    <row r="3424" ht="15" customHeight="1" x14ac:dyDescent="0.3"/>
    <row r="3425" ht="15" customHeight="1" x14ac:dyDescent="0.3"/>
    <row r="3426" ht="15" customHeight="1" x14ac:dyDescent="0.3"/>
    <row r="3427" ht="20.100000000000001" customHeight="1" x14ac:dyDescent="0.3"/>
    <row r="3428" ht="15" customHeight="1" x14ac:dyDescent="0.3"/>
    <row r="3429" ht="15" customHeight="1" x14ac:dyDescent="0.3"/>
    <row r="3430" ht="15" customHeight="1" x14ac:dyDescent="0.3"/>
    <row r="3431" ht="15" customHeight="1" x14ac:dyDescent="0.3"/>
    <row r="3432" ht="15" customHeight="1" x14ac:dyDescent="0.3"/>
    <row r="3433" ht="15" customHeight="1" x14ac:dyDescent="0.3"/>
    <row r="3434" ht="15" customHeight="1" x14ac:dyDescent="0.3"/>
    <row r="3435" ht="20.100000000000001" customHeight="1" x14ac:dyDescent="0.3"/>
    <row r="3436" ht="15" customHeight="1" x14ac:dyDescent="0.3"/>
    <row r="3437" ht="15" customHeight="1" x14ac:dyDescent="0.3"/>
    <row r="3438" ht="15" customHeight="1" x14ac:dyDescent="0.3"/>
    <row r="3439" ht="15" customHeight="1" x14ac:dyDescent="0.3"/>
    <row r="3440" ht="15" customHeight="1" x14ac:dyDescent="0.3"/>
    <row r="3441" ht="15" customHeight="1" x14ac:dyDescent="0.3"/>
    <row r="3442" ht="15" customHeight="1" x14ac:dyDescent="0.3"/>
    <row r="3443" ht="15" customHeight="1" x14ac:dyDescent="0.3"/>
    <row r="3444" ht="15" customHeight="1" x14ac:dyDescent="0.3"/>
    <row r="3445" ht="15" customHeight="1" x14ac:dyDescent="0.3"/>
    <row r="3446" ht="15" customHeight="1" x14ac:dyDescent="0.3"/>
    <row r="3447" ht="15" customHeight="1" x14ac:dyDescent="0.3"/>
    <row r="3448" ht="15" customHeight="1" x14ac:dyDescent="0.3"/>
    <row r="3449" ht="15" customHeight="1" x14ac:dyDescent="0.3"/>
    <row r="3450" ht="15" customHeight="1" x14ac:dyDescent="0.3"/>
    <row r="3451" ht="15" customHeight="1" x14ac:dyDescent="0.3"/>
    <row r="3452" ht="15" customHeight="1" x14ac:dyDescent="0.3"/>
    <row r="3453" ht="15" customHeight="1" x14ac:dyDescent="0.3"/>
    <row r="3454" ht="15" customHeight="1" x14ac:dyDescent="0.3"/>
    <row r="3455" ht="15" customHeight="1" x14ac:dyDescent="0.3"/>
    <row r="3456" ht="15" customHeight="1" x14ac:dyDescent="0.3"/>
    <row r="3457" ht="15" customHeight="1" x14ac:dyDescent="0.3"/>
    <row r="3458" ht="15" customHeight="1" x14ac:dyDescent="0.3"/>
    <row r="3459" ht="15" customHeight="1" x14ac:dyDescent="0.3"/>
    <row r="3460" ht="15" customHeight="1" x14ac:dyDescent="0.3"/>
    <row r="3461" ht="15" customHeight="1" x14ac:dyDescent="0.3"/>
    <row r="3462" ht="15" customHeight="1" x14ac:dyDescent="0.3"/>
    <row r="3463" ht="15" customHeight="1" x14ac:dyDescent="0.3"/>
    <row r="3464" ht="15" customHeight="1" x14ac:dyDescent="0.3"/>
    <row r="3465" ht="15" customHeight="1" x14ac:dyDescent="0.3"/>
    <row r="3466" ht="15" customHeight="1" x14ac:dyDescent="0.3"/>
    <row r="3467" ht="15" customHeight="1" x14ac:dyDescent="0.3"/>
    <row r="3468" ht="15" customHeight="1" x14ac:dyDescent="0.3"/>
    <row r="3469" ht="15" customHeight="1" x14ac:dyDescent="0.3"/>
    <row r="3470" ht="15" customHeight="1" x14ac:dyDescent="0.3"/>
    <row r="3471" ht="15" customHeight="1" x14ac:dyDescent="0.3"/>
    <row r="3472" ht="15" customHeight="1" x14ac:dyDescent="0.3"/>
    <row r="3473" ht="15" customHeight="1" x14ac:dyDescent="0.3"/>
    <row r="3474" ht="15" customHeight="1" x14ac:dyDescent="0.3"/>
    <row r="3475" ht="15" customHeight="1" x14ac:dyDescent="0.3"/>
    <row r="3476" ht="15" customHeight="1" x14ac:dyDescent="0.3"/>
    <row r="3477" ht="15" customHeight="1" x14ac:dyDescent="0.3"/>
    <row r="3478" ht="15" customHeight="1" x14ac:dyDescent="0.3"/>
    <row r="3479" ht="15" customHeight="1" x14ac:dyDescent="0.3"/>
    <row r="3480" ht="15" customHeight="1" x14ac:dyDescent="0.3"/>
    <row r="3481" ht="15" customHeight="1" x14ac:dyDescent="0.3"/>
    <row r="3482" ht="15" customHeight="1" x14ac:dyDescent="0.3"/>
    <row r="3483" ht="15" customHeight="1" x14ac:dyDescent="0.3"/>
    <row r="3484" ht="15" customHeight="1" x14ac:dyDescent="0.3"/>
    <row r="3485" ht="15" customHeight="1" x14ac:dyDescent="0.3"/>
    <row r="3486" ht="15" customHeight="1" x14ac:dyDescent="0.3"/>
    <row r="3487" ht="15" customHeight="1" x14ac:dyDescent="0.3"/>
    <row r="3488" ht="15" customHeight="1" x14ac:dyDescent="0.3"/>
    <row r="3489" ht="15" customHeight="1" x14ac:dyDescent="0.3"/>
    <row r="3490" ht="15" customHeight="1" x14ac:dyDescent="0.3"/>
    <row r="3491" ht="15" customHeight="1" x14ac:dyDescent="0.3"/>
    <row r="3492" ht="15" customHeight="1" x14ac:dyDescent="0.3"/>
    <row r="3493" ht="15" customHeight="1" x14ac:dyDescent="0.3"/>
    <row r="3494" ht="15" customHeight="1" x14ac:dyDescent="0.3"/>
    <row r="3495" ht="15" customHeight="1" x14ac:dyDescent="0.3"/>
    <row r="3496" ht="15" customHeight="1" x14ac:dyDescent="0.3"/>
    <row r="3497" ht="15" customHeight="1" x14ac:dyDescent="0.3"/>
    <row r="3498" ht="15" customHeight="1" x14ac:dyDescent="0.3"/>
    <row r="3499" ht="15" customHeight="1" x14ac:dyDescent="0.3"/>
    <row r="3500" ht="15" customHeight="1" x14ac:dyDescent="0.3"/>
    <row r="3501" ht="15" customHeight="1" x14ac:dyDescent="0.3"/>
    <row r="3502" ht="15" customHeight="1" x14ac:dyDescent="0.3"/>
    <row r="3503" ht="15" customHeight="1" x14ac:dyDescent="0.3"/>
    <row r="3504" ht="15" customHeight="1" x14ac:dyDescent="0.3"/>
    <row r="3505" ht="15" customHeight="1" x14ac:dyDescent="0.3"/>
    <row r="3506" ht="15" customHeight="1" x14ac:dyDescent="0.3"/>
    <row r="3507" ht="15" customHeight="1" x14ac:dyDescent="0.3"/>
    <row r="3508" ht="15" customHeight="1" x14ac:dyDescent="0.3"/>
    <row r="3509" ht="15" customHeight="1" x14ac:dyDescent="0.3"/>
    <row r="3510" ht="15" customHeight="1" x14ac:dyDescent="0.3"/>
    <row r="3511" ht="15" customHeight="1" x14ac:dyDescent="0.3"/>
    <row r="3512" ht="15" customHeight="1" x14ac:dyDescent="0.3"/>
    <row r="3513" ht="15" customHeight="1" x14ac:dyDescent="0.3"/>
    <row r="3514" ht="15" customHeight="1" x14ac:dyDescent="0.3"/>
    <row r="3515" ht="15" customHeight="1" x14ac:dyDescent="0.3"/>
    <row r="3516" ht="15" customHeight="1" x14ac:dyDescent="0.3"/>
    <row r="3517" ht="15" customHeight="1" x14ac:dyDescent="0.3"/>
    <row r="3518" ht="15" customHeight="1" x14ac:dyDescent="0.3"/>
    <row r="3519" ht="15" customHeight="1" x14ac:dyDescent="0.3"/>
    <row r="3520" ht="15" customHeight="1" x14ac:dyDescent="0.3"/>
    <row r="3521" ht="15" customHeight="1" x14ac:dyDescent="0.3"/>
    <row r="3522" ht="15" customHeight="1" x14ac:dyDescent="0.3"/>
    <row r="3523" ht="15" customHeight="1" x14ac:dyDescent="0.3"/>
    <row r="3524" ht="15" customHeight="1" x14ac:dyDescent="0.3"/>
    <row r="3525" ht="15" customHeight="1" x14ac:dyDescent="0.3"/>
    <row r="3526" ht="15" customHeight="1" x14ac:dyDescent="0.3"/>
    <row r="3527" ht="15" customHeight="1" x14ac:dyDescent="0.3"/>
    <row r="3528" ht="15" customHeight="1" x14ac:dyDescent="0.3"/>
    <row r="3529" ht="15" customHeight="1" x14ac:dyDescent="0.3"/>
    <row r="3530" ht="15" customHeight="1" x14ac:dyDescent="0.3"/>
    <row r="3531" ht="15" customHeight="1" x14ac:dyDescent="0.3"/>
    <row r="3532" ht="15" customHeight="1" x14ac:dyDescent="0.3"/>
    <row r="3533" ht="15" customHeight="1" x14ac:dyDescent="0.3"/>
    <row r="3534" ht="15" customHeight="1" x14ac:dyDescent="0.3"/>
    <row r="3535" ht="15" customHeight="1" x14ac:dyDescent="0.3"/>
    <row r="3536" ht="15" customHeight="1" x14ac:dyDescent="0.3"/>
    <row r="3537" ht="15" customHeight="1" x14ac:dyDescent="0.3"/>
    <row r="3538" ht="15" customHeight="1" x14ac:dyDescent="0.3"/>
    <row r="3539" ht="15" customHeight="1" x14ac:dyDescent="0.3"/>
    <row r="3540" ht="15" customHeight="1" x14ac:dyDescent="0.3"/>
    <row r="3541" ht="15" customHeight="1" x14ac:dyDescent="0.3"/>
    <row r="3542" ht="15" customHeight="1" x14ac:dyDescent="0.3"/>
    <row r="3543" ht="15" customHeight="1" x14ac:dyDescent="0.3"/>
    <row r="3544" ht="15" customHeight="1" x14ac:dyDescent="0.3"/>
    <row r="3545" ht="15" customHeight="1" x14ac:dyDescent="0.3"/>
    <row r="3546" ht="15" customHeight="1" x14ac:dyDescent="0.3"/>
    <row r="3547" ht="15" customHeight="1" x14ac:dyDescent="0.3"/>
    <row r="3548" ht="15" customHeight="1" x14ac:dyDescent="0.3"/>
    <row r="3549" ht="15" customHeight="1" x14ac:dyDescent="0.3"/>
    <row r="3550" ht="15" customHeight="1" x14ac:dyDescent="0.3"/>
    <row r="3551" ht="15" customHeight="1" x14ac:dyDescent="0.3"/>
    <row r="3552" ht="15" customHeight="1" x14ac:dyDescent="0.3"/>
    <row r="3553" ht="15" customHeight="1" x14ac:dyDescent="0.3"/>
    <row r="3554" ht="15" customHeight="1" x14ac:dyDescent="0.3"/>
    <row r="3555" ht="15" customHeight="1" x14ac:dyDescent="0.3"/>
    <row r="3556" ht="15" customHeight="1" x14ac:dyDescent="0.3"/>
    <row r="3557" ht="15" customHeight="1" x14ac:dyDescent="0.3"/>
    <row r="3558" ht="15" customHeight="1" x14ac:dyDescent="0.3"/>
    <row r="3559" ht="15" customHeight="1" x14ac:dyDescent="0.3"/>
    <row r="3560" ht="15" customHeight="1" x14ac:dyDescent="0.3"/>
    <row r="3561" ht="15" customHeight="1" x14ac:dyDescent="0.3"/>
    <row r="3562" ht="15" customHeight="1" x14ac:dyDescent="0.3"/>
    <row r="3563" ht="15" customHeight="1" x14ac:dyDescent="0.3"/>
    <row r="3564" ht="15" customHeight="1" x14ac:dyDescent="0.3"/>
    <row r="3565" ht="15" customHeight="1" x14ac:dyDescent="0.3"/>
    <row r="3566" ht="15" customHeight="1" x14ac:dyDescent="0.3"/>
    <row r="3567" ht="15" customHeight="1" x14ac:dyDescent="0.3"/>
    <row r="3568" ht="15" customHeight="1" x14ac:dyDescent="0.3"/>
    <row r="3569" ht="15" customHeight="1" x14ac:dyDescent="0.3"/>
    <row r="3570" ht="15" customHeight="1" x14ac:dyDescent="0.3"/>
    <row r="3571" ht="15" customHeight="1" x14ac:dyDescent="0.3"/>
    <row r="3572" ht="15" customHeight="1" x14ac:dyDescent="0.3"/>
    <row r="3573" ht="15" customHeight="1" x14ac:dyDescent="0.3"/>
    <row r="3574" ht="15" customHeight="1" x14ac:dyDescent="0.3"/>
    <row r="3575" ht="15" customHeight="1" x14ac:dyDescent="0.3"/>
    <row r="3576" ht="15" customHeight="1" x14ac:dyDescent="0.3"/>
    <row r="3577" ht="15" customHeight="1" x14ac:dyDescent="0.3"/>
    <row r="3578" ht="15" customHeight="1" x14ac:dyDescent="0.3"/>
    <row r="3579" ht="15" customHeight="1" x14ac:dyDescent="0.3"/>
    <row r="3580" ht="15" customHeight="1" x14ac:dyDescent="0.3"/>
    <row r="3581" ht="15" customHeight="1" x14ac:dyDescent="0.3"/>
    <row r="3582" ht="15" customHeight="1" x14ac:dyDescent="0.3"/>
    <row r="3583" ht="15" customHeight="1" x14ac:dyDescent="0.3"/>
    <row r="3584" ht="15" customHeight="1" x14ac:dyDescent="0.3"/>
    <row r="3585" ht="15" customHeight="1" x14ac:dyDescent="0.3"/>
    <row r="3586" ht="15" customHeight="1" x14ac:dyDescent="0.3"/>
    <row r="3587" ht="15" customHeight="1" x14ac:dyDescent="0.3"/>
    <row r="3588" ht="15" customHeight="1" x14ac:dyDescent="0.3"/>
    <row r="3589" ht="15" customHeight="1" x14ac:dyDescent="0.3"/>
    <row r="3590" ht="15" customHeight="1" x14ac:dyDescent="0.3"/>
    <row r="3591" ht="15" customHeight="1" x14ac:dyDescent="0.3"/>
    <row r="3592" ht="15" customHeight="1" x14ac:dyDescent="0.3"/>
    <row r="3593" ht="15" customHeight="1" x14ac:dyDescent="0.3"/>
    <row r="3594" ht="15" customHeight="1" x14ac:dyDescent="0.3"/>
    <row r="3595" ht="15" customHeight="1" x14ac:dyDescent="0.3"/>
    <row r="3596" ht="15" customHeight="1" x14ac:dyDescent="0.3"/>
    <row r="3597" ht="15" customHeight="1" x14ac:dyDescent="0.3"/>
    <row r="3598" ht="15" customHeight="1" x14ac:dyDescent="0.3"/>
    <row r="3599" ht="15" customHeight="1" x14ac:dyDescent="0.3"/>
    <row r="3600" ht="15" customHeight="1" x14ac:dyDescent="0.3"/>
    <row r="3601" ht="15" customHeight="1" x14ac:dyDescent="0.3"/>
    <row r="3602" ht="15" customHeight="1" x14ac:dyDescent="0.3"/>
    <row r="3603" ht="15" customHeight="1" x14ac:dyDescent="0.3"/>
    <row r="3604" ht="15" customHeight="1" x14ac:dyDescent="0.3"/>
    <row r="3605" ht="15" customHeight="1" x14ac:dyDescent="0.3"/>
    <row r="3606" ht="15" customHeight="1" x14ac:dyDescent="0.3"/>
    <row r="3607" ht="15" customHeight="1" x14ac:dyDescent="0.3"/>
    <row r="3608" ht="15" customHeight="1" x14ac:dyDescent="0.3"/>
    <row r="3609" ht="15" customHeight="1" x14ac:dyDescent="0.3"/>
    <row r="3610" ht="15" customHeight="1" x14ac:dyDescent="0.3"/>
    <row r="3611" ht="15" customHeight="1" x14ac:dyDescent="0.3"/>
    <row r="3612" ht="15" customHeight="1" x14ac:dyDescent="0.3"/>
    <row r="3613" ht="15" customHeight="1" x14ac:dyDescent="0.3"/>
    <row r="3614" ht="15" customHeight="1" x14ac:dyDescent="0.3"/>
    <row r="3615" ht="15" customHeight="1" x14ac:dyDescent="0.3"/>
    <row r="3616" ht="15" customHeight="1" x14ac:dyDescent="0.3"/>
    <row r="3617" ht="15" customHeight="1" x14ac:dyDescent="0.3"/>
    <row r="3618" ht="15" customHeight="1" x14ac:dyDescent="0.3"/>
    <row r="3619" ht="15" customHeight="1" x14ac:dyDescent="0.3"/>
    <row r="3620" ht="15" customHeight="1" x14ac:dyDescent="0.3"/>
    <row r="3621" ht="15" customHeight="1" x14ac:dyDescent="0.3"/>
    <row r="3622" ht="15" customHeight="1" x14ac:dyDescent="0.3"/>
    <row r="3623" ht="15" customHeight="1" x14ac:dyDescent="0.3"/>
    <row r="3624" ht="15" customHeight="1" x14ac:dyDescent="0.3"/>
    <row r="3625" ht="15" customHeight="1" x14ac:dyDescent="0.3"/>
    <row r="3626" ht="15" customHeight="1" x14ac:dyDescent="0.3"/>
    <row r="3627" ht="15" customHeight="1" x14ac:dyDescent="0.3"/>
    <row r="3628" ht="15" customHeight="1" x14ac:dyDescent="0.3"/>
    <row r="3629" ht="15" customHeight="1" x14ac:dyDescent="0.3"/>
    <row r="3630" ht="15" customHeight="1" x14ac:dyDescent="0.3"/>
    <row r="3631" ht="15" customHeight="1" x14ac:dyDescent="0.3"/>
    <row r="3632" ht="15" customHeight="1" x14ac:dyDescent="0.3"/>
    <row r="3633" ht="15" customHeight="1" x14ac:dyDescent="0.3"/>
    <row r="3634" ht="15" customHeight="1" x14ac:dyDescent="0.3"/>
    <row r="3635" ht="15" customHeight="1" x14ac:dyDescent="0.3"/>
    <row r="3636" ht="15" customHeight="1" x14ac:dyDescent="0.3"/>
    <row r="3637" ht="15" customHeight="1" x14ac:dyDescent="0.3"/>
    <row r="3638" ht="15" customHeight="1" x14ac:dyDescent="0.3"/>
    <row r="3639" ht="15" customHeight="1" x14ac:dyDescent="0.3"/>
    <row r="3640" ht="15" customHeight="1" x14ac:dyDescent="0.3"/>
    <row r="3641" ht="15" customHeight="1" x14ac:dyDescent="0.3"/>
    <row r="3642" ht="15" customHeight="1" x14ac:dyDescent="0.3"/>
    <row r="3643" ht="15" customHeight="1" x14ac:dyDescent="0.3"/>
    <row r="3644" ht="15" customHeight="1" x14ac:dyDescent="0.3"/>
    <row r="3645" ht="15" customHeight="1" x14ac:dyDescent="0.3"/>
    <row r="3646" ht="15" customHeight="1" x14ac:dyDescent="0.3"/>
    <row r="3647" ht="15" customHeight="1" x14ac:dyDescent="0.3"/>
    <row r="3648" ht="15" customHeight="1" x14ac:dyDescent="0.3"/>
    <row r="3649" ht="15" customHeight="1" x14ac:dyDescent="0.3"/>
    <row r="3650" ht="15" customHeight="1" x14ac:dyDescent="0.3"/>
    <row r="3651" ht="15" customHeight="1" x14ac:dyDescent="0.3"/>
    <row r="3652" ht="15" customHeight="1" x14ac:dyDescent="0.3"/>
    <row r="3653" ht="15" customHeight="1" x14ac:dyDescent="0.3"/>
    <row r="3654" ht="15" customHeight="1" x14ac:dyDescent="0.3"/>
    <row r="3655" ht="15" customHeight="1" x14ac:dyDescent="0.3"/>
    <row r="3656" ht="15" customHeight="1" x14ac:dyDescent="0.3"/>
    <row r="3657" ht="15" customHeight="1" x14ac:dyDescent="0.3"/>
    <row r="3658" ht="15" customHeight="1" x14ac:dyDescent="0.3"/>
    <row r="3659" ht="15" customHeight="1" x14ac:dyDescent="0.3"/>
    <row r="3660" ht="15" customHeight="1" x14ac:dyDescent="0.3"/>
    <row r="3661" ht="15" customHeight="1" x14ac:dyDescent="0.3"/>
    <row r="3662" ht="15" customHeight="1" x14ac:dyDescent="0.3"/>
    <row r="3663" ht="15" customHeight="1" x14ac:dyDescent="0.3"/>
    <row r="3664" ht="15" customHeight="1" x14ac:dyDescent="0.3"/>
    <row r="3665" ht="15" customHeight="1" x14ac:dyDescent="0.3"/>
    <row r="3666" ht="15" customHeight="1" x14ac:dyDescent="0.3"/>
    <row r="3667" ht="15" customHeight="1" x14ac:dyDescent="0.3"/>
    <row r="3668" ht="15" customHeight="1" x14ac:dyDescent="0.3"/>
    <row r="3669" ht="15" customHeight="1" x14ac:dyDescent="0.3"/>
    <row r="3670" ht="15" customHeight="1" x14ac:dyDescent="0.3"/>
    <row r="3671" ht="15" customHeight="1" x14ac:dyDescent="0.3"/>
    <row r="3672" ht="15" customHeight="1" x14ac:dyDescent="0.3"/>
    <row r="3673" ht="15" customHeight="1" x14ac:dyDescent="0.3"/>
    <row r="3674" ht="15" customHeight="1" x14ac:dyDescent="0.3"/>
    <row r="3675" ht="15" customHeight="1" x14ac:dyDescent="0.3"/>
    <row r="3676" ht="15" customHeight="1" x14ac:dyDescent="0.3"/>
    <row r="3677" ht="15" customHeight="1" x14ac:dyDescent="0.3"/>
    <row r="3678" ht="15" customHeight="1" x14ac:dyDescent="0.3"/>
    <row r="3679" ht="15" customHeight="1" x14ac:dyDescent="0.3"/>
    <row r="3680" ht="15" customHeight="1" x14ac:dyDescent="0.3"/>
    <row r="3681" ht="15" customHeight="1" x14ac:dyDescent="0.3"/>
    <row r="3682" ht="15" customHeight="1" x14ac:dyDescent="0.3"/>
    <row r="3683" ht="15" customHeight="1" x14ac:dyDescent="0.3"/>
    <row r="3684" ht="15" customHeight="1" x14ac:dyDescent="0.3"/>
    <row r="3685" ht="15" customHeight="1" x14ac:dyDescent="0.3"/>
    <row r="3686" ht="15" customHeight="1" x14ac:dyDescent="0.3"/>
    <row r="3687" ht="15" customHeight="1" x14ac:dyDescent="0.3"/>
    <row r="3688" ht="15" customHeight="1" x14ac:dyDescent="0.3"/>
    <row r="3689" ht="15" customHeight="1" x14ac:dyDescent="0.3"/>
    <row r="3690" ht="15" customHeight="1" x14ac:dyDescent="0.3"/>
    <row r="3691" ht="15" customHeight="1" x14ac:dyDescent="0.3"/>
    <row r="3692" ht="15" customHeight="1" x14ac:dyDescent="0.3"/>
    <row r="3693" ht="15" customHeight="1" x14ac:dyDescent="0.3"/>
    <row r="3694" ht="15" customHeight="1" x14ac:dyDescent="0.3"/>
    <row r="3695" ht="15" customHeight="1" x14ac:dyDescent="0.3"/>
    <row r="3696" ht="15" customHeight="1" x14ac:dyDescent="0.3"/>
    <row r="3697" ht="15" customHeight="1" x14ac:dyDescent="0.3"/>
    <row r="3698" ht="15" customHeight="1" x14ac:dyDescent="0.3"/>
    <row r="3699" ht="15" customHeight="1" x14ac:dyDescent="0.3"/>
    <row r="3700" ht="15" customHeight="1" x14ac:dyDescent="0.3"/>
    <row r="3701" ht="15" customHeight="1" x14ac:dyDescent="0.3"/>
    <row r="3702" ht="15" customHeight="1" x14ac:dyDescent="0.3"/>
    <row r="3703" ht="15" customHeight="1" x14ac:dyDescent="0.3"/>
    <row r="3704" ht="15" customHeight="1" x14ac:dyDescent="0.3"/>
    <row r="3705" ht="15" customHeight="1" x14ac:dyDescent="0.3"/>
    <row r="3706" ht="15" customHeight="1" x14ac:dyDescent="0.3"/>
    <row r="3707" ht="15" customHeight="1" x14ac:dyDescent="0.3"/>
    <row r="3708" ht="15" customHeight="1" x14ac:dyDescent="0.3"/>
    <row r="3709" ht="15" customHeight="1" x14ac:dyDescent="0.3"/>
    <row r="3710" ht="15" customHeight="1" x14ac:dyDescent="0.3"/>
    <row r="3711" ht="15" customHeight="1" x14ac:dyDescent="0.3"/>
    <row r="3712" ht="15" customHeight="1" x14ac:dyDescent="0.3"/>
    <row r="3713" ht="15" customHeight="1" x14ac:dyDescent="0.3"/>
    <row r="3714" ht="15" customHeight="1" x14ac:dyDescent="0.3"/>
    <row r="3715" ht="15" customHeight="1" x14ac:dyDescent="0.3"/>
    <row r="3716" ht="15" customHeight="1" x14ac:dyDescent="0.3"/>
    <row r="3717" ht="15" customHeight="1" x14ac:dyDescent="0.3"/>
    <row r="3718" ht="15" customHeight="1" x14ac:dyDescent="0.3"/>
    <row r="3719" ht="15" customHeight="1" x14ac:dyDescent="0.3"/>
    <row r="3720" ht="15" customHeight="1" x14ac:dyDescent="0.3"/>
    <row r="3721" ht="15" customHeight="1" x14ac:dyDescent="0.3"/>
    <row r="3722" ht="15" customHeight="1" x14ac:dyDescent="0.3"/>
    <row r="3723" ht="15" customHeight="1" x14ac:dyDescent="0.3"/>
    <row r="3724" ht="15" customHeight="1" x14ac:dyDescent="0.3"/>
    <row r="3725" ht="15" customHeight="1" x14ac:dyDescent="0.3"/>
    <row r="3726" ht="15" customHeight="1" x14ac:dyDescent="0.3"/>
    <row r="3727" ht="15" customHeight="1" x14ac:dyDescent="0.3"/>
    <row r="3728" ht="15" customHeight="1" x14ac:dyDescent="0.3"/>
    <row r="3729" ht="15" customHeight="1" x14ac:dyDescent="0.3"/>
    <row r="3730" ht="15" customHeight="1" x14ac:dyDescent="0.3"/>
    <row r="3731" ht="15" customHeight="1" x14ac:dyDescent="0.3"/>
    <row r="3732" ht="15" customHeight="1" x14ac:dyDescent="0.3"/>
    <row r="3733" ht="15" customHeight="1" x14ac:dyDescent="0.3"/>
    <row r="3734" ht="15" customHeight="1" x14ac:dyDescent="0.3"/>
    <row r="3735" ht="15" customHeight="1" x14ac:dyDescent="0.3"/>
    <row r="3736" ht="15" customHeight="1" x14ac:dyDescent="0.3"/>
    <row r="3737" ht="15" customHeight="1" x14ac:dyDescent="0.3"/>
    <row r="3738" ht="15" customHeight="1" x14ac:dyDescent="0.3"/>
    <row r="3739" ht="15" customHeight="1" x14ac:dyDescent="0.3"/>
    <row r="3740" ht="15" customHeight="1" x14ac:dyDescent="0.3"/>
    <row r="3741" ht="15" customHeight="1" x14ac:dyDescent="0.3"/>
    <row r="3742" ht="15" customHeight="1" x14ac:dyDescent="0.3"/>
    <row r="3743" ht="15" customHeight="1" x14ac:dyDescent="0.3"/>
    <row r="3744" ht="15" customHeight="1" x14ac:dyDescent="0.3"/>
    <row r="3745" ht="15" customHeight="1" x14ac:dyDescent="0.3"/>
    <row r="3746" ht="15" customHeight="1" x14ac:dyDescent="0.3"/>
    <row r="3747" ht="15" customHeight="1" x14ac:dyDescent="0.3"/>
    <row r="3748" ht="15" customHeight="1" x14ac:dyDescent="0.3"/>
    <row r="3749" ht="15" customHeight="1" x14ac:dyDescent="0.3"/>
    <row r="3750" ht="15" customHeight="1" x14ac:dyDescent="0.3"/>
    <row r="3751" ht="15" customHeight="1" x14ac:dyDescent="0.3"/>
    <row r="3752" ht="15" customHeight="1" x14ac:dyDescent="0.3"/>
    <row r="3753" ht="15" customHeight="1" x14ac:dyDescent="0.3"/>
    <row r="3754" ht="15" customHeight="1" x14ac:dyDescent="0.3"/>
    <row r="3755" ht="15" customHeight="1" x14ac:dyDescent="0.3"/>
    <row r="3756" ht="15" customHeight="1" x14ac:dyDescent="0.3"/>
    <row r="3757" ht="15" customHeight="1" x14ac:dyDescent="0.3"/>
    <row r="3758" ht="15" customHeight="1" x14ac:dyDescent="0.3"/>
    <row r="3759" ht="15" customHeight="1" x14ac:dyDescent="0.3"/>
    <row r="3760" ht="15" customHeight="1" x14ac:dyDescent="0.3"/>
    <row r="3761" ht="15" customHeight="1" x14ac:dyDescent="0.3"/>
    <row r="3762" ht="15" customHeight="1" x14ac:dyDescent="0.3"/>
    <row r="3763" ht="15" customHeight="1" x14ac:dyDescent="0.3"/>
    <row r="3764" ht="15" customHeight="1" x14ac:dyDescent="0.3"/>
    <row r="3765" ht="15" customHeight="1" x14ac:dyDescent="0.3"/>
    <row r="3766" ht="15" customHeight="1" x14ac:dyDescent="0.3"/>
    <row r="3767" ht="15" customHeight="1" x14ac:dyDescent="0.3"/>
    <row r="3768" ht="15" customHeight="1" x14ac:dyDescent="0.3"/>
    <row r="3769" ht="15" customHeight="1" x14ac:dyDescent="0.3"/>
    <row r="3770" ht="15" customHeight="1" x14ac:dyDescent="0.3"/>
    <row r="3771" ht="15" customHeight="1" x14ac:dyDescent="0.3"/>
    <row r="3772" ht="15" customHeight="1" x14ac:dyDescent="0.3"/>
    <row r="3773" ht="15" customHeight="1" x14ac:dyDescent="0.3"/>
    <row r="3774" ht="15" customHeight="1" x14ac:dyDescent="0.3"/>
    <row r="3775" ht="15" customHeight="1" x14ac:dyDescent="0.3"/>
    <row r="3776" ht="15" customHeight="1" x14ac:dyDescent="0.3"/>
    <row r="3777" ht="15" customHeight="1" x14ac:dyDescent="0.3"/>
    <row r="3778" ht="15" customHeight="1" x14ac:dyDescent="0.3"/>
    <row r="3779" ht="15" customHeight="1" x14ac:dyDescent="0.3"/>
    <row r="3780" ht="15" customHeight="1" x14ac:dyDescent="0.3"/>
    <row r="3781" ht="15" customHeight="1" x14ac:dyDescent="0.3"/>
    <row r="3782" ht="15" customHeight="1" x14ac:dyDescent="0.3"/>
    <row r="3783" ht="15" customHeight="1" x14ac:dyDescent="0.3"/>
    <row r="3784" ht="15" customHeight="1" x14ac:dyDescent="0.3"/>
    <row r="3785" ht="15" customHeight="1" x14ac:dyDescent="0.3"/>
    <row r="3786" ht="15" customHeight="1" x14ac:dyDescent="0.3"/>
    <row r="3787" ht="15" customHeight="1" x14ac:dyDescent="0.3"/>
    <row r="3788" ht="15" customHeight="1" x14ac:dyDescent="0.3"/>
    <row r="3789" ht="15" customHeight="1" x14ac:dyDescent="0.3"/>
    <row r="3790" ht="15" customHeight="1" x14ac:dyDescent="0.3"/>
    <row r="3791" ht="15" customHeight="1" x14ac:dyDescent="0.3"/>
    <row r="3792" ht="15" customHeight="1" x14ac:dyDescent="0.3"/>
    <row r="3793" ht="15" customHeight="1" x14ac:dyDescent="0.3"/>
    <row r="3794" ht="15" customHeight="1" x14ac:dyDescent="0.3"/>
    <row r="3795" ht="15" customHeight="1" x14ac:dyDescent="0.3"/>
    <row r="3796" ht="15" customHeight="1" x14ac:dyDescent="0.3"/>
    <row r="3797" ht="15" customHeight="1" x14ac:dyDescent="0.3"/>
    <row r="3798" ht="15" customHeight="1" x14ac:dyDescent="0.3"/>
    <row r="3799" ht="15" customHeight="1" x14ac:dyDescent="0.3"/>
    <row r="3800" ht="15" customHeight="1" x14ac:dyDescent="0.3"/>
    <row r="3801" ht="15" customHeight="1" x14ac:dyDescent="0.3"/>
    <row r="3802" ht="15" customHeight="1" x14ac:dyDescent="0.3"/>
    <row r="3803" ht="15" customHeight="1" x14ac:dyDescent="0.3"/>
    <row r="3804" ht="15" customHeight="1" x14ac:dyDescent="0.3"/>
    <row r="3805" ht="15" customHeight="1" x14ac:dyDescent="0.3"/>
    <row r="3806" ht="15" customHeight="1" x14ac:dyDescent="0.3"/>
    <row r="3807" ht="15" customHeight="1" x14ac:dyDescent="0.3"/>
    <row r="3808" ht="15" customHeight="1" x14ac:dyDescent="0.3"/>
    <row r="3809" ht="15" customHeight="1" x14ac:dyDescent="0.3"/>
    <row r="3810" ht="15" customHeight="1" x14ac:dyDescent="0.3"/>
    <row r="3811" ht="15" customHeight="1" x14ac:dyDescent="0.3"/>
    <row r="3812" ht="15" customHeight="1" x14ac:dyDescent="0.3"/>
    <row r="3813" ht="15" customHeight="1" x14ac:dyDescent="0.3"/>
    <row r="3814" ht="15" customHeight="1" x14ac:dyDescent="0.3"/>
    <row r="3815" ht="15" customHeight="1" x14ac:dyDescent="0.3"/>
    <row r="3816" ht="15" customHeight="1" x14ac:dyDescent="0.3"/>
    <row r="3817" ht="15" customHeight="1" x14ac:dyDescent="0.3"/>
    <row r="3818" ht="15" customHeight="1" x14ac:dyDescent="0.3"/>
    <row r="3819" ht="15" customHeight="1" x14ac:dyDescent="0.3"/>
    <row r="3820" ht="15" customHeight="1" x14ac:dyDescent="0.3"/>
    <row r="3821" ht="15" customHeight="1" x14ac:dyDescent="0.3"/>
    <row r="3822" ht="15" customHeight="1" x14ac:dyDescent="0.3"/>
    <row r="3823" ht="15" customHeight="1" x14ac:dyDescent="0.3"/>
    <row r="3824" ht="15" customHeight="1" x14ac:dyDescent="0.3"/>
    <row r="3825" ht="15" customHeight="1" x14ac:dyDescent="0.3"/>
    <row r="3826" ht="15" customHeight="1" x14ac:dyDescent="0.3"/>
    <row r="3827" ht="15" customHeight="1" x14ac:dyDescent="0.3"/>
    <row r="3828" ht="15" customHeight="1" x14ac:dyDescent="0.3"/>
    <row r="3829" ht="15" customHeight="1" x14ac:dyDescent="0.3"/>
    <row r="3830" ht="15" customHeight="1" x14ac:dyDescent="0.3"/>
    <row r="3831" ht="15" customHeight="1" x14ac:dyDescent="0.3"/>
    <row r="3832" ht="15" customHeight="1" x14ac:dyDescent="0.3"/>
    <row r="3833" ht="15" customHeight="1" x14ac:dyDescent="0.3"/>
    <row r="3834" ht="15" customHeight="1" x14ac:dyDescent="0.3"/>
    <row r="3835" ht="15" customHeight="1" x14ac:dyDescent="0.3"/>
    <row r="3836" ht="15" customHeight="1" x14ac:dyDescent="0.3"/>
    <row r="3837" ht="15" customHeight="1" x14ac:dyDescent="0.3"/>
    <row r="3838" ht="15" customHeight="1" x14ac:dyDescent="0.3"/>
    <row r="3839" ht="15" customHeight="1" x14ac:dyDescent="0.3"/>
    <row r="3840" ht="15" customHeight="1" x14ac:dyDescent="0.3"/>
    <row r="3841" ht="15" customHeight="1" x14ac:dyDescent="0.3"/>
    <row r="3842" ht="15" customHeight="1" x14ac:dyDescent="0.3"/>
    <row r="3843" ht="15" customHeight="1" x14ac:dyDescent="0.3"/>
    <row r="3844" ht="15" customHeight="1" x14ac:dyDescent="0.3"/>
    <row r="3845" ht="15" customHeight="1" x14ac:dyDescent="0.3"/>
    <row r="3846" ht="15" customHeight="1" x14ac:dyDescent="0.3"/>
    <row r="3847" ht="15" customHeight="1" x14ac:dyDescent="0.3"/>
    <row r="3848" ht="15" customHeight="1" x14ac:dyDescent="0.3"/>
    <row r="3849" ht="15" customHeight="1" x14ac:dyDescent="0.3"/>
    <row r="3850" ht="15" customHeight="1" x14ac:dyDescent="0.3"/>
    <row r="3851" ht="15" customHeight="1" x14ac:dyDescent="0.3"/>
    <row r="3852" ht="15" customHeight="1" x14ac:dyDescent="0.3"/>
    <row r="3853" ht="15" customHeight="1" x14ac:dyDescent="0.3"/>
    <row r="3854" ht="15" customHeight="1" x14ac:dyDescent="0.3"/>
    <row r="3855" ht="15" customHeight="1" x14ac:dyDescent="0.3"/>
    <row r="3856" ht="15" customHeight="1" x14ac:dyDescent="0.3"/>
    <row r="3857" ht="15" customHeight="1" x14ac:dyDescent="0.3"/>
    <row r="3858" ht="15" customHeight="1" x14ac:dyDescent="0.3"/>
    <row r="3859" ht="15" customHeight="1" x14ac:dyDescent="0.3"/>
    <row r="3860" ht="15" customHeight="1" x14ac:dyDescent="0.3"/>
    <row r="3861" ht="15" customHeight="1" x14ac:dyDescent="0.3"/>
    <row r="3862" ht="15" customHeight="1" x14ac:dyDescent="0.3"/>
    <row r="3863" ht="15" customHeight="1" x14ac:dyDescent="0.3"/>
    <row r="3864" ht="15" customHeight="1" x14ac:dyDescent="0.3"/>
    <row r="3865" ht="15" customHeight="1" x14ac:dyDescent="0.3"/>
    <row r="3866" ht="15" customHeight="1" x14ac:dyDescent="0.3"/>
    <row r="3867" ht="15" customHeight="1" x14ac:dyDescent="0.3"/>
    <row r="3868" ht="15" customHeight="1" x14ac:dyDescent="0.3"/>
    <row r="3869" ht="15" customHeight="1" x14ac:dyDescent="0.3"/>
    <row r="3870" ht="15" customHeight="1" x14ac:dyDescent="0.3"/>
    <row r="3871" ht="15" customHeight="1" x14ac:dyDescent="0.3"/>
    <row r="3872" ht="15" customHeight="1" x14ac:dyDescent="0.3"/>
    <row r="3873" ht="15" customHeight="1" x14ac:dyDescent="0.3"/>
    <row r="3874" ht="15" customHeight="1" x14ac:dyDescent="0.3"/>
    <row r="3875" ht="15" customHeight="1" x14ac:dyDescent="0.3"/>
    <row r="3876" ht="15" customHeight="1" x14ac:dyDescent="0.3"/>
    <row r="3877" ht="15" customHeight="1" x14ac:dyDescent="0.3"/>
    <row r="3878" ht="15" customHeight="1" x14ac:dyDescent="0.3"/>
    <row r="3879" ht="15" customHeight="1" x14ac:dyDescent="0.3"/>
    <row r="3880" ht="15" customHeight="1" x14ac:dyDescent="0.3"/>
    <row r="3881" ht="15" customHeight="1" x14ac:dyDescent="0.3"/>
    <row r="3882" ht="15" customHeight="1" x14ac:dyDescent="0.3"/>
    <row r="3883" ht="15" customHeight="1" x14ac:dyDescent="0.3"/>
    <row r="3884" ht="15" customHeight="1" x14ac:dyDescent="0.3"/>
    <row r="3885" ht="15" customHeight="1" x14ac:dyDescent="0.3"/>
    <row r="3886" ht="15" customHeight="1" x14ac:dyDescent="0.3"/>
    <row r="3887" ht="15" customHeight="1" x14ac:dyDescent="0.3"/>
    <row r="3888" ht="15" customHeight="1" x14ac:dyDescent="0.3"/>
    <row r="3889" ht="15" customHeight="1" x14ac:dyDescent="0.3"/>
    <row r="3890" ht="15" customHeight="1" x14ac:dyDescent="0.3"/>
    <row r="3891" ht="15" customHeight="1" x14ac:dyDescent="0.3"/>
    <row r="3892" ht="15" customHeight="1" x14ac:dyDescent="0.3"/>
    <row r="3893" ht="15" customHeight="1" x14ac:dyDescent="0.3"/>
    <row r="3894" ht="15" customHeight="1" x14ac:dyDescent="0.3"/>
    <row r="3895" ht="15" customHeight="1" x14ac:dyDescent="0.3"/>
    <row r="3896" ht="15" customHeight="1" x14ac:dyDescent="0.3"/>
    <row r="3897" ht="20.100000000000001" customHeight="1" x14ac:dyDescent="0.3"/>
    <row r="3898" ht="15" customHeight="1" x14ac:dyDescent="0.3"/>
    <row r="3899" ht="15" customHeight="1" x14ac:dyDescent="0.3"/>
    <row r="3900" ht="15" customHeight="1" x14ac:dyDescent="0.3"/>
    <row r="3901" ht="15" customHeight="1" x14ac:dyDescent="0.3"/>
    <row r="3902" ht="15" customHeight="1" x14ac:dyDescent="0.3"/>
    <row r="3903" ht="15" customHeight="1" x14ac:dyDescent="0.3"/>
    <row r="3904" ht="15" customHeight="1" x14ac:dyDescent="0.3"/>
    <row r="3905" ht="15" customHeight="1" x14ac:dyDescent="0.3"/>
    <row r="3906" ht="15" customHeight="1" x14ac:dyDescent="0.3"/>
    <row r="3907" ht="15" customHeight="1" x14ac:dyDescent="0.3"/>
    <row r="3908" ht="15" customHeight="1" x14ac:dyDescent="0.3"/>
    <row r="3909" ht="15" customHeight="1" x14ac:dyDescent="0.3"/>
    <row r="3910" ht="15" customHeight="1" x14ac:dyDescent="0.3"/>
    <row r="3911" ht="15" customHeight="1" x14ac:dyDescent="0.3"/>
    <row r="3912" ht="15" customHeight="1" x14ac:dyDescent="0.3"/>
    <row r="3913" ht="15" customHeight="1" x14ac:dyDescent="0.3"/>
    <row r="3914" ht="15" customHeight="1" x14ac:dyDescent="0.3"/>
    <row r="3915" ht="15" customHeight="1" x14ac:dyDescent="0.3"/>
    <row r="3916" ht="15" customHeight="1" x14ac:dyDescent="0.3"/>
    <row r="3917" ht="15" customHeight="1" x14ac:dyDescent="0.3"/>
    <row r="3918" ht="15" customHeight="1" x14ac:dyDescent="0.3"/>
    <row r="3919" ht="15" customHeight="1" x14ac:dyDescent="0.3"/>
    <row r="3920" ht="15" customHeight="1" x14ac:dyDescent="0.3"/>
    <row r="3921" ht="15" customHeight="1" x14ac:dyDescent="0.3"/>
    <row r="3922" ht="15" customHeight="1" x14ac:dyDescent="0.3"/>
    <row r="3923" ht="15" customHeight="1" x14ac:dyDescent="0.3"/>
    <row r="3924" ht="15" customHeight="1" x14ac:dyDescent="0.3"/>
    <row r="3925" ht="15" customHeight="1" x14ac:dyDescent="0.3"/>
    <row r="3926" ht="15" customHeight="1" x14ac:dyDescent="0.3"/>
    <row r="3927" ht="15" customHeight="1" x14ac:dyDescent="0.3"/>
    <row r="3928" ht="15" customHeight="1" x14ac:dyDescent="0.3"/>
    <row r="3929" ht="15" customHeight="1" x14ac:dyDescent="0.3"/>
    <row r="3930" ht="15" customHeight="1" x14ac:dyDescent="0.3"/>
    <row r="3931" ht="15" customHeight="1" x14ac:dyDescent="0.3"/>
    <row r="3932" ht="15" customHeight="1" x14ac:dyDescent="0.3"/>
    <row r="3933" ht="15" customHeight="1" x14ac:dyDescent="0.3"/>
    <row r="3934" ht="15" customHeight="1" x14ac:dyDescent="0.3"/>
    <row r="3935" ht="15" customHeight="1" x14ac:dyDescent="0.3"/>
    <row r="3936" ht="15" customHeight="1" x14ac:dyDescent="0.3"/>
    <row r="3937" ht="15" customHeight="1" x14ac:dyDescent="0.3"/>
    <row r="3938" ht="15" customHeight="1" x14ac:dyDescent="0.3"/>
    <row r="3939" ht="15" customHeight="1" x14ac:dyDescent="0.3"/>
    <row r="3940" ht="15" customHeight="1" x14ac:dyDescent="0.3"/>
    <row r="3941" ht="15" customHeight="1" x14ac:dyDescent="0.3"/>
    <row r="3942" ht="15" customHeight="1" x14ac:dyDescent="0.3"/>
    <row r="3943" ht="15" customHeight="1" x14ac:dyDescent="0.3"/>
    <row r="3944" ht="15" customHeight="1" x14ac:dyDescent="0.3"/>
    <row r="3945" ht="15" customHeight="1" x14ac:dyDescent="0.3"/>
    <row r="3946" ht="15" customHeight="1" x14ac:dyDescent="0.3"/>
    <row r="3947" ht="15" customHeight="1" x14ac:dyDescent="0.3"/>
    <row r="3948" ht="15" customHeight="1" x14ac:dyDescent="0.3"/>
    <row r="3949" ht="15" customHeight="1" x14ac:dyDescent="0.3"/>
    <row r="3950" ht="15" customHeight="1" x14ac:dyDescent="0.3"/>
    <row r="3951" ht="15" customHeight="1" x14ac:dyDescent="0.3"/>
    <row r="3952" ht="15" customHeight="1" x14ac:dyDescent="0.3"/>
    <row r="3953" ht="15" customHeight="1" x14ac:dyDescent="0.3"/>
    <row r="3954" ht="15" customHeight="1" x14ac:dyDescent="0.3"/>
    <row r="3955" ht="15" customHeight="1" x14ac:dyDescent="0.3"/>
    <row r="3956" ht="15" customHeight="1" x14ac:dyDescent="0.3"/>
    <row r="3957" ht="15" customHeight="1" x14ac:dyDescent="0.3"/>
    <row r="3958" ht="15" customHeight="1" x14ac:dyDescent="0.3"/>
    <row r="3959" ht="15" customHeight="1" x14ac:dyDescent="0.3"/>
    <row r="3960" ht="15" customHeight="1" x14ac:dyDescent="0.3"/>
    <row r="3961" ht="15" customHeight="1" x14ac:dyDescent="0.3"/>
    <row r="3962" ht="15" customHeight="1" x14ac:dyDescent="0.3"/>
    <row r="3963" ht="15" customHeight="1" x14ac:dyDescent="0.3"/>
    <row r="3964" ht="15" customHeight="1" x14ac:dyDescent="0.3"/>
    <row r="3965" ht="15" customHeight="1" x14ac:dyDescent="0.3"/>
    <row r="3966" ht="15" customHeight="1" x14ac:dyDescent="0.3"/>
    <row r="3967" ht="15" customHeight="1" x14ac:dyDescent="0.3"/>
    <row r="3968" ht="15" customHeight="1" x14ac:dyDescent="0.3"/>
    <row r="3969" ht="15" customHeight="1" x14ac:dyDescent="0.3"/>
    <row r="3970" ht="15" customHeight="1" x14ac:dyDescent="0.3"/>
    <row r="3971" ht="15" customHeight="1" x14ac:dyDescent="0.3"/>
    <row r="3972" ht="15" customHeight="1" x14ac:dyDescent="0.3"/>
    <row r="3973" ht="15" customHeight="1" x14ac:dyDescent="0.3"/>
    <row r="3974" ht="15" customHeight="1" x14ac:dyDescent="0.3"/>
    <row r="3975" ht="15" customHeight="1" x14ac:dyDescent="0.3"/>
    <row r="3976" ht="15" customHeight="1" x14ac:dyDescent="0.3"/>
    <row r="3977" ht="15" customHeight="1" x14ac:dyDescent="0.3"/>
    <row r="3978" ht="15" customHeight="1" x14ac:dyDescent="0.3"/>
    <row r="3979" ht="15" customHeight="1" x14ac:dyDescent="0.3"/>
    <row r="3980" ht="15" customHeight="1" x14ac:dyDescent="0.3"/>
    <row r="3981" ht="15" customHeight="1" x14ac:dyDescent="0.3"/>
    <row r="3982" ht="15" customHeight="1" x14ac:dyDescent="0.3"/>
    <row r="3983" ht="15" customHeight="1" x14ac:dyDescent="0.3"/>
    <row r="3984" ht="15" customHeight="1" x14ac:dyDescent="0.3"/>
    <row r="3985" ht="15" customHeight="1" x14ac:dyDescent="0.3"/>
    <row r="3986" ht="15" customHeight="1" x14ac:dyDescent="0.3"/>
    <row r="3987" ht="15" customHeight="1" x14ac:dyDescent="0.3"/>
    <row r="3988" ht="15" customHeight="1" x14ac:dyDescent="0.3"/>
    <row r="3989" ht="15" customHeight="1" x14ac:dyDescent="0.3"/>
    <row r="3990" ht="15" customHeight="1" x14ac:dyDescent="0.3"/>
    <row r="3991" ht="15" customHeight="1" x14ac:dyDescent="0.3"/>
    <row r="3992" ht="15" customHeight="1" x14ac:dyDescent="0.3"/>
    <row r="3993" ht="15" customHeight="1" x14ac:dyDescent="0.3"/>
    <row r="3994" ht="15" customHeight="1" x14ac:dyDescent="0.3"/>
    <row r="3995" ht="15" customHeight="1" x14ac:dyDescent="0.3"/>
    <row r="3996" ht="15" customHeight="1" x14ac:dyDescent="0.3"/>
    <row r="3997" ht="15" customHeight="1" x14ac:dyDescent="0.3"/>
    <row r="3998" ht="15" customHeight="1" x14ac:dyDescent="0.3"/>
    <row r="3999" ht="15" customHeight="1" x14ac:dyDescent="0.3"/>
    <row r="4000" ht="15" customHeight="1" x14ac:dyDescent="0.3"/>
    <row r="4001" ht="15" customHeight="1" x14ac:dyDescent="0.3"/>
    <row r="4002" ht="15" customHeight="1" x14ac:dyDescent="0.3"/>
    <row r="4003" ht="15" customHeight="1" x14ac:dyDescent="0.3"/>
    <row r="4004" ht="15" customHeight="1" x14ac:dyDescent="0.3"/>
    <row r="4005" ht="15" customHeight="1" x14ac:dyDescent="0.3"/>
    <row r="4006" ht="15" customHeight="1" x14ac:dyDescent="0.3"/>
    <row r="4007" ht="15" customHeight="1" x14ac:dyDescent="0.3"/>
    <row r="4008" ht="15" customHeight="1" x14ac:dyDescent="0.3"/>
    <row r="4009" ht="15" customHeight="1" x14ac:dyDescent="0.3"/>
    <row r="4010" ht="15" customHeight="1" x14ac:dyDescent="0.3"/>
    <row r="4011" ht="15" customHeight="1" x14ac:dyDescent="0.3"/>
    <row r="4012" ht="15" customHeight="1" x14ac:dyDescent="0.3"/>
    <row r="4013" ht="15" customHeight="1" x14ac:dyDescent="0.3"/>
    <row r="4014" ht="15" customHeight="1" x14ac:dyDescent="0.3"/>
    <row r="4015" ht="15" customHeight="1" x14ac:dyDescent="0.3"/>
    <row r="4016" ht="15" customHeight="1" x14ac:dyDescent="0.3"/>
    <row r="4017" ht="15" customHeight="1" x14ac:dyDescent="0.3"/>
    <row r="4018" ht="15" customHeight="1" x14ac:dyDescent="0.3"/>
    <row r="4019" ht="15" customHeight="1" x14ac:dyDescent="0.3"/>
    <row r="4020" ht="15" customHeight="1" x14ac:dyDescent="0.3"/>
    <row r="4021" ht="15" customHeight="1" x14ac:dyDescent="0.3"/>
    <row r="4022" ht="15" customHeight="1" x14ac:dyDescent="0.3"/>
    <row r="4023" ht="15" customHeight="1" x14ac:dyDescent="0.3"/>
    <row r="4024" ht="15" customHeight="1" x14ac:dyDescent="0.3"/>
    <row r="4025" ht="15" customHeight="1" x14ac:dyDescent="0.3"/>
    <row r="4026" ht="15" customHeight="1" x14ac:dyDescent="0.3"/>
    <row r="4027" ht="15" customHeight="1" x14ac:dyDescent="0.3"/>
    <row r="4028" ht="15" customHeight="1" x14ac:dyDescent="0.3"/>
    <row r="4029" ht="15" customHeight="1" x14ac:dyDescent="0.3"/>
    <row r="4030" ht="15" customHeight="1" x14ac:dyDescent="0.3"/>
    <row r="4031" ht="15" customHeight="1" x14ac:dyDescent="0.3"/>
    <row r="4032" ht="15" customHeight="1" x14ac:dyDescent="0.3"/>
    <row r="4033" ht="15" customHeight="1" x14ac:dyDescent="0.3"/>
    <row r="4034" ht="15" customHeight="1" x14ac:dyDescent="0.3"/>
    <row r="4035" ht="15" customHeight="1" x14ac:dyDescent="0.3"/>
    <row r="4036" ht="15" customHeight="1" x14ac:dyDescent="0.3"/>
    <row r="4037" ht="15" customHeight="1" x14ac:dyDescent="0.3"/>
    <row r="4038" ht="15" customHeight="1" x14ac:dyDescent="0.3"/>
    <row r="4039" ht="15" customHeight="1" x14ac:dyDescent="0.3"/>
    <row r="4040" ht="15" customHeight="1" x14ac:dyDescent="0.3"/>
    <row r="4041" ht="15" customHeight="1" x14ac:dyDescent="0.3"/>
    <row r="4042" ht="15" customHeight="1" x14ac:dyDescent="0.3"/>
    <row r="4043" ht="15" customHeight="1" x14ac:dyDescent="0.3"/>
    <row r="4044" ht="15" customHeight="1" x14ac:dyDescent="0.3"/>
    <row r="4045" ht="15" customHeight="1" x14ac:dyDescent="0.3"/>
    <row r="4046" ht="15" customHeight="1" x14ac:dyDescent="0.3"/>
    <row r="4047" ht="15" customHeight="1" x14ac:dyDescent="0.3"/>
    <row r="4048" ht="15" customHeight="1" x14ac:dyDescent="0.3"/>
    <row r="4049" ht="15" customHeight="1" x14ac:dyDescent="0.3"/>
    <row r="4050" ht="15" customHeight="1" x14ac:dyDescent="0.3"/>
    <row r="4051" ht="15" customHeight="1" x14ac:dyDescent="0.3"/>
    <row r="4052" ht="15" customHeight="1" x14ac:dyDescent="0.3"/>
    <row r="4053" ht="15" customHeight="1" x14ac:dyDescent="0.3"/>
    <row r="4054" ht="15" customHeight="1" x14ac:dyDescent="0.3"/>
    <row r="4055" ht="15" customHeight="1" x14ac:dyDescent="0.3"/>
    <row r="4056" ht="15" customHeight="1" x14ac:dyDescent="0.3"/>
    <row r="4057" ht="15" customHeight="1" x14ac:dyDescent="0.3"/>
    <row r="4058" ht="15" customHeight="1" x14ac:dyDescent="0.3"/>
    <row r="4059" ht="15" customHeight="1" x14ac:dyDescent="0.3"/>
    <row r="4060" ht="15" customHeight="1" x14ac:dyDescent="0.3"/>
    <row r="4061" ht="15" customHeight="1" x14ac:dyDescent="0.3"/>
    <row r="4062" ht="15" customHeight="1" x14ac:dyDescent="0.3"/>
    <row r="4063" ht="15" customHeight="1" x14ac:dyDescent="0.3"/>
    <row r="4064" ht="15" customHeight="1" x14ac:dyDescent="0.3"/>
    <row r="4065" ht="15" customHeight="1" x14ac:dyDescent="0.3"/>
    <row r="4066" ht="15" customHeight="1" x14ac:dyDescent="0.3"/>
    <row r="4067" ht="15" customHeight="1" x14ac:dyDescent="0.3"/>
    <row r="4068" ht="15" customHeight="1" x14ac:dyDescent="0.3"/>
    <row r="4069" ht="15" customHeight="1" x14ac:dyDescent="0.3"/>
    <row r="4070" ht="15" customHeight="1" x14ac:dyDescent="0.3"/>
    <row r="4071" ht="15" customHeight="1" x14ac:dyDescent="0.3"/>
    <row r="4072" ht="15" customHeight="1" x14ac:dyDescent="0.3"/>
    <row r="4073" ht="15" customHeight="1" x14ac:dyDescent="0.3"/>
    <row r="4074" ht="15" customHeight="1" x14ac:dyDescent="0.3"/>
    <row r="4075" ht="15" customHeight="1" x14ac:dyDescent="0.3"/>
    <row r="4076" ht="15" customHeight="1" x14ac:dyDescent="0.3"/>
    <row r="4077" ht="15" customHeight="1" x14ac:dyDescent="0.3"/>
    <row r="4078" ht="15" customHeight="1" x14ac:dyDescent="0.3"/>
    <row r="4079" ht="15" customHeight="1" x14ac:dyDescent="0.3"/>
    <row r="4080" ht="15" customHeight="1" x14ac:dyDescent="0.3"/>
    <row r="4081" ht="15" customHeight="1" x14ac:dyDescent="0.3"/>
    <row r="4082" ht="15" customHeight="1" x14ac:dyDescent="0.3"/>
    <row r="4083" ht="15" customHeight="1" x14ac:dyDescent="0.3"/>
    <row r="4084" ht="15" customHeight="1" x14ac:dyDescent="0.3"/>
    <row r="4085" ht="15" customHeight="1" x14ac:dyDescent="0.3"/>
    <row r="4086" ht="15" customHeight="1" x14ac:dyDescent="0.3"/>
    <row r="4087" ht="15" customHeight="1" x14ac:dyDescent="0.3"/>
    <row r="4088" ht="15" customHeight="1" x14ac:dyDescent="0.3"/>
    <row r="4089" ht="15" customHeight="1" x14ac:dyDescent="0.3"/>
    <row r="4090" ht="15" customHeight="1" x14ac:dyDescent="0.3"/>
    <row r="4091" ht="15" customHeight="1" x14ac:dyDescent="0.3"/>
    <row r="4092" ht="15" customHeight="1" x14ac:dyDescent="0.3"/>
    <row r="4093" ht="15" customHeight="1" x14ac:dyDescent="0.3"/>
    <row r="4094" ht="15" customHeight="1" x14ac:dyDescent="0.3"/>
    <row r="4095" ht="15" customHeight="1" x14ac:dyDescent="0.3"/>
    <row r="4096" ht="15" customHeight="1" x14ac:dyDescent="0.3"/>
    <row r="4097" ht="15" customHeight="1" x14ac:dyDescent="0.3"/>
    <row r="4098" ht="15" customHeight="1" x14ac:dyDescent="0.3"/>
    <row r="4099" ht="15" customHeight="1" x14ac:dyDescent="0.3"/>
    <row r="4100" ht="15" customHeight="1" x14ac:dyDescent="0.3"/>
    <row r="4101" ht="15" customHeight="1" x14ac:dyDescent="0.3"/>
    <row r="4102" ht="15" customHeight="1" x14ac:dyDescent="0.3"/>
    <row r="4103" ht="15" customHeight="1" x14ac:dyDescent="0.3"/>
    <row r="4104" ht="15" customHeight="1" x14ac:dyDescent="0.3"/>
    <row r="4105" ht="15" customHeight="1" x14ac:dyDescent="0.3"/>
    <row r="4106" ht="15" customHeight="1" x14ac:dyDescent="0.3"/>
    <row r="4107" ht="15" customHeight="1" x14ac:dyDescent="0.3"/>
    <row r="4108" ht="15" customHeight="1" x14ac:dyDescent="0.3"/>
    <row r="4109" ht="15" customHeight="1" x14ac:dyDescent="0.3"/>
    <row r="4110" ht="15" customHeight="1" x14ac:dyDescent="0.3"/>
    <row r="4111" ht="15" customHeight="1" x14ac:dyDescent="0.3"/>
    <row r="4112" ht="15" customHeight="1" x14ac:dyDescent="0.3"/>
    <row r="4113" ht="15" customHeight="1" x14ac:dyDescent="0.3"/>
    <row r="4114" ht="15" customHeight="1" x14ac:dyDescent="0.3"/>
    <row r="4115" ht="15" customHeight="1" x14ac:dyDescent="0.3"/>
    <row r="4116" ht="15" customHeight="1" x14ac:dyDescent="0.3"/>
    <row r="4117" ht="15" customHeight="1" x14ac:dyDescent="0.3"/>
    <row r="4118" ht="15" customHeight="1" x14ac:dyDescent="0.3"/>
    <row r="4119" ht="15" customHeight="1" x14ac:dyDescent="0.3"/>
    <row r="4120" ht="15" customHeight="1" x14ac:dyDescent="0.3"/>
    <row r="4121" ht="15" customHeight="1" x14ac:dyDescent="0.3"/>
    <row r="4122" ht="15" customHeight="1" x14ac:dyDescent="0.3"/>
    <row r="4123" ht="15" customHeight="1" x14ac:dyDescent="0.3"/>
    <row r="4124" ht="15" customHeight="1" x14ac:dyDescent="0.3"/>
    <row r="4125" ht="20.100000000000001" customHeight="1" x14ac:dyDescent="0.3"/>
    <row r="4126" ht="15" customHeight="1" x14ac:dyDescent="0.3"/>
    <row r="4127" ht="15" customHeight="1" x14ac:dyDescent="0.3"/>
    <row r="4128" ht="15" customHeight="1" x14ac:dyDescent="0.3"/>
    <row r="4129" ht="15" customHeight="1" x14ac:dyDescent="0.3"/>
    <row r="4130" ht="15" customHeight="1" x14ac:dyDescent="0.3"/>
    <row r="4131" ht="15" customHeight="1" x14ac:dyDescent="0.3"/>
    <row r="4132" ht="15" customHeight="1" x14ac:dyDescent="0.3"/>
    <row r="4133" ht="15" customHeight="1" x14ac:dyDescent="0.3"/>
    <row r="4134" ht="15" customHeight="1" x14ac:dyDescent="0.3"/>
    <row r="4135" ht="15" customHeight="1" x14ac:dyDescent="0.3"/>
    <row r="4136" ht="15" customHeight="1" x14ac:dyDescent="0.3"/>
    <row r="4137" ht="15" customHeight="1" x14ac:dyDescent="0.3"/>
    <row r="4138" ht="15" customHeight="1" x14ac:dyDescent="0.3"/>
    <row r="4139" ht="15" customHeight="1" x14ac:dyDescent="0.3"/>
    <row r="4140" ht="15" customHeight="1" x14ac:dyDescent="0.3"/>
    <row r="4141" ht="15" customHeight="1" x14ac:dyDescent="0.3"/>
    <row r="4142" ht="15" customHeight="1" x14ac:dyDescent="0.3"/>
    <row r="4143" ht="15" customHeight="1" x14ac:dyDescent="0.3"/>
    <row r="4144" ht="15" customHeight="1" x14ac:dyDescent="0.3"/>
    <row r="4145" ht="15" customHeight="1" x14ac:dyDescent="0.3"/>
    <row r="4146" ht="15" customHeight="1" x14ac:dyDescent="0.3"/>
    <row r="4147" ht="15" customHeight="1" x14ac:dyDescent="0.3"/>
    <row r="4148" ht="15" customHeight="1" x14ac:dyDescent="0.3"/>
    <row r="4149" ht="15" customHeight="1" x14ac:dyDescent="0.3"/>
    <row r="4150" ht="15" customHeight="1" x14ac:dyDescent="0.3"/>
    <row r="4151" ht="15" customHeight="1" x14ac:dyDescent="0.3"/>
    <row r="4152" ht="15" customHeight="1" x14ac:dyDescent="0.3"/>
    <row r="4153" ht="15" customHeight="1" x14ac:dyDescent="0.3"/>
    <row r="4154" ht="15" customHeight="1" x14ac:dyDescent="0.3"/>
    <row r="4155" ht="15" customHeight="1" x14ac:dyDescent="0.3"/>
    <row r="4156" ht="15" customHeight="1" x14ac:dyDescent="0.3"/>
    <row r="4157" ht="15" customHeight="1" x14ac:dyDescent="0.3"/>
    <row r="4158" ht="15" customHeight="1" x14ac:dyDescent="0.3"/>
    <row r="4159" ht="15" customHeight="1" x14ac:dyDescent="0.3"/>
    <row r="4160" ht="15" customHeight="1" x14ac:dyDescent="0.3"/>
    <row r="4161" ht="20.100000000000001" customHeight="1" x14ac:dyDescent="0.3"/>
    <row r="4162" ht="15" customHeight="1" x14ac:dyDescent="0.3"/>
    <row r="4163" ht="15" customHeight="1" x14ac:dyDescent="0.3"/>
    <row r="4164" ht="15" customHeight="1" x14ac:dyDescent="0.3"/>
    <row r="4165" ht="15" customHeight="1" x14ac:dyDescent="0.3"/>
    <row r="4166" ht="15" customHeight="1" x14ac:dyDescent="0.3"/>
    <row r="4167" ht="15" customHeight="1" x14ac:dyDescent="0.3"/>
    <row r="4168" ht="15" customHeight="1" x14ac:dyDescent="0.3"/>
    <row r="4169" ht="15" customHeight="1" x14ac:dyDescent="0.3"/>
    <row r="4170" ht="15" customHeight="1" x14ac:dyDescent="0.3"/>
    <row r="4171" ht="15" customHeight="1" x14ac:dyDescent="0.3"/>
    <row r="4172" ht="15" customHeight="1" x14ac:dyDescent="0.3"/>
    <row r="4173" ht="15" customHeight="1" x14ac:dyDescent="0.3"/>
    <row r="4174" ht="15" customHeight="1" x14ac:dyDescent="0.3"/>
    <row r="4175" ht="15" customHeight="1" x14ac:dyDescent="0.3"/>
    <row r="4176" ht="15" customHeight="1" x14ac:dyDescent="0.3"/>
    <row r="4177" ht="15" customHeight="1" x14ac:dyDescent="0.3"/>
    <row r="4178" ht="15" customHeight="1" x14ac:dyDescent="0.3"/>
    <row r="4179" ht="15" customHeight="1" x14ac:dyDescent="0.3"/>
    <row r="4180" ht="15" customHeight="1" x14ac:dyDescent="0.3"/>
    <row r="4181" ht="15" customHeight="1" x14ac:dyDescent="0.3"/>
    <row r="4182" ht="15" customHeight="1" x14ac:dyDescent="0.3"/>
    <row r="4183" ht="15" customHeight="1" x14ac:dyDescent="0.3"/>
    <row r="4184" ht="15" customHeight="1" x14ac:dyDescent="0.3"/>
    <row r="4185" ht="15" customHeight="1" x14ac:dyDescent="0.3"/>
    <row r="4186" ht="15" customHeight="1" x14ac:dyDescent="0.3"/>
    <row r="4187" ht="15" customHeight="1" x14ac:dyDescent="0.3"/>
    <row r="4188" ht="15" customHeight="1" x14ac:dyDescent="0.3"/>
    <row r="4189" ht="15" customHeight="1" x14ac:dyDescent="0.3"/>
    <row r="4190" ht="15" customHeight="1" x14ac:dyDescent="0.3"/>
    <row r="4191" ht="15" customHeight="1" x14ac:dyDescent="0.3"/>
    <row r="4192" ht="15" customHeight="1" x14ac:dyDescent="0.3"/>
    <row r="4193" ht="15" customHeight="1" x14ac:dyDescent="0.3"/>
    <row r="4194" ht="15" customHeight="1" x14ac:dyDescent="0.3"/>
    <row r="4195" ht="15" customHeight="1" x14ac:dyDescent="0.3"/>
    <row r="4196" ht="15" customHeight="1" x14ac:dyDescent="0.3"/>
    <row r="4197" ht="15" customHeight="1" x14ac:dyDescent="0.3"/>
    <row r="4198" ht="15" customHeight="1" x14ac:dyDescent="0.3"/>
    <row r="4199" ht="15" customHeight="1" x14ac:dyDescent="0.3"/>
    <row r="4200" ht="15" customHeight="1" x14ac:dyDescent="0.3"/>
    <row r="4201" ht="15" customHeight="1" x14ac:dyDescent="0.3"/>
    <row r="4202" ht="15" customHeight="1" x14ac:dyDescent="0.3"/>
    <row r="4203" ht="15" customHeight="1" x14ac:dyDescent="0.3"/>
    <row r="4204" ht="15" customHeight="1" x14ac:dyDescent="0.3"/>
    <row r="4205" ht="15" customHeight="1" x14ac:dyDescent="0.3"/>
    <row r="4206" ht="15" customHeight="1" x14ac:dyDescent="0.3"/>
    <row r="4207" ht="15" customHeight="1" x14ac:dyDescent="0.3"/>
    <row r="4208" ht="15" customHeight="1" x14ac:dyDescent="0.3"/>
    <row r="4209" ht="15" customHeight="1" x14ac:dyDescent="0.3"/>
    <row r="4210" ht="15" customHeight="1" x14ac:dyDescent="0.3"/>
    <row r="4211" ht="15" customHeight="1" x14ac:dyDescent="0.3"/>
    <row r="4212" ht="15" customHeight="1" x14ac:dyDescent="0.3"/>
    <row r="4213" ht="15" customHeight="1" x14ac:dyDescent="0.3"/>
    <row r="4214" ht="15" customHeight="1" x14ac:dyDescent="0.3"/>
    <row r="4215" ht="15" customHeight="1" x14ac:dyDescent="0.3"/>
    <row r="4216" ht="15" customHeight="1" x14ac:dyDescent="0.3"/>
    <row r="4217" ht="15" customHeight="1" x14ac:dyDescent="0.3"/>
    <row r="4218" ht="15" customHeight="1" x14ac:dyDescent="0.3"/>
    <row r="4219" ht="15" customHeight="1" x14ac:dyDescent="0.3"/>
    <row r="4220" ht="15" customHeight="1" x14ac:dyDescent="0.3"/>
    <row r="4221" ht="15" customHeight="1" x14ac:dyDescent="0.3"/>
    <row r="4222" ht="15" customHeight="1" x14ac:dyDescent="0.3"/>
    <row r="4223" ht="15" customHeight="1" x14ac:dyDescent="0.3"/>
    <row r="4224" ht="15" customHeight="1" x14ac:dyDescent="0.3"/>
    <row r="4225" ht="15" customHeight="1" x14ac:dyDescent="0.3"/>
    <row r="4226" ht="15" customHeight="1" x14ac:dyDescent="0.3"/>
    <row r="4227" ht="15" customHeight="1" x14ac:dyDescent="0.3"/>
    <row r="4228" ht="15" customHeight="1" x14ac:dyDescent="0.3"/>
    <row r="4229" ht="15" customHeight="1" x14ac:dyDescent="0.3"/>
    <row r="4230" ht="15" customHeight="1" x14ac:dyDescent="0.3"/>
    <row r="4231" ht="15" customHeight="1" x14ac:dyDescent="0.3"/>
    <row r="4232" ht="15" customHeight="1" x14ac:dyDescent="0.3"/>
    <row r="4233" ht="15" customHeight="1" x14ac:dyDescent="0.3"/>
    <row r="4234" ht="15" customHeight="1" x14ac:dyDescent="0.3"/>
    <row r="4235" ht="15" customHeight="1" x14ac:dyDescent="0.3"/>
    <row r="4236" ht="15" customHeight="1" x14ac:dyDescent="0.3"/>
    <row r="4237" ht="15" customHeight="1" x14ac:dyDescent="0.3"/>
    <row r="4238" ht="15" customHeight="1" x14ac:dyDescent="0.3"/>
    <row r="4239" ht="15" customHeight="1" x14ac:dyDescent="0.3"/>
    <row r="4240" ht="15" customHeight="1" x14ac:dyDescent="0.3"/>
    <row r="4241" ht="15" customHeight="1" x14ac:dyDescent="0.3"/>
    <row r="4242" ht="15" customHeight="1" x14ac:dyDescent="0.3"/>
    <row r="4243" ht="15" customHeight="1" x14ac:dyDescent="0.3"/>
    <row r="4244" ht="15" customHeight="1" x14ac:dyDescent="0.3"/>
    <row r="4245" ht="15" customHeight="1" x14ac:dyDescent="0.3"/>
    <row r="4246" ht="15" customHeight="1" x14ac:dyDescent="0.3"/>
    <row r="4247" ht="15" customHeight="1" x14ac:dyDescent="0.3"/>
    <row r="4248" ht="15" customHeight="1" x14ac:dyDescent="0.3"/>
    <row r="4249" ht="15" customHeight="1" x14ac:dyDescent="0.3"/>
    <row r="4250" ht="15" customHeight="1" x14ac:dyDescent="0.3"/>
    <row r="4251" ht="15" customHeight="1" x14ac:dyDescent="0.3"/>
    <row r="4252" ht="15" customHeight="1" x14ac:dyDescent="0.3"/>
    <row r="4253" ht="15" customHeight="1" x14ac:dyDescent="0.3"/>
    <row r="4254" ht="15" customHeight="1" x14ac:dyDescent="0.3"/>
    <row r="4255" ht="15" customHeight="1" x14ac:dyDescent="0.3"/>
    <row r="4256" ht="15" customHeight="1" x14ac:dyDescent="0.3"/>
    <row r="4257" ht="15" customHeight="1" x14ac:dyDescent="0.3"/>
    <row r="4258" ht="15" customHeight="1" x14ac:dyDescent="0.3"/>
    <row r="4259" ht="15" customHeight="1" x14ac:dyDescent="0.3"/>
    <row r="4260" ht="15" customHeight="1" x14ac:dyDescent="0.3"/>
    <row r="4261" ht="15" customHeight="1" x14ac:dyDescent="0.3"/>
    <row r="4262" ht="15" customHeight="1" x14ac:dyDescent="0.3"/>
    <row r="4263" ht="15" customHeight="1" x14ac:dyDescent="0.3"/>
    <row r="4264" ht="15" customHeight="1" x14ac:dyDescent="0.3"/>
    <row r="4265" ht="15" customHeight="1" x14ac:dyDescent="0.3"/>
    <row r="4266" ht="15" customHeight="1" x14ac:dyDescent="0.3"/>
    <row r="4267" ht="15" customHeight="1" x14ac:dyDescent="0.3"/>
    <row r="4268" ht="15" customHeight="1" x14ac:dyDescent="0.3"/>
    <row r="4269" ht="15" customHeight="1" x14ac:dyDescent="0.3"/>
    <row r="4270" ht="15" customHeight="1" x14ac:dyDescent="0.3"/>
    <row r="4271" ht="15" customHeight="1" x14ac:dyDescent="0.3"/>
    <row r="4272" ht="15" customHeight="1" x14ac:dyDescent="0.3"/>
    <row r="4273" ht="15" customHeight="1" x14ac:dyDescent="0.3"/>
    <row r="4274" ht="15" customHeight="1" x14ac:dyDescent="0.3"/>
    <row r="4275" ht="15" customHeight="1" x14ac:dyDescent="0.3"/>
    <row r="4276" ht="15" customHeight="1" x14ac:dyDescent="0.3"/>
    <row r="4277" ht="15" customHeight="1" x14ac:dyDescent="0.3"/>
    <row r="4278" ht="15" customHeight="1" x14ac:dyDescent="0.3"/>
    <row r="4279" ht="15" customHeight="1" x14ac:dyDescent="0.3"/>
    <row r="4280" ht="15" customHeight="1" x14ac:dyDescent="0.3"/>
    <row r="4281" ht="15" customHeight="1" x14ac:dyDescent="0.3"/>
    <row r="4282" ht="15" customHeight="1" x14ac:dyDescent="0.3"/>
    <row r="4283" ht="15" customHeight="1" x14ac:dyDescent="0.3"/>
    <row r="4284" ht="15" customHeight="1" x14ac:dyDescent="0.3"/>
    <row r="4285" ht="15" customHeight="1" x14ac:dyDescent="0.3"/>
    <row r="4286" ht="15" customHeight="1" x14ac:dyDescent="0.3"/>
    <row r="4287" ht="15" customHeight="1" x14ac:dyDescent="0.3"/>
    <row r="4288" ht="15" customHeight="1" x14ac:dyDescent="0.3"/>
    <row r="4289" ht="15" customHeight="1" x14ac:dyDescent="0.3"/>
    <row r="4290" ht="15" customHeight="1" x14ac:dyDescent="0.3"/>
    <row r="4291" ht="15" customHeight="1" x14ac:dyDescent="0.3"/>
    <row r="4292" ht="15" customHeight="1" x14ac:dyDescent="0.3"/>
    <row r="4293" ht="15" customHeight="1" x14ac:dyDescent="0.3"/>
    <row r="4294" ht="15" customHeight="1" x14ac:dyDescent="0.3"/>
    <row r="4295" ht="15" customHeight="1" x14ac:dyDescent="0.3"/>
    <row r="4296" ht="15" customHeight="1" x14ac:dyDescent="0.3"/>
    <row r="4297" ht="15" customHeight="1" x14ac:dyDescent="0.3"/>
    <row r="4298" ht="15" customHeight="1" x14ac:dyDescent="0.3"/>
    <row r="4299" ht="15" customHeight="1" x14ac:dyDescent="0.3"/>
    <row r="4300" ht="15" customHeight="1" x14ac:dyDescent="0.3"/>
    <row r="4301" ht="15" customHeight="1" x14ac:dyDescent="0.3"/>
    <row r="4302" ht="15" customHeight="1" x14ac:dyDescent="0.3"/>
    <row r="4303" ht="15" customHeight="1" x14ac:dyDescent="0.3"/>
    <row r="4304" ht="15" customHeight="1" x14ac:dyDescent="0.3"/>
    <row r="4305" ht="15" customHeight="1" x14ac:dyDescent="0.3"/>
    <row r="4306" ht="15" customHeight="1" x14ac:dyDescent="0.3"/>
    <row r="4307" ht="15" customHeight="1" x14ac:dyDescent="0.3"/>
    <row r="4308" ht="15" customHeight="1" x14ac:dyDescent="0.3"/>
    <row r="4309" ht="15" customHeight="1" x14ac:dyDescent="0.3"/>
    <row r="4310" ht="15" customHeight="1" x14ac:dyDescent="0.3"/>
    <row r="4311" ht="15" customHeight="1" x14ac:dyDescent="0.3"/>
    <row r="4312" ht="15" customHeight="1" x14ac:dyDescent="0.3"/>
    <row r="4313" ht="15" customHeight="1" x14ac:dyDescent="0.3"/>
    <row r="4314" ht="15" customHeight="1" x14ac:dyDescent="0.3"/>
    <row r="4315" ht="15" customHeight="1" x14ac:dyDescent="0.3"/>
    <row r="4316" ht="15" customHeight="1" x14ac:dyDescent="0.3"/>
    <row r="4317" ht="15" customHeight="1" x14ac:dyDescent="0.3"/>
    <row r="4318" ht="14.55" customHeight="1" x14ac:dyDescent="0.3"/>
    <row r="4319" ht="14.55" customHeight="1" x14ac:dyDescent="0.3"/>
    <row r="4320" ht="14.55" customHeight="1" x14ac:dyDescent="0.3"/>
    <row r="4321" ht="14.55" customHeight="1" x14ac:dyDescent="0.3"/>
    <row r="4322" ht="14.55" customHeight="1" x14ac:dyDescent="0.3"/>
    <row r="4323" ht="14.55" customHeight="1" x14ac:dyDescent="0.3"/>
    <row r="4324" ht="14.55" customHeight="1" x14ac:dyDescent="0.3"/>
    <row r="4325" ht="14.55" customHeight="1" x14ac:dyDescent="0.3"/>
    <row r="4326" ht="14.55" customHeight="1" x14ac:dyDescent="0.3"/>
    <row r="4327" ht="14.55" customHeight="1" x14ac:dyDescent="0.3"/>
    <row r="4328" ht="14.55" customHeight="1" x14ac:dyDescent="0.3"/>
    <row r="4329" ht="14.55" customHeight="1" x14ac:dyDescent="0.3"/>
    <row r="4330" ht="14.55" customHeight="1" x14ac:dyDescent="0.3"/>
    <row r="4331" ht="14.55" customHeight="1" x14ac:dyDescent="0.3"/>
    <row r="4332" ht="14.55" customHeight="1" x14ac:dyDescent="0.3"/>
    <row r="4333" ht="14.55" customHeight="1" x14ac:dyDescent="0.3"/>
    <row r="4334" ht="19.95" customHeight="1" x14ac:dyDescent="0.3"/>
    <row r="4335" ht="14.55" customHeight="1" x14ac:dyDescent="0.3"/>
    <row r="4336" ht="14.55" customHeight="1" x14ac:dyDescent="0.3"/>
    <row r="4337" ht="14.55" customHeight="1" x14ac:dyDescent="0.3"/>
    <row r="4338" ht="14.55" customHeight="1" x14ac:dyDescent="0.3"/>
    <row r="4339" ht="14.55" customHeight="1" x14ac:dyDescent="0.3"/>
    <row r="4340" ht="14.55" customHeight="1" x14ac:dyDescent="0.3"/>
    <row r="4341" ht="14.55" customHeight="1" x14ac:dyDescent="0.3"/>
    <row r="4342" ht="14.55" customHeight="1" x14ac:dyDescent="0.3"/>
    <row r="4343" ht="14.55" customHeight="1" x14ac:dyDescent="0.3"/>
    <row r="4344" ht="14.55" customHeight="1" x14ac:dyDescent="0.3"/>
    <row r="4345" ht="14.55" customHeight="1" x14ac:dyDescent="0.3"/>
    <row r="4346" ht="14.55" customHeight="1" x14ac:dyDescent="0.3"/>
    <row r="4347" ht="14.55" customHeight="1" x14ac:dyDescent="0.3"/>
    <row r="4348" ht="14.55" customHeight="1" x14ac:dyDescent="0.3"/>
    <row r="4349" ht="14.55" customHeight="1" x14ac:dyDescent="0.3"/>
    <row r="4350" ht="14.55" customHeight="1" x14ac:dyDescent="0.3"/>
    <row r="4351" ht="14.55" customHeight="1" x14ac:dyDescent="0.3"/>
    <row r="4352" ht="14.55" customHeight="1" x14ac:dyDescent="0.3"/>
    <row r="4353" ht="14.55" customHeight="1" x14ac:dyDescent="0.3"/>
    <row r="4354" ht="14.55" customHeight="1" x14ac:dyDescent="0.3"/>
    <row r="4355" ht="14.55" customHeight="1" x14ac:dyDescent="0.3"/>
    <row r="4356" ht="14.55" customHeight="1" x14ac:dyDescent="0.3"/>
    <row r="4357" ht="14.55" customHeight="1" x14ac:dyDescent="0.3"/>
    <row r="4358" ht="14.55" customHeight="1" x14ac:dyDescent="0.3"/>
    <row r="4359" ht="14.55" customHeight="1" x14ac:dyDescent="0.3"/>
    <row r="4360" ht="14.55" customHeight="1" x14ac:dyDescent="0.3"/>
    <row r="4361" ht="14.55" customHeight="1" x14ac:dyDescent="0.3"/>
    <row r="4362" ht="14.55" customHeight="1" x14ac:dyDescent="0.3"/>
    <row r="4363" ht="14.55" customHeight="1" x14ac:dyDescent="0.3"/>
    <row r="4364" ht="14.55" customHeight="1" x14ac:dyDescent="0.3"/>
    <row r="4365" ht="14.55" customHeight="1" x14ac:dyDescent="0.3"/>
    <row r="4366" ht="14.55" customHeight="1" x14ac:dyDescent="0.3"/>
    <row r="4367" ht="14.55" customHeight="1" x14ac:dyDescent="0.3"/>
    <row r="4368" ht="14.55" customHeight="1" x14ac:dyDescent="0.3"/>
    <row r="4369" ht="14.55" customHeight="1" x14ac:dyDescent="0.3"/>
    <row r="4370" ht="14.55" customHeight="1" x14ac:dyDescent="0.3"/>
    <row r="4371" ht="14.55" customHeight="1" x14ac:dyDescent="0.3"/>
    <row r="4372" ht="14.55" customHeight="1" x14ac:dyDescent="0.3"/>
    <row r="4373" ht="14.55" customHeight="1" x14ac:dyDescent="0.3"/>
    <row r="4374" ht="14.55" customHeight="1" x14ac:dyDescent="0.3"/>
    <row r="4375" ht="14.55" customHeight="1" x14ac:dyDescent="0.3"/>
    <row r="4376" ht="14.55" customHeight="1" x14ac:dyDescent="0.3"/>
    <row r="4377" ht="14.55" customHeight="1" x14ac:dyDescent="0.3"/>
    <row r="4378" ht="14.55" customHeight="1" x14ac:dyDescent="0.3"/>
    <row r="4379" ht="14.55" customHeight="1" x14ac:dyDescent="0.3"/>
    <row r="4380" ht="14.55" customHeight="1" x14ac:dyDescent="0.3"/>
    <row r="4381" ht="14.55" customHeight="1" x14ac:dyDescent="0.3"/>
    <row r="4382" ht="14.55" customHeight="1" x14ac:dyDescent="0.3"/>
    <row r="4383" ht="14.55" customHeight="1" x14ac:dyDescent="0.3"/>
    <row r="4384" ht="14.55" customHeight="1" x14ac:dyDescent="0.3"/>
    <row r="4385" ht="14.55" customHeight="1" x14ac:dyDescent="0.3"/>
    <row r="4386" ht="14.55" customHeight="1" x14ac:dyDescent="0.3"/>
    <row r="4387" ht="14.55" customHeight="1" x14ac:dyDescent="0.3"/>
    <row r="4388" ht="14.55" customHeight="1" x14ac:dyDescent="0.3"/>
    <row r="4389" ht="14.55" customHeight="1" x14ac:dyDescent="0.3"/>
    <row r="4390" ht="14.55" customHeight="1" x14ac:dyDescent="0.3"/>
    <row r="4391" ht="14.55" customHeight="1" x14ac:dyDescent="0.3"/>
    <row r="4392" ht="14.55" customHeight="1" x14ac:dyDescent="0.3"/>
    <row r="4393" ht="14.55" customHeight="1" x14ac:dyDescent="0.3"/>
    <row r="4394" ht="14.55" customHeight="1" x14ac:dyDescent="0.3"/>
    <row r="4395" ht="14.55" customHeight="1" x14ac:dyDescent="0.3"/>
    <row r="4396" ht="14.55" customHeight="1" x14ac:dyDescent="0.3"/>
    <row r="4397" ht="14.55" customHeight="1" x14ac:dyDescent="0.3"/>
    <row r="4398" ht="14.55" customHeight="1" x14ac:dyDescent="0.3"/>
    <row r="4399" ht="14.55" customHeight="1" x14ac:dyDescent="0.3"/>
    <row r="4400" ht="14.55" customHeight="1" x14ac:dyDescent="0.3"/>
    <row r="4401" ht="14.55" customHeight="1" x14ac:dyDescent="0.3"/>
    <row r="4402" ht="14.55" customHeight="1" x14ac:dyDescent="0.3"/>
    <row r="4403" ht="14.55" customHeight="1" x14ac:dyDescent="0.3"/>
    <row r="4404" ht="14.55" customHeight="1" x14ac:dyDescent="0.3"/>
    <row r="4405" ht="14.55" customHeight="1" x14ac:dyDescent="0.3"/>
    <row r="4406" ht="14.55" customHeight="1" x14ac:dyDescent="0.3"/>
    <row r="4407" ht="14.55" customHeight="1" x14ac:dyDescent="0.3"/>
    <row r="4408" ht="14.55" customHeight="1" x14ac:dyDescent="0.3"/>
    <row r="4409" ht="14.55" customHeight="1" x14ac:dyDescent="0.3"/>
    <row r="4410" ht="14.55" customHeight="1" x14ac:dyDescent="0.3"/>
    <row r="4411" ht="14.55" customHeight="1" x14ac:dyDescent="0.3"/>
    <row r="4412" ht="14.55" customHeight="1" x14ac:dyDescent="0.3"/>
    <row r="4413" ht="14.55" customHeight="1" x14ac:dyDescent="0.3"/>
    <row r="4414" ht="14.55" customHeight="1" x14ac:dyDescent="0.3"/>
    <row r="4415" ht="14.55" customHeight="1" x14ac:dyDescent="0.3"/>
    <row r="4416" ht="14.55" customHeight="1" x14ac:dyDescent="0.3"/>
    <row r="4417" ht="14.55" customHeight="1" x14ac:dyDescent="0.3"/>
    <row r="4418" ht="14.55" customHeight="1" x14ac:dyDescent="0.3"/>
    <row r="4419" ht="14.55" customHeight="1" x14ac:dyDescent="0.3"/>
    <row r="4420" ht="14.55" customHeight="1" x14ac:dyDescent="0.3"/>
    <row r="4421" ht="14.55" customHeight="1" x14ac:dyDescent="0.3"/>
    <row r="4422" ht="14.55" customHeight="1" x14ac:dyDescent="0.3"/>
    <row r="4423" ht="14.55" customHeight="1" x14ac:dyDescent="0.3"/>
    <row r="4424" ht="14.55" customHeight="1" x14ac:dyDescent="0.3"/>
    <row r="4425" ht="14.55" customHeight="1" x14ac:dyDescent="0.3"/>
    <row r="4426" ht="14.55" customHeight="1" x14ac:dyDescent="0.3"/>
    <row r="4427" ht="14.55" customHeight="1" x14ac:dyDescent="0.3"/>
    <row r="4428" ht="14.55" customHeight="1" x14ac:dyDescent="0.3"/>
    <row r="4429" ht="14.55" customHeight="1" x14ac:dyDescent="0.3"/>
    <row r="4430" ht="14.55" customHeight="1" x14ac:dyDescent="0.3"/>
    <row r="4431" ht="14.55" customHeight="1" x14ac:dyDescent="0.3"/>
    <row r="4432" ht="15" customHeight="1" x14ac:dyDescent="0.3"/>
    <row r="4433" ht="15" customHeight="1" x14ac:dyDescent="0.3"/>
    <row r="4434" ht="15" customHeight="1" x14ac:dyDescent="0.3"/>
  </sheetData>
  <sheetProtection algorithmName="SHA-512" hashValue="UAPaN8/z6Hz29Tg7s2R/TVGtjKqvtaXYei5ToTYYjfbfZOfR3un8RT7N6hCLgeKE9VloE7ZhoaLg/vHPhAZdaA==" saltValue="LtphI/z99FWeRj9do037VA==" spinCount="100000" sheet="1" objects="1" scenarios="1" selectLockedCells="1" selectUnlockedCells="1"/>
  <mergeCells count="1">
    <mergeCell ref="A1:L1"/>
  </mergeCells>
  <pageMargins left="0.25" right="0.25" top="0.75" bottom="0.75" header="0.3" footer="0.3"/>
  <pageSetup paperSize="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5">
    <pageSetUpPr fitToPage="1"/>
  </sheetPr>
  <dimension ref="A1:D3212"/>
  <sheetViews>
    <sheetView zoomScale="80" zoomScaleNormal="80" workbookViewId="0">
      <selection activeCell="A5" sqref="A5"/>
    </sheetView>
  </sheetViews>
  <sheetFormatPr defaultColWidth="8.77734375" defaultRowHeight="14.4" x14ac:dyDescent="0.3"/>
  <cols>
    <col min="1" max="1" width="8.77734375" customWidth="1"/>
    <col min="2" max="2" width="25.77734375" customWidth="1"/>
    <col min="3" max="3" width="11.77734375" customWidth="1"/>
    <col min="4" max="4" width="26.21875" bestFit="1" customWidth="1"/>
    <col min="5" max="5" width="16" customWidth="1"/>
    <col min="6" max="6" width="8.77734375" customWidth="1"/>
    <col min="7" max="7" width="16" customWidth="1"/>
    <col min="8" max="8" width="8.77734375" customWidth="1"/>
    <col min="9" max="9" width="16" customWidth="1"/>
    <col min="10" max="11" width="8.77734375" customWidth="1"/>
    <col min="12" max="12" width="16" customWidth="1"/>
    <col min="13" max="13" width="8.77734375" customWidth="1"/>
    <col min="14" max="14" width="16" customWidth="1"/>
    <col min="15" max="15" width="8.77734375" customWidth="1"/>
    <col min="16" max="16" width="16" customWidth="1"/>
    <col min="17" max="17" width="8.77734375" customWidth="1"/>
    <col min="18" max="18" width="16" customWidth="1"/>
    <col min="19" max="19" width="8.77734375" customWidth="1"/>
    <col min="20" max="21" width="16" customWidth="1"/>
    <col min="22" max="22" width="8.77734375" customWidth="1"/>
    <col min="23" max="23" width="16" customWidth="1"/>
    <col min="24" max="24" width="8.77734375" customWidth="1"/>
    <col min="25" max="26" width="16" customWidth="1"/>
    <col min="27" max="30" width="8.77734375" customWidth="1"/>
    <col min="31" max="31" width="16" customWidth="1"/>
    <col min="32" max="32" width="8.77734375" customWidth="1"/>
    <col min="33" max="33" width="16" customWidth="1"/>
    <col min="34" max="34" width="8.77734375" customWidth="1"/>
    <col min="35" max="35" width="16" customWidth="1"/>
    <col min="36" max="36" width="8.77734375" customWidth="1"/>
    <col min="37" max="37" width="16" customWidth="1"/>
    <col min="38" max="38" width="8.77734375" customWidth="1"/>
    <col min="39" max="39" width="16" customWidth="1"/>
    <col min="40" max="40" width="8.77734375" customWidth="1"/>
    <col min="41" max="41" width="16" customWidth="1"/>
    <col min="42" max="42" width="8.77734375" customWidth="1"/>
    <col min="43" max="43" width="16" customWidth="1"/>
    <col min="44" max="44" width="8.77734375" customWidth="1"/>
    <col min="45" max="45" width="16" customWidth="1"/>
    <col min="46" max="46" width="8.77734375" customWidth="1"/>
    <col min="47" max="47" width="16" customWidth="1"/>
    <col min="48" max="48" width="8.77734375" customWidth="1"/>
    <col min="49" max="49" width="16" customWidth="1"/>
    <col min="50" max="54" width="8.77734375" customWidth="1"/>
    <col min="55" max="55" width="16" customWidth="1"/>
    <col min="56" max="56" width="8.77734375" customWidth="1"/>
    <col min="57" max="57" width="16" customWidth="1"/>
    <col min="58" max="59" width="8.77734375" customWidth="1"/>
    <col min="60" max="60" width="16" customWidth="1"/>
    <col min="61" max="62" width="8.77734375" customWidth="1"/>
    <col min="63" max="63" width="16" customWidth="1"/>
    <col min="64" max="66" width="8.77734375" customWidth="1"/>
    <col min="67" max="68" width="16" customWidth="1"/>
    <col min="69" max="69" width="8.77734375" customWidth="1"/>
    <col min="70" max="71" width="16" customWidth="1"/>
    <col min="72" max="74" width="8.77734375" customWidth="1"/>
    <col min="75" max="75" width="16" customWidth="1"/>
    <col min="76" max="77" width="8.77734375" customWidth="1"/>
    <col min="78" max="80" width="16" customWidth="1"/>
    <col min="81" max="81" width="8.77734375" customWidth="1"/>
    <col min="82" max="82" width="16" customWidth="1"/>
    <col min="83" max="83" width="8.77734375" customWidth="1"/>
    <col min="84" max="84" width="16" customWidth="1"/>
    <col min="85" max="85" width="8.77734375" customWidth="1"/>
    <col min="86" max="88" width="16" customWidth="1"/>
    <col min="89" max="90" width="8.77734375" customWidth="1"/>
    <col min="91" max="91" width="16" customWidth="1"/>
    <col min="92" max="92" width="8.77734375" customWidth="1"/>
    <col min="93" max="93" width="16" customWidth="1"/>
    <col min="94" max="94" width="8.77734375" customWidth="1"/>
    <col min="95" max="95" width="16" customWidth="1"/>
    <col min="96" max="96" width="8.77734375" customWidth="1"/>
    <col min="97" max="97" width="16" customWidth="1"/>
    <col min="98" max="98" width="8.77734375" customWidth="1"/>
    <col min="99" max="99" width="16" customWidth="1"/>
    <col min="100" max="100" width="8.77734375" customWidth="1"/>
    <col min="101" max="101" width="16" customWidth="1"/>
    <col min="102" max="102" width="8.77734375" customWidth="1"/>
    <col min="103" max="104" width="16" customWidth="1"/>
    <col min="105" max="105" width="8.77734375" customWidth="1"/>
    <col min="106" max="106" width="16" customWidth="1"/>
    <col min="107" max="107" width="8.77734375" customWidth="1"/>
    <col min="108" max="110" width="16" customWidth="1"/>
    <col min="111" max="113" width="8.77734375" customWidth="1"/>
    <col min="114" max="114" width="16" customWidth="1"/>
    <col min="115" max="117" width="8.77734375" customWidth="1"/>
    <col min="118" max="118" width="16" customWidth="1"/>
    <col min="119" max="133" width="8.77734375" customWidth="1"/>
    <col min="134" max="134" width="16" customWidth="1"/>
    <col min="135" max="135" width="8.77734375" customWidth="1"/>
    <col min="136" max="136" width="16" customWidth="1"/>
    <col min="137" max="137" width="8.77734375" customWidth="1"/>
    <col min="138" max="138" width="16" customWidth="1"/>
    <col min="139" max="139" width="8.77734375" customWidth="1"/>
    <col min="140" max="140" width="16" customWidth="1"/>
    <col min="141" max="141" width="8.77734375" customWidth="1"/>
    <col min="142" max="142" width="16" customWidth="1"/>
    <col min="143" max="143" width="8.77734375" customWidth="1"/>
    <col min="144" max="144" width="16" customWidth="1"/>
    <col min="145" max="145" width="8.77734375" customWidth="1"/>
    <col min="146" max="146" width="16" customWidth="1"/>
    <col min="147" max="147" width="8.77734375" customWidth="1"/>
    <col min="148" max="148" width="16" customWidth="1"/>
    <col min="149" max="149" width="8.77734375" customWidth="1"/>
    <col min="150" max="150" width="16" customWidth="1"/>
    <col min="151" max="151" width="8.77734375" customWidth="1"/>
    <col min="152" max="152" width="16" customWidth="1"/>
    <col min="153" max="153" width="8.77734375" customWidth="1"/>
    <col min="154" max="154" width="16" customWidth="1"/>
    <col min="155" max="155" width="8.77734375" customWidth="1"/>
    <col min="156" max="156" width="16" customWidth="1"/>
    <col min="157" max="157" width="8.77734375" customWidth="1"/>
    <col min="158" max="158" width="16" customWidth="1"/>
    <col min="159" max="159" width="8.77734375" customWidth="1"/>
    <col min="160" max="160" width="16" customWidth="1"/>
    <col min="161" max="161" width="8.77734375" customWidth="1"/>
    <col min="162" max="162" width="16" customWidth="1"/>
    <col min="163" max="163" width="8.77734375" customWidth="1"/>
    <col min="164" max="164" width="16" customWidth="1"/>
    <col min="165" max="165" width="8.77734375" customWidth="1"/>
    <col min="166" max="166" width="16" customWidth="1"/>
    <col min="167" max="167" width="8.77734375" customWidth="1"/>
    <col min="168" max="168" width="16" customWidth="1"/>
    <col min="169" max="169" width="8.77734375" customWidth="1"/>
    <col min="170" max="170" width="16" customWidth="1"/>
    <col min="171" max="171" width="8.77734375" customWidth="1"/>
    <col min="172" max="172" width="16" customWidth="1"/>
    <col min="173" max="173" width="8.77734375" customWidth="1"/>
    <col min="174" max="174" width="16" customWidth="1"/>
    <col min="175" max="175" width="8.77734375" customWidth="1"/>
    <col min="176" max="176" width="16" customWidth="1"/>
    <col min="177" max="177" width="8.77734375" customWidth="1"/>
    <col min="178" max="178" width="16" customWidth="1"/>
    <col min="179" max="179" width="8.77734375" customWidth="1"/>
    <col min="180" max="180" width="16" customWidth="1"/>
    <col min="181" max="181" width="8.77734375" customWidth="1"/>
    <col min="182" max="182" width="16" customWidth="1"/>
    <col min="183" max="183" width="8.77734375" customWidth="1"/>
    <col min="184" max="184" width="16" customWidth="1"/>
    <col min="185" max="185" width="8.77734375" customWidth="1"/>
    <col min="186" max="186" width="16" customWidth="1"/>
    <col min="187" max="187" width="8.77734375" customWidth="1"/>
    <col min="188" max="188" width="16" customWidth="1"/>
    <col min="189" max="189" width="8.77734375" customWidth="1"/>
    <col min="190" max="190" width="16" customWidth="1"/>
    <col min="191" max="191" width="8.77734375" customWidth="1"/>
    <col min="192" max="192" width="16" customWidth="1"/>
    <col min="193" max="193" width="8.77734375" customWidth="1"/>
    <col min="194" max="194" width="16" customWidth="1"/>
    <col min="195" max="195" width="8.77734375" customWidth="1"/>
    <col min="196" max="196" width="16" customWidth="1"/>
    <col min="197" max="197" width="8.77734375" customWidth="1"/>
    <col min="198" max="198" width="16" customWidth="1"/>
    <col min="199" max="199" width="8.77734375" customWidth="1"/>
    <col min="200" max="200" width="16" customWidth="1"/>
    <col min="201" max="201" width="8.77734375" customWidth="1"/>
    <col min="202" max="202" width="16" customWidth="1"/>
    <col min="203" max="203" width="8.77734375" customWidth="1"/>
    <col min="204" max="204" width="16" customWidth="1"/>
    <col min="205" max="205" width="8.77734375" customWidth="1"/>
    <col min="206" max="206" width="16" customWidth="1"/>
    <col min="207" max="207" width="8.77734375" customWidth="1"/>
    <col min="208" max="208" width="16" customWidth="1"/>
    <col min="209" max="209" width="8.77734375" customWidth="1"/>
    <col min="210" max="210" width="16" customWidth="1"/>
    <col min="211" max="211" width="8.77734375" customWidth="1"/>
    <col min="212" max="213" width="16" customWidth="1"/>
    <col min="214" max="214" width="8.77734375" customWidth="1"/>
    <col min="215" max="216" width="16" customWidth="1"/>
    <col min="217" max="217" width="8.77734375" customWidth="1"/>
    <col min="218" max="219" width="16" customWidth="1"/>
    <col min="220" max="220" width="8.77734375" customWidth="1"/>
    <col min="221" max="222" width="16" customWidth="1"/>
    <col min="223" max="223" width="8.77734375" customWidth="1"/>
    <col min="224" max="225" width="16" customWidth="1"/>
    <col min="226" max="226" width="8.77734375" customWidth="1"/>
    <col min="227" max="228" width="16" customWidth="1"/>
    <col min="229" max="229" width="8.77734375" customWidth="1"/>
    <col min="230" max="231" width="16" customWidth="1"/>
    <col min="232" max="233" width="8.77734375" customWidth="1"/>
    <col min="234" max="234" width="16" customWidth="1"/>
    <col min="235" max="235" width="8.77734375" customWidth="1"/>
    <col min="236" max="236" width="16" customWidth="1"/>
    <col min="237" max="237" width="8.77734375" customWidth="1"/>
    <col min="238" max="238" width="16" customWidth="1"/>
    <col min="239" max="239" width="8.77734375" customWidth="1"/>
    <col min="240" max="240" width="16" customWidth="1"/>
    <col min="241" max="241" width="8.77734375" customWidth="1"/>
    <col min="242" max="242" width="16" customWidth="1"/>
    <col min="243" max="243" width="8.77734375" customWidth="1"/>
    <col min="244" max="244" width="16" customWidth="1"/>
    <col min="245" max="245" width="8.77734375" customWidth="1"/>
    <col min="246" max="246" width="16" customWidth="1"/>
    <col min="247" max="247" width="8.77734375" customWidth="1"/>
    <col min="248" max="248" width="16" customWidth="1"/>
    <col min="249" max="249" width="8.77734375" customWidth="1"/>
    <col min="250" max="250" width="16" customWidth="1"/>
    <col min="251" max="251" width="8.77734375" customWidth="1"/>
    <col min="252" max="252" width="16" customWidth="1"/>
    <col min="253" max="253" width="8.77734375" customWidth="1"/>
    <col min="254" max="254" width="16" customWidth="1"/>
    <col min="255" max="255" width="8.77734375" customWidth="1"/>
    <col min="256" max="256" width="16" customWidth="1"/>
    <col min="257" max="257" width="8.77734375" customWidth="1"/>
    <col min="258" max="258" width="16" customWidth="1"/>
    <col min="259" max="259" width="8.77734375" customWidth="1"/>
    <col min="260" max="260" width="16" customWidth="1"/>
    <col min="261" max="261" width="8.77734375" customWidth="1"/>
    <col min="262" max="262" width="16" customWidth="1"/>
    <col min="263" max="263" width="8.77734375" customWidth="1"/>
    <col min="264" max="264" width="16" customWidth="1"/>
    <col min="265" max="265" width="8.77734375" customWidth="1"/>
    <col min="266" max="266" width="16" customWidth="1"/>
    <col min="267" max="267" width="8.77734375" customWidth="1"/>
    <col min="268" max="268" width="16" customWidth="1"/>
    <col min="269" max="269" width="8.77734375" customWidth="1"/>
    <col min="270" max="270" width="16" customWidth="1"/>
    <col min="271" max="271" width="8.77734375" customWidth="1"/>
    <col min="272" max="272" width="16" customWidth="1"/>
    <col min="273" max="273" width="8.77734375" customWidth="1"/>
    <col min="274" max="274" width="16" customWidth="1"/>
    <col min="275" max="275" width="8.77734375" customWidth="1"/>
    <col min="276" max="276" width="16" customWidth="1"/>
    <col min="277" max="277" width="8.77734375" customWidth="1"/>
    <col min="278" max="278" width="16" customWidth="1"/>
    <col min="279" max="279" width="8.77734375" customWidth="1"/>
    <col min="280" max="280" width="16" customWidth="1"/>
    <col min="281" max="281" width="8.77734375" customWidth="1"/>
    <col min="282" max="282" width="16" customWidth="1"/>
    <col min="283" max="283" width="8.77734375" customWidth="1"/>
    <col min="284" max="284" width="16" customWidth="1"/>
    <col min="285" max="285" width="8.77734375" customWidth="1"/>
    <col min="286" max="286" width="16" customWidth="1"/>
    <col min="287" max="287" width="8.77734375" customWidth="1"/>
    <col min="288" max="288" width="16" customWidth="1"/>
    <col min="289" max="289" width="8.77734375" customWidth="1"/>
    <col min="290" max="290" width="16" customWidth="1"/>
    <col min="291" max="291" width="8.77734375" customWidth="1"/>
    <col min="292" max="292" width="16" customWidth="1"/>
    <col min="293" max="293" width="8.77734375" customWidth="1"/>
    <col min="294" max="294" width="16" customWidth="1"/>
    <col min="295" max="296" width="8.77734375" customWidth="1"/>
    <col min="297" max="297" width="16" customWidth="1"/>
    <col min="298" max="312" width="8.77734375" customWidth="1"/>
    <col min="313" max="313" width="16" customWidth="1"/>
    <col min="314" max="314" width="8.77734375" customWidth="1"/>
    <col min="315" max="315" width="16" customWidth="1"/>
    <col min="316" max="316" width="8.77734375" customWidth="1"/>
    <col min="317" max="317" width="16" customWidth="1"/>
    <col min="318" max="318" width="8.77734375" customWidth="1"/>
    <col min="319" max="319" width="16" customWidth="1"/>
    <col min="320" max="320" width="8.77734375" customWidth="1"/>
    <col min="321" max="321" width="16" customWidth="1"/>
    <col min="322" max="322" width="8.77734375" customWidth="1"/>
    <col min="323" max="323" width="16" customWidth="1"/>
    <col min="324" max="324" width="8.77734375" customWidth="1"/>
    <col min="325" max="325" width="16" customWidth="1"/>
    <col min="326" max="326" width="8.77734375" customWidth="1"/>
    <col min="327" max="327" width="16" customWidth="1"/>
    <col min="328" max="328" width="8.77734375" customWidth="1"/>
    <col min="329" max="329" width="16" customWidth="1"/>
    <col min="330" max="330" width="8.77734375" customWidth="1"/>
    <col min="331" max="331" width="16" customWidth="1"/>
    <col min="332" max="332" width="8.77734375" customWidth="1"/>
    <col min="333" max="333" width="16" customWidth="1"/>
    <col min="334" max="334" width="8.77734375" customWidth="1"/>
    <col min="335" max="335" width="16" customWidth="1"/>
    <col min="336" max="336" width="8.77734375" customWidth="1"/>
    <col min="337" max="337" width="16" customWidth="1"/>
    <col min="338" max="338" width="8.77734375" customWidth="1"/>
    <col min="339" max="339" width="16" customWidth="1"/>
    <col min="340" max="340" width="8.77734375" customWidth="1"/>
    <col min="341" max="341" width="16" customWidth="1"/>
    <col min="342" max="342" width="8.77734375" customWidth="1"/>
    <col min="343" max="343" width="16" customWidth="1"/>
    <col min="344" max="344" width="8.77734375" customWidth="1"/>
    <col min="345" max="345" width="16" customWidth="1"/>
    <col min="346" max="346" width="8.77734375" customWidth="1"/>
    <col min="347" max="347" width="16" customWidth="1"/>
    <col min="348" max="348" width="8.77734375" customWidth="1"/>
    <col min="349" max="349" width="16" customWidth="1"/>
    <col min="350" max="350" width="8.77734375" customWidth="1"/>
    <col min="351" max="352" width="16" customWidth="1"/>
    <col min="353" max="353" width="8.77734375" customWidth="1"/>
    <col min="354" max="354" width="16" customWidth="1"/>
    <col min="355" max="356" width="8.77734375" customWidth="1"/>
    <col min="357" max="357" width="16" customWidth="1"/>
    <col min="358" max="358" width="8.77734375" customWidth="1"/>
    <col min="359" max="359" width="16" customWidth="1"/>
    <col min="360" max="360" width="8.77734375" customWidth="1"/>
    <col min="361" max="361" width="16" customWidth="1"/>
    <col min="362" max="362" width="8.77734375" customWidth="1"/>
    <col min="363" max="363" width="16" customWidth="1"/>
    <col min="364" max="364" width="8.77734375" customWidth="1"/>
    <col min="365" max="365" width="16" customWidth="1"/>
    <col min="366" max="366" width="8.77734375" customWidth="1"/>
    <col min="367" max="367" width="16" customWidth="1"/>
    <col min="368" max="368" width="8.77734375" customWidth="1"/>
    <col min="369" max="369" width="16" customWidth="1"/>
    <col min="370" max="370" width="8.77734375" customWidth="1"/>
    <col min="371" max="371" width="16" customWidth="1"/>
    <col min="372" max="372" width="8.77734375" customWidth="1"/>
    <col min="373" max="373" width="16" customWidth="1"/>
    <col min="374" max="374" width="8.77734375" customWidth="1"/>
    <col min="375" max="375" width="16" customWidth="1"/>
    <col min="376" max="376" width="8.77734375" customWidth="1"/>
    <col min="377" max="377" width="16" customWidth="1"/>
    <col min="378" max="378" width="8.77734375" customWidth="1"/>
    <col min="379" max="379" width="16" customWidth="1"/>
    <col min="380" max="380" width="8.77734375" customWidth="1"/>
    <col min="381" max="381" width="16" customWidth="1"/>
    <col min="382" max="382" width="8.77734375" customWidth="1"/>
    <col min="383" max="383" width="16" customWidth="1"/>
    <col min="384" max="384" width="8.77734375" customWidth="1"/>
    <col min="385" max="385" width="16" customWidth="1"/>
    <col min="386" max="386" width="8.77734375" customWidth="1"/>
    <col min="387" max="387" width="16" customWidth="1"/>
    <col min="388" max="388" width="8.77734375" customWidth="1"/>
    <col min="389" max="389" width="16" customWidth="1"/>
    <col min="390" max="390" width="8.77734375" customWidth="1"/>
    <col min="391" max="391" width="16" customWidth="1"/>
    <col min="392" max="392" width="8.77734375" customWidth="1"/>
    <col min="393" max="393" width="16" customWidth="1"/>
    <col min="394" max="394" width="8.77734375" customWidth="1"/>
    <col min="395" max="395" width="16" customWidth="1"/>
    <col min="396" max="396" width="8.77734375" customWidth="1"/>
    <col min="397" max="397" width="16" customWidth="1"/>
    <col min="398" max="398" width="8.77734375" customWidth="1"/>
    <col min="399" max="399" width="16" customWidth="1"/>
    <col min="400" max="400" width="8.77734375" customWidth="1"/>
    <col min="401" max="401" width="16" customWidth="1"/>
    <col min="402" max="402" width="8.77734375" customWidth="1"/>
    <col min="403" max="403" width="16" customWidth="1"/>
    <col min="404" max="404" width="8.77734375" customWidth="1"/>
    <col min="405" max="405" width="16" customWidth="1"/>
    <col min="406" max="406" width="8.77734375" customWidth="1"/>
    <col min="407" max="407" width="16" customWidth="1"/>
    <col min="408" max="408" width="8.77734375" customWidth="1"/>
    <col min="409" max="409" width="16" customWidth="1"/>
    <col min="410" max="410" width="8.77734375" customWidth="1"/>
    <col min="411" max="411" width="16" customWidth="1"/>
    <col min="412" max="412" width="8.77734375" customWidth="1"/>
    <col min="413" max="413" width="16" customWidth="1"/>
    <col min="414" max="414" width="8.77734375" customWidth="1"/>
    <col min="415" max="415" width="16" customWidth="1"/>
    <col min="416" max="417" width="8.77734375" customWidth="1"/>
    <col min="418" max="418" width="16" customWidth="1"/>
    <col min="419" max="419" width="8.77734375" customWidth="1"/>
    <col min="420" max="420" width="16" customWidth="1"/>
    <col min="421" max="421" width="8.77734375" customWidth="1"/>
    <col min="422" max="422" width="16" customWidth="1"/>
    <col min="423" max="423" width="8.77734375" customWidth="1"/>
    <col min="424" max="424" width="16" customWidth="1"/>
    <col min="425" max="425" width="8.77734375" customWidth="1"/>
    <col min="426" max="426" width="16" customWidth="1"/>
    <col min="427" max="427" width="8.77734375" customWidth="1"/>
    <col min="428" max="428" width="16" customWidth="1"/>
    <col min="429" max="429" width="8.77734375" customWidth="1"/>
    <col min="430" max="430" width="16" customWidth="1"/>
    <col min="431" max="432" width="8.77734375" customWidth="1"/>
    <col min="433" max="435" width="16" customWidth="1"/>
    <col min="436" max="438" width="8.77734375" customWidth="1"/>
    <col min="439" max="439" width="16" customWidth="1"/>
    <col min="440" max="440" width="8.77734375" customWidth="1"/>
    <col min="441" max="441" width="16" customWidth="1"/>
    <col min="442" max="442" width="8.77734375" customWidth="1"/>
    <col min="443" max="443" width="16" customWidth="1"/>
    <col min="444" max="444" width="8.77734375" customWidth="1"/>
    <col min="445" max="446" width="16" customWidth="1"/>
    <col min="447" max="447" width="8.77734375" customWidth="1"/>
    <col min="448" max="448" width="16" customWidth="1"/>
    <col min="449" max="449" width="8.77734375" customWidth="1"/>
    <col min="450" max="450" width="16" customWidth="1"/>
    <col min="451" max="451" width="8.77734375" customWidth="1"/>
    <col min="452" max="452" width="16" customWidth="1"/>
    <col min="453" max="453" width="8.77734375" customWidth="1"/>
    <col min="454" max="454" width="16" customWidth="1"/>
    <col min="455" max="455" width="8.77734375" customWidth="1"/>
    <col min="456" max="456" width="16" customWidth="1"/>
    <col min="457" max="457" width="8.77734375" customWidth="1"/>
    <col min="458" max="458" width="16" customWidth="1"/>
    <col min="459" max="459" width="8.77734375" customWidth="1"/>
    <col min="460" max="460" width="16" customWidth="1"/>
    <col min="461" max="461" width="8.77734375" customWidth="1"/>
    <col min="462" max="462" width="16" customWidth="1"/>
    <col min="463" max="463" width="8.77734375" customWidth="1"/>
    <col min="464" max="464" width="16" customWidth="1"/>
    <col min="465" max="465" width="8.77734375" customWidth="1"/>
    <col min="466" max="466" width="16" customWidth="1"/>
    <col min="467" max="467" width="8.77734375" customWidth="1"/>
    <col min="468" max="468" width="16" customWidth="1"/>
    <col min="469" max="469" width="8.77734375" customWidth="1"/>
    <col min="470" max="470" width="16" customWidth="1"/>
    <col min="471" max="471" width="8.77734375" customWidth="1"/>
    <col min="472" max="472" width="16" customWidth="1"/>
    <col min="473" max="473" width="8.77734375" customWidth="1"/>
    <col min="474" max="474" width="16" customWidth="1"/>
    <col min="475" max="475" width="8.77734375" customWidth="1"/>
    <col min="476" max="476" width="16" customWidth="1"/>
    <col min="477" max="477" width="8.77734375" customWidth="1"/>
    <col min="478" max="478" width="16" customWidth="1"/>
    <col min="479" max="479" width="8.77734375" customWidth="1"/>
    <col min="480" max="480" width="16" customWidth="1"/>
    <col min="481" max="481" width="8.77734375" customWidth="1"/>
    <col min="482" max="482" width="16" customWidth="1"/>
    <col min="483" max="483" width="8.77734375" customWidth="1"/>
    <col min="484" max="484" width="16" customWidth="1"/>
    <col min="485" max="485" width="8.77734375" customWidth="1"/>
    <col min="486" max="486" width="16" customWidth="1"/>
    <col min="487" max="487" width="8.77734375" customWidth="1"/>
    <col min="488" max="489" width="16" customWidth="1"/>
    <col min="490" max="490" width="8.77734375" customWidth="1"/>
    <col min="491" max="491" width="16" customWidth="1"/>
    <col min="492" max="492" width="8.77734375" customWidth="1"/>
    <col min="493" max="493" width="16" customWidth="1"/>
    <col min="494" max="494" width="8.77734375" customWidth="1"/>
    <col min="495" max="495" width="16" customWidth="1"/>
    <col min="496" max="496" width="8.77734375" customWidth="1"/>
    <col min="497" max="497" width="16" customWidth="1"/>
    <col min="498" max="498" width="8.77734375" customWidth="1"/>
    <col min="499" max="499" width="16" customWidth="1"/>
    <col min="500" max="500" width="8.77734375" customWidth="1"/>
    <col min="501" max="501" width="16" customWidth="1"/>
    <col min="502" max="502" width="8.77734375" customWidth="1"/>
    <col min="503" max="503" width="16" customWidth="1"/>
    <col min="504" max="504" width="8.77734375" customWidth="1"/>
    <col min="505" max="505" width="16" customWidth="1"/>
    <col min="506" max="506" width="8.77734375" customWidth="1"/>
    <col min="507" max="507" width="16" customWidth="1"/>
    <col min="508" max="508" width="8.77734375" customWidth="1"/>
    <col min="509" max="510" width="16" customWidth="1"/>
    <col min="511" max="511" width="8.77734375" customWidth="1"/>
    <col min="512" max="513" width="16" customWidth="1"/>
    <col min="514" max="514" width="8.77734375" customWidth="1"/>
    <col min="515" max="515" width="16" customWidth="1"/>
    <col min="516" max="516" width="8.77734375" customWidth="1"/>
    <col min="517" max="517" width="16" customWidth="1"/>
    <col min="518" max="518" width="8.77734375" customWidth="1"/>
    <col min="519" max="519" width="16" customWidth="1"/>
    <col min="520" max="520" width="8.77734375" customWidth="1"/>
    <col min="521" max="521" width="16" customWidth="1"/>
    <col min="522" max="522" width="8.77734375" customWidth="1"/>
    <col min="523" max="523" width="16" customWidth="1"/>
    <col min="524" max="524" width="8.77734375" customWidth="1"/>
    <col min="525" max="525" width="16" customWidth="1"/>
    <col min="526" max="526" width="8.77734375" customWidth="1"/>
    <col min="527" max="527" width="16" customWidth="1"/>
    <col min="528" max="528" width="8.77734375" customWidth="1"/>
    <col min="529" max="529" width="16" customWidth="1"/>
    <col min="530" max="530" width="8.77734375" customWidth="1"/>
    <col min="531" max="532" width="16" customWidth="1"/>
    <col min="533" max="533" width="8.77734375" customWidth="1"/>
    <col min="534" max="535" width="16" customWidth="1"/>
    <col min="536" max="536" width="8.77734375" customWidth="1"/>
    <col min="537" max="538" width="16" customWidth="1"/>
    <col min="539" max="539" width="8.77734375" customWidth="1"/>
    <col min="540" max="541" width="16" customWidth="1"/>
    <col min="542" max="542" width="8.77734375" customWidth="1"/>
    <col min="543" max="544" width="16" customWidth="1"/>
    <col min="545" max="545" width="8.77734375" customWidth="1"/>
    <col min="546" max="547" width="16" customWidth="1"/>
    <col min="548" max="548" width="8.77734375" customWidth="1"/>
    <col min="549" max="550" width="16" customWidth="1"/>
    <col min="551" max="551" width="8.77734375" customWidth="1"/>
    <col min="552" max="553" width="16" customWidth="1"/>
    <col min="554" max="554" width="8.77734375" customWidth="1"/>
    <col min="555" max="556" width="16" customWidth="1"/>
    <col min="557" max="557" width="8.77734375" customWidth="1"/>
    <col min="558" max="559" width="16" customWidth="1"/>
    <col min="560" max="560" width="8.77734375" customWidth="1"/>
    <col min="561" max="562" width="16" customWidth="1"/>
    <col min="563" max="563" width="8.77734375" customWidth="1"/>
    <col min="564" max="565" width="16" customWidth="1"/>
    <col min="566" max="566" width="8.77734375" customWidth="1"/>
    <col min="567" max="568" width="16" customWidth="1"/>
    <col min="569" max="569" width="8.77734375" customWidth="1"/>
    <col min="570" max="571" width="16" customWidth="1"/>
    <col min="572" max="572" width="8.77734375" customWidth="1"/>
    <col min="573" max="574" width="16" customWidth="1"/>
    <col min="575" max="575" width="8.77734375" customWidth="1"/>
    <col min="576" max="577" width="16" customWidth="1"/>
    <col min="578" max="578" width="8.77734375" customWidth="1"/>
    <col min="579" max="580" width="16" customWidth="1"/>
    <col min="581" max="581" width="8.77734375" customWidth="1"/>
    <col min="582" max="583" width="16" customWidth="1"/>
    <col min="584" max="584" width="8.77734375" customWidth="1"/>
    <col min="585" max="586" width="16" customWidth="1"/>
    <col min="587" max="587" width="8.77734375" customWidth="1"/>
    <col min="588" max="589" width="16" customWidth="1"/>
    <col min="590" max="590" width="8.77734375" customWidth="1"/>
    <col min="591" max="592" width="16" customWidth="1"/>
    <col min="593" max="593" width="8.77734375" customWidth="1"/>
    <col min="594" max="595" width="16" customWidth="1"/>
    <col min="596" max="596" width="8.77734375" customWidth="1"/>
    <col min="597" max="598" width="16" customWidth="1"/>
    <col min="599" max="599" width="8.77734375" customWidth="1"/>
    <col min="600" max="601" width="16" customWidth="1"/>
    <col min="602" max="602" width="8.77734375" customWidth="1"/>
    <col min="603" max="604" width="16" customWidth="1"/>
    <col min="605" max="605" width="8.77734375" customWidth="1"/>
    <col min="606" max="607" width="16" customWidth="1"/>
    <col min="608" max="608" width="8.77734375" customWidth="1"/>
    <col min="609" max="610" width="16" customWidth="1"/>
    <col min="611" max="611" width="8.77734375" customWidth="1"/>
    <col min="612" max="613" width="16" customWidth="1"/>
    <col min="614" max="614" width="8.77734375" customWidth="1"/>
    <col min="615" max="616" width="16" customWidth="1"/>
    <col min="617" max="617" width="8.77734375" customWidth="1"/>
    <col min="618" max="619" width="16" customWidth="1"/>
    <col min="620" max="620" width="8.77734375" customWidth="1"/>
    <col min="621" max="622" width="16" customWidth="1"/>
    <col min="623" max="623" width="8.77734375" customWidth="1"/>
    <col min="624" max="625" width="16" customWidth="1"/>
    <col min="626" max="626" width="8.77734375" customWidth="1"/>
    <col min="627" max="628" width="16" customWidth="1"/>
    <col min="629" max="629" width="8.77734375" customWidth="1"/>
    <col min="630" max="631" width="16" customWidth="1"/>
    <col min="632" max="632" width="8.77734375" customWidth="1"/>
    <col min="633" max="634" width="16" customWidth="1"/>
    <col min="635" max="635" width="8.77734375" customWidth="1"/>
    <col min="636" max="637" width="16" customWidth="1"/>
    <col min="638" max="638" width="8.77734375" customWidth="1"/>
    <col min="639" max="640" width="16" customWidth="1"/>
    <col min="641" max="641" width="8.77734375" customWidth="1"/>
    <col min="642" max="643" width="16" customWidth="1"/>
    <col min="644" max="644" width="8.77734375" customWidth="1"/>
    <col min="645" max="646" width="16" customWidth="1"/>
    <col min="647" max="647" width="8.77734375" customWidth="1"/>
    <col min="648" max="649" width="16" customWidth="1"/>
    <col min="650" max="650" width="8.77734375" customWidth="1"/>
    <col min="651" max="652" width="16" customWidth="1"/>
    <col min="653" max="653" width="8.77734375" customWidth="1"/>
    <col min="654" max="655" width="16" customWidth="1"/>
    <col min="656" max="656" width="8.77734375" customWidth="1"/>
    <col min="657" max="658" width="16" customWidth="1"/>
    <col min="659" max="659" width="8.77734375" customWidth="1"/>
    <col min="660" max="661" width="16" customWidth="1"/>
    <col min="662" max="662" width="8.77734375" customWidth="1"/>
    <col min="663" max="664" width="16" customWidth="1"/>
    <col min="665" max="665" width="8.77734375" customWidth="1"/>
    <col min="666" max="667" width="16" customWidth="1"/>
    <col min="668" max="668" width="8.77734375" customWidth="1"/>
    <col min="669" max="670" width="16" customWidth="1"/>
    <col min="671" max="671" width="8.77734375" customWidth="1"/>
    <col min="672" max="673" width="16" customWidth="1"/>
    <col min="674" max="674" width="8.77734375" customWidth="1"/>
    <col min="675" max="676" width="16" customWidth="1"/>
    <col min="677" max="677" width="8.77734375" customWidth="1"/>
    <col min="678" max="679" width="16" customWidth="1"/>
    <col min="680" max="680" width="8.77734375" customWidth="1"/>
    <col min="681" max="682" width="16" customWidth="1"/>
    <col min="683" max="683" width="8.77734375" customWidth="1"/>
    <col min="684" max="685" width="16" customWidth="1"/>
    <col min="686" max="686" width="8.77734375" customWidth="1"/>
    <col min="687" max="688" width="16" customWidth="1"/>
    <col min="689" max="689" width="8.77734375" customWidth="1"/>
    <col min="690" max="691" width="16" customWidth="1"/>
    <col min="692" max="692" width="8.77734375" customWidth="1"/>
    <col min="693" max="694" width="16" customWidth="1"/>
    <col min="695" max="695" width="8.77734375" customWidth="1"/>
    <col min="696" max="697" width="16" customWidth="1"/>
    <col min="698" max="698" width="8.77734375" customWidth="1"/>
    <col min="699" max="700" width="16" customWidth="1"/>
    <col min="701" max="701" width="8.77734375" customWidth="1"/>
    <col min="702" max="703" width="16" customWidth="1"/>
    <col min="704" max="704" width="8.77734375" customWidth="1"/>
    <col min="705" max="706" width="16" customWidth="1"/>
    <col min="707" max="710" width="8.77734375" customWidth="1"/>
    <col min="711" max="711" width="16" customWidth="1"/>
    <col min="712" max="712" width="8.77734375" customWidth="1"/>
    <col min="713" max="715" width="16" customWidth="1"/>
    <col min="716" max="716" width="8.77734375" customWidth="1"/>
    <col min="717" max="718" width="16" customWidth="1"/>
    <col min="719" max="719" width="8.77734375" customWidth="1"/>
    <col min="720" max="722" width="16" customWidth="1"/>
    <col min="723" max="724" width="8.77734375" customWidth="1"/>
    <col min="725" max="725" width="16" customWidth="1"/>
    <col min="726" max="727" width="8.77734375" customWidth="1"/>
    <col min="728" max="729" width="16" customWidth="1"/>
    <col min="730" max="731" width="8.77734375" customWidth="1"/>
    <col min="732" max="733" width="16" customWidth="1"/>
    <col min="734" max="734" width="8.77734375" customWidth="1"/>
    <col min="735" max="736" width="16" customWidth="1"/>
    <col min="737" max="737" width="8.77734375" customWidth="1"/>
    <col min="738" max="739" width="16" customWidth="1"/>
    <col min="740" max="741" width="8.77734375" customWidth="1"/>
    <col min="742" max="743" width="16" customWidth="1"/>
    <col min="744" max="744" width="8.77734375" customWidth="1"/>
    <col min="745" max="746" width="16" customWidth="1"/>
    <col min="747" max="748" width="8.77734375" customWidth="1"/>
    <col min="749" max="750" width="16" customWidth="1"/>
    <col min="751" max="752" width="8.77734375" customWidth="1"/>
    <col min="753" max="754" width="16" customWidth="1"/>
    <col min="755" max="755" width="8.77734375" customWidth="1"/>
    <col min="756" max="756" width="16" customWidth="1"/>
    <col min="757" max="757" width="8.77734375" customWidth="1"/>
    <col min="758" max="758" width="16" customWidth="1"/>
    <col min="759" max="760" width="8.77734375" customWidth="1"/>
    <col min="761" max="761" width="16" customWidth="1"/>
    <col min="762" max="762" width="8.77734375" customWidth="1"/>
    <col min="763" max="763" width="16" customWidth="1"/>
    <col min="764" max="764" width="8.77734375" customWidth="1"/>
    <col min="765" max="766" width="16" customWidth="1"/>
    <col min="767" max="767" width="8.77734375" customWidth="1"/>
    <col min="768" max="769" width="16" customWidth="1"/>
    <col min="770" max="771" width="8.77734375" customWidth="1"/>
    <col min="772" max="773" width="16" customWidth="1"/>
    <col min="774" max="774" width="8.77734375" customWidth="1"/>
    <col min="775" max="775" width="16" customWidth="1"/>
    <col min="776" max="776" width="8.77734375" customWidth="1"/>
    <col min="777" max="777" width="16" customWidth="1"/>
    <col min="778" max="778" width="8.77734375" customWidth="1"/>
    <col min="779" max="779" width="16" customWidth="1"/>
    <col min="780" max="780" width="8.77734375" customWidth="1"/>
    <col min="781" max="781" width="16" customWidth="1"/>
    <col min="782" max="782" width="8.77734375" customWidth="1"/>
    <col min="783" max="783" width="16" customWidth="1"/>
    <col min="784" max="784" width="8.77734375" customWidth="1"/>
    <col min="785" max="785" width="16" customWidth="1"/>
    <col min="786" max="786" width="8.77734375" customWidth="1"/>
    <col min="787" max="787" width="16" customWidth="1"/>
    <col min="788" max="788" width="8.77734375" customWidth="1"/>
    <col min="789" max="789" width="16" customWidth="1"/>
    <col min="790" max="790" width="8.77734375" customWidth="1"/>
    <col min="791" max="792" width="16" customWidth="1"/>
    <col min="793" max="793" width="8.77734375" customWidth="1"/>
    <col min="794" max="794" width="16" customWidth="1"/>
    <col min="795" max="795" width="8.77734375" customWidth="1"/>
    <col min="796" max="798" width="16" customWidth="1"/>
    <col min="799" max="799" width="8.77734375" customWidth="1"/>
    <col min="800" max="803" width="16" customWidth="1"/>
    <col min="804" max="804" width="8.77734375" customWidth="1"/>
    <col min="805" max="808" width="16" customWidth="1"/>
    <col min="809" max="809" width="8.77734375" customWidth="1"/>
    <col min="810" max="816" width="16" customWidth="1"/>
    <col min="817" max="818" width="8.77734375" customWidth="1"/>
    <col min="819" max="819" width="16" customWidth="1"/>
    <col min="820" max="820" width="8.77734375" customWidth="1"/>
    <col min="821" max="821" width="16" customWidth="1"/>
    <col min="822" max="822" width="8.77734375" customWidth="1"/>
    <col min="823" max="823" width="16" customWidth="1"/>
    <col min="824" max="824" width="8.77734375" customWidth="1"/>
    <col min="825" max="825" width="16" customWidth="1"/>
    <col min="826" max="826" width="8.77734375" customWidth="1"/>
    <col min="827" max="827" width="16" customWidth="1"/>
    <col min="828" max="828" width="8.77734375" customWidth="1"/>
    <col min="829" max="829" width="16" customWidth="1"/>
    <col min="830" max="830" width="8.77734375" customWidth="1"/>
    <col min="831" max="831" width="16" customWidth="1"/>
    <col min="832" max="832" width="8.77734375" customWidth="1"/>
    <col min="833" max="833" width="16" customWidth="1"/>
    <col min="834" max="834" width="8.77734375" customWidth="1"/>
    <col min="835" max="835" width="16" customWidth="1"/>
    <col min="836" max="836" width="8.77734375" customWidth="1"/>
    <col min="837" max="837" width="16" customWidth="1"/>
    <col min="838" max="838" width="8.77734375" customWidth="1"/>
    <col min="839" max="839" width="16" customWidth="1"/>
    <col min="840" max="840" width="8.77734375" customWidth="1"/>
    <col min="841" max="841" width="16" customWidth="1"/>
    <col min="842" max="842" width="8.77734375" customWidth="1"/>
    <col min="843" max="843" width="16" customWidth="1"/>
    <col min="844" max="844" width="8.77734375" customWidth="1"/>
    <col min="845" max="845" width="16" customWidth="1"/>
    <col min="846" max="846" width="8.77734375" customWidth="1"/>
    <col min="847" max="847" width="16" customWidth="1"/>
    <col min="848" max="848" width="8.77734375" customWidth="1"/>
    <col min="849" max="849" width="16" customWidth="1"/>
    <col min="850" max="850" width="8.77734375" customWidth="1"/>
    <col min="851" max="851" width="16" customWidth="1"/>
    <col min="852" max="852" width="8.77734375" customWidth="1"/>
    <col min="853" max="853" width="16" customWidth="1"/>
    <col min="854" max="854" width="8.77734375" customWidth="1"/>
    <col min="855" max="855" width="16" customWidth="1"/>
    <col min="856" max="856" width="8.77734375" customWidth="1"/>
    <col min="857" max="857" width="16" customWidth="1"/>
    <col min="858" max="858" width="8.77734375" customWidth="1"/>
    <col min="859" max="859" width="16" customWidth="1"/>
    <col min="860" max="860" width="8.77734375" customWidth="1"/>
    <col min="861" max="861" width="16" customWidth="1"/>
    <col min="862" max="862" width="8.77734375" customWidth="1"/>
    <col min="863" max="863" width="16" customWidth="1"/>
    <col min="864" max="865" width="8.77734375" customWidth="1"/>
    <col min="866" max="866" width="16" customWidth="1"/>
    <col min="867" max="868" width="8.77734375" customWidth="1"/>
    <col min="869" max="869" width="16" customWidth="1"/>
    <col min="870" max="870" width="8.77734375" customWidth="1"/>
    <col min="871" max="871" width="16" customWidth="1"/>
    <col min="872" max="893" width="8.77734375" customWidth="1"/>
    <col min="894" max="894" width="16" customWidth="1"/>
    <col min="895" max="895" width="8.77734375" customWidth="1"/>
    <col min="896" max="896" width="16" customWidth="1"/>
    <col min="897" max="897" width="8.77734375" customWidth="1"/>
    <col min="898" max="898" width="16" customWidth="1"/>
    <col min="899" max="899" width="8.77734375" customWidth="1"/>
    <col min="900" max="900" width="16" customWidth="1"/>
    <col min="901" max="901" width="8.77734375" customWidth="1"/>
    <col min="902" max="902" width="16" customWidth="1"/>
    <col min="903" max="903" width="8.77734375" customWidth="1"/>
    <col min="904" max="904" width="16" customWidth="1"/>
    <col min="905" max="905" width="8.77734375" customWidth="1"/>
    <col min="906" max="906" width="16" customWidth="1"/>
    <col min="907" max="907" width="8.77734375" customWidth="1"/>
    <col min="908" max="908" width="16" customWidth="1"/>
    <col min="909" max="909" width="8.77734375" customWidth="1"/>
    <col min="910" max="910" width="16" customWidth="1"/>
    <col min="911" max="911" width="8.77734375" customWidth="1"/>
    <col min="912" max="912" width="16" customWidth="1"/>
    <col min="913" max="913" width="8.77734375" customWidth="1"/>
    <col min="914" max="914" width="16" customWidth="1"/>
    <col min="915" max="915" width="8.77734375" customWidth="1"/>
    <col min="916" max="916" width="16" customWidth="1"/>
    <col min="917" max="917" width="8.77734375" customWidth="1"/>
    <col min="918" max="918" width="16" customWidth="1"/>
    <col min="919" max="919" width="8.77734375" customWidth="1"/>
    <col min="920" max="920" width="16" customWidth="1"/>
    <col min="921" max="921" width="8.77734375" customWidth="1"/>
    <col min="922" max="922" width="16" customWidth="1"/>
    <col min="923" max="923" width="8.77734375" customWidth="1"/>
    <col min="924" max="924" width="16" customWidth="1"/>
    <col min="925" max="925" width="8.77734375" customWidth="1"/>
    <col min="926" max="926" width="16" customWidth="1"/>
    <col min="927" max="927" width="8.77734375" customWidth="1"/>
    <col min="928" max="928" width="16" customWidth="1"/>
    <col min="929" max="929" width="8.77734375" customWidth="1"/>
    <col min="930" max="930" width="16" customWidth="1"/>
    <col min="931" max="931" width="8.77734375" customWidth="1"/>
    <col min="932" max="932" width="16" customWidth="1"/>
    <col min="933" max="933" width="8.77734375" customWidth="1"/>
    <col min="934" max="934" width="16" customWidth="1"/>
    <col min="935" max="935" width="8.77734375" customWidth="1"/>
    <col min="936" max="936" width="16" customWidth="1"/>
    <col min="937" max="937" width="8.77734375" customWidth="1"/>
    <col min="938" max="938" width="16" customWidth="1"/>
    <col min="939" max="939" width="8.77734375" customWidth="1"/>
    <col min="940" max="940" width="16" customWidth="1"/>
    <col min="941" max="941" width="8.77734375" customWidth="1"/>
    <col min="942" max="942" width="16" customWidth="1"/>
    <col min="943" max="943" width="8.77734375" customWidth="1"/>
    <col min="944" max="944" width="16" customWidth="1"/>
    <col min="945" max="945" width="8.77734375" customWidth="1"/>
    <col min="946" max="946" width="16" customWidth="1"/>
    <col min="947" max="947" width="8.77734375" customWidth="1"/>
    <col min="948" max="948" width="16" customWidth="1"/>
    <col min="949" max="949" width="8.77734375" customWidth="1"/>
    <col min="950" max="950" width="16" customWidth="1"/>
    <col min="951" max="951" width="8.77734375" customWidth="1"/>
    <col min="952" max="952" width="16" customWidth="1"/>
    <col min="953" max="953" width="8.77734375" customWidth="1"/>
    <col min="954" max="954" width="16" customWidth="1"/>
    <col min="955" max="955" width="8.77734375" customWidth="1"/>
    <col min="956" max="956" width="16" customWidth="1"/>
    <col min="957" max="957" width="8.77734375" customWidth="1"/>
    <col min="958" max="958" width="16" customWidth="1"/>
    <col min="959" max="959" width="8.77734375" customWidth="1"/>
    <col min="960" max="960" width="16" customWidth="1"/>
    <col min="961" max="961" width="8.77734375" customWidth="1"/>
    <col min="962" max="962" width="16" customWidth="1"/>
    <col min="963" max="963" width="8.77734375" customWidth="1"/>
    <col min="964" max="964" width="16" customWidth="1"/>
    <col min="965" max="965" width="8.77734375" customWidth="1"/>
    <col min="966" max="966" width="16" customWidth="1"/>
    <col min="967" max="967" width="8.77734375" customWidth="1"/>
    <col min="968" max="968" width="16" customWidth="1"/>
    <col min="969" max="969" width="8.77734375" customWidth="1"/>
    <col min="970" max="970" width="16" customWidth="1"/>
    <col min="971" max="971" width="8.77734375" customWidth="1"/>
    <col min="972" max="972" width="16" customWidth="1"/>
    <col min="973" max="973" width="8.77734375" customWidth="1"/>
    <col min="974" max="974" width="16" customWidth="1"/>
    <col min="975" max="975" width="8.77734375" customWidth="1"/>
    <col min="976" max="976" width="16" customWidth="1"/>
    <col min="977" max="977" width="8.77734375" customWidth="1"/>
    <col min="978" max="978" width="16" customWidth="1"/>
    <col min="979" max="979" width="8.77734375" customWidth="1"/>
    <col min="980" max="980" width="16" customWidth="1"/>
    <col min="981" max="981" width="8.77734375" customWidth="1"/>
    <col min="982" max="982" width="16" customWidth="1"/>
    <col min="983" max="983" width="8.77734375" customWidth="1"/>
    <col min="984" max="984" width="16" customWidth="1"/>
    <col min="985" max="985" width="8.77734375" customWidth="1"/>
    <col min="986" max="986" width="16" customWidth="1"/>
    <col min="987" max="987" width="8.77734375" customWidth="1"/>
    <col min="988" max="988" width="16" customWidth="1"/>
    <col min="989" max="989" width="8.77734375" customWidth="1"/>
    <col min="990" max="990" width="16" customWidth="1"/>
    <col min="991" max="991" width="8.77734375" customWidth="1"/>
    <col min="992" max="992" width="16" customWidth="1"/>
    <col min="993" max="993" width="8.77734375" customWidth="1"/>
    <col min="994" max="994" width="16" customWidth="1"/>
    <col min="995" max="995" width="8.77734375" customWidth="1"/>
    <col min="996" max="996" width="16" customWidth="1"/>
    <col min="997" max="997" width="8.77734375" customWidth="1"/>
    <col min="998" max="998" width="16" customWidth="1"/>
    <col min="999" max="999" width="8.77734375" customWidth="1"/>
    <col min="1000" max="1000" width="16" customWidth="1"/>
    <col min="1001" max="1001" width="8.77734375" customWidth="1"/>
    <col min="1002" max="1002" width="16" customWidth="1"/>
    <col min="1003" max="1003" width="8.77734375" customWidth="1"/>
    <col min="1004" max="1004" width="16" customWidth="1"/>
    <col min="1005" max="1005" width="8.77734375" customWidth="1"/>
    <col min="1006" max="1006" width="16" customWidth="1"/>
    <col min="1007" max="1007" width="8.77734375" customWidth="1"/>
    <col min="1008" max="1008" width="16" customWidth="1"/>
    <col min="1009" max="1009" width="8.77734375" customWidth="1"/>
    <col min="1010" max="1010" width="16" customWidth="1"/>
    <col min="1011" max="1011" width="8.77734375" customWidth="1"/>
    <col min="1012" max="1012" width="16" customWidth="1"/>
    <col min="1013" max="1013" width="8.77734375" customWidth="1"/>
    <col min="1014" max="1014" width="16" customWidth="1"/>
    <col min="1015" max="1015" width="8.77734375" customWidth="1"/>
    <col min="1016" max="1016" width="16" customWidth="1"/>
    <col min="1017" max="1017" width="8.77734375" customWidth="1"/>
    <col min="1018" max="1018" width="16" customWidth="1"/>
    <col min="1019" max="1019" width="8.77734375" customWidth="1"/>
    <col min="1020" max="1020" width="16" customWidth="1"/>
    <col min="1021" max="1021" width="8.77734375" customWidth="1"/>
    <col min="1022" max="1022" width="16" customWidth="1"/>
    <col min="1023" max="1023" width="8.77734375" customWidth="1"/>
    <col min="1024" max="1024" width="16" customWidth="1"/>
    <col min="1025" max="1025" width="8.77734375" customWidth="1"/>
    <col min="1026" max="1026" width="16" customWidth="1"/>
    <col min="1027" max="1027" width="8.77734375" customWidth="1"/>
    <col min="1028" max="1028" width="16" customWidth="1"/>
    <col min="1029" max="1029" width="8.77734375" customWidth="1"/>
    <col min="1030" max="1030" width="16" customWidth="1"/>
    <col min="1031" max="1031" width="8.77734375" customWidth="1"/>
    <col min="1032" max="1032" width="16" customWidth="1"/>
    <col min="1033" max="1033" width="8.77734375" customWidth="1"/>
    <col min="1034" max="1034" width="16" customWidth="1"/>
    <col min="1035" max="1035" width="8.77734375" customWidth="1"/>
    <col min="1036" max="1036" width="16" customWidth="1"/>
    <col min="1037" max="1037" width="8.77734375" customWidth="1"/>
    <col min="1038" max="1038" width="16" customWidth="1"/>
    <col min="1039" max="1039" width="8.77734375" customWidth="1"/>
    <col min="1040" max="1040" width="16" customWidth="1"/>
    <col min="1041" max="1041" width="8.77734375" customWidth="1"/>
    <col min="1042" max="1042" width="16" customWidth="1"/>
    <col min="1043" max="1043" width="8.77734375" customWidth="1"/>
    <col min="1044" max="1044" width="16" customWidth="1"/>
    <col min="1045" max="1045" width="8.77734375" customWidth="1"/>
    <col min="1046" max="1046" width="16" customWidth="1"/>
    <col min="1047" max="1047" width="8.77734375" customWidth="1"/>
    <col min="1048" max="1048" width="16" customWidth="1"/>
    <col min="1049" max="1049" width="8.77734375" customWidth="1"/>
    <col min="1050" max="1050" width="16" customWidth="1"/>
    <col min="1051" max="1051" width="8.77734375" customWidth="1"/>
    <col min="1052" max="1052" width="16" customWidth="1"/>
    <col min="1053" max="1053" width="8.77734375" customWidth="1"/>
    <col min="1054" max="1054" width="16" customWidth="1"/>
    <col min="1055" max="1055" width="8.77734375" customWidth="1"/>
    <col min="1056" max="1056" width="16" customWidth="1"/>
    <col min="1057" max="1057" width="8.77734375" customWidth="1"/>
    <col min="1058" max="1058" width="16" customWidth="1"/>
    <col min="1059" max="1059" width="8.77734375" customWidth="1"/>
    <col min="1060" max="1060" width="16" customWidth="1"/>
    <col min="1061" max="1061" width="8.77734375" customWidth="1"/>
    <col min="1062" max="1062" width="16" customWidth="1"/>
    <col min="1063" max="1063" width="8.77734375" customWidth="1"/>
    <col min="1064" max="1064" width="16" customWidth="1"/>
    <col min="1065" max="1065" width="8.77734375" customWidth="1"/>
    <col min="1066" max="1066" width="16" customWidth="1"/>
    <col min="1067" max="1067" width="8.77734375" customWidth="1"/>
    <col min="1068" max="1068" width="16" customWidth="1"/>
    <col min="1069" max="1069" width="8.77734375" customWidth="1"/>
    <col min="1070" max="1070" width="16" customWidth="1"/>
    <col min="1071" max="1071" width="8.77734375" customWidth="1"/>
    <col min="1072" max="1072" width="16" customWidth="1"/>
    <col min="1073" max="1073" width="8.77734375" customWidth="1"/>
    <col min="1074" max="1074" width="16" customWidth="1"/>
    <col min="1075" max="1075" width="8.77734375" customWidth="1"/>
    <col min="1076" max="1076" width="16" customWidth="1"/>
    <col min="1077" max="1077" width="8.77734375" customWidth="1"/>
    <col min="1078" max="1078" width="16" customWidth="1"/>
    <col min="1079" max="1079" width="8.77734375" customWidth="1"/>
    <col min="1080" max="1080" width="16" customWidth="1"/>
    <col min="1081" max="1081" width="8.77734375" customWidth="1"/>
    <col min="1082" max="1082" width="16" customWidth="1"/>
    <col min="1083" max="1083" width="8.77734375" customWidth="1"/>
    <col min="1084" max="1084" width="16" customWidth="1"/>
    <col min="1085" max="1085" width="8.77734375" customWidth="1"/>
    <col min="1086" max="1086" width="16" customWidth="1"/>
    <col min="1087" max="1087" width="8.77734375" customWidth="1"/>
    <col min="1088" max="1088" width="16" customWidth="1"/>
    <col min="1089" max="1089" width="8.77734375" customWidth="1"/>
    <col min="1090" max="1090" width="16" customWidth="1"/>
    <col min="1091" max="1091" width="8.77734375" customWidth="1"/>
    <col min="1092" max="1092" width="16" customWidth="1"/>
    <col min="1093" max="1093" width="8.77734375" customWidth="1"/>
    <col min="1094" max="1094" width="16" customWidth="1"/>
    <col min="1095" max="1095" width="8.77734375" customWidth="1"/>
    <col min="1096" max="1096" width="16" customWidth="1"/>
    <col min="1097" max="1097" width="8.77734375" customWidth="1"/>
    <col min="1098" max="1098" width="16" customWidth="1"/>
    <col min="1099" max="1099" width="8.77734375" customWidth="1"/>
    <col min="1100" max="1100" width="16" customWidth="1"/>
    <col min="1101" max="1101" width="8.77734375" customWidth="1"/>
    <col min="1102" max="1102" width="16" customWidth="1"/>
    <col min="1103" max="1103" width="8.77734375" customWidth="1"/>
    <col min="1104" max="1104" width="16" customWidth="1"/>
    <col min="1105" max="1105" width="8.77734375" customWidth="1"/>
    <col min="1106" max="1106" width="16" customWidth="1"/>
    <col min="1107" max="1107" width="8.77734375" customWidth="1"/>
    <col min="1108" max="1108" width="16" customWidth="1"/>
    <col min="1109" max="1109" width="8.77734375" customWidth="1"/>
    <col min="1110" max="1110" width="16" customWidth="1"/>
    <col min="1111" max="1111" width="8.77734375" customWidth="1"/>
    <col min="1112" max="1112" width="16" customWidth="1"/>
    <col min="1113" max="1113" width="8.77734375" customWidth="1"/>
    <col min="1114" max="1114" width="16" customWidth="1"/>
    <col min="1115" max="1115" width="8.77734375" customWidth="1"/>
    <col min="1116" max="1116" width="16" customWidth="1"/>
    <col min="1117" max="1169" width="8.77734375" customWidth="1"/>
    <col min="1170" max="1171" width="16" customWidth="1"/>
    <col min="1172" max="1172" width="8.77734375" customWidth="1"/>
    <col min="1173" max="1174" width="16" customWidth="1"/>
    <col min="1175" max="1175" width="8.77734375" customWidth="1"/>
    <col min="1176" max="1177" width="16" customWidth="1"/>
    <col min="1178" max="1178" width="8.77734375" customWidth="1"/>
    <col min="1179" max="1180" width="16" customWidth="1"/>
    <col min="1181" max="1181" width="8.77734375" customWidth="1"/>
    <col min="1182" max="1183" width="16" customWidth="1"/>
    <col min="1184" max="1184" width="8.77734375" customWidth="1"/>
    <col min="1185" max="1186" width="16" customWidth="1"/>
    <col min="1187" max="1187" width="8.77734375" customWidth="1"/>
    <col min="1188" max="1189" width="16" customWidth="1"/>
    <col min="1190" max="1190" width="8.77734375" customWidth="1"/>
    <col min="1191" max="1192" width="16" customWidth="1"/>
    <col min="1193" max="1193" width="8.77734375" customWidth="1"/>
    <col min="1194" max="1195" width="16" customWidth="1"/>
    <col min="1196" max="1196" width="8.77734375" customWidth="1"/>
    <col min="1197" max="1198" width="16" customWidth="1"/>
    <col min="1199" max="1199" width="8.77734375" customWidth="1"/>
    <col min="1200" max="1201" width="16" customWidth="1"/>
    <col min="1202" max="1202" width="8.77734375" customWidth="1"/>
    <col min="1203" max="1204" width="16" customWidth="1"/>
    <col min="1205" max="1205" width="8.77734375" customWidth="1"/>
    <col min="1206" max="1207" width="16" customWidth="1"/>
    <col min="1208" max="1208" width="8.77734375" customWidth="1"/>
    <col min="1209" max="1210" width="16" customWidth="1"/>
    <col min="1211" max="1211" width="8.77734375" customWidth="1"/>
    <col min="1212" max="1213" width="16" customWidth="1"/>
    <col min="1214" max="1214" width="8.77734375" customWidth="1"/>
    <col min="1215" max="1216" width="16" customWidth="1"/>
    <col min="1217" max="1217" width="8.77734375" customWidth="1"/>
    <col min="1218" max="1219" width="16" customWidth="1"/>
    <col min="1220" max="1220" width="8.77734375" customWidth="1"/>
    <col min="1221" max="1222" width="16" customWidth="1"/>
    <col min="1223" max="1223" width="8.77734375" customWidth="1"/>
    <col min="1224" max="1225" width="16" customWidth="1"/>
    <col min="1226" max="1226" width="8.77734375" customWidth="1"/>
    <col min="1227" max="1228" width="16" customWidth="1"/>
    <col min="1229" max="1229" width="8.77734375" customWidth="1"/>
    <col min="1230" max="1231" width="16" customWidth="1"/>
    <col min="1232" max="1232" width="8.77734375" customWidth="1"/>
    <col min="1233" max="1234" width="16" customWidth="1"/>
    <col min="1235" max="1235" width="8.77734375" customWidth="1"/>
    <col min="1236" max="1237" width="16" customWidth="1"/>
    <col min="1238" max="1238" width="8.77734375" customWidth="1"/>
    <col min="1239" max="1240" width="16" customWidth="1"/>
    <col min="1241" max="1241" width="8.77734375" customWidth="1"/>
    <col min="1242" max="1243" width="16" customWidth="1"/>
    <col min="1244" max="1244" width="8.77734375" customWidth="1"/>
    <col min="1245" max="1246" width="16" customWidth="1"/>
    <col min="1247" max="1247" width="8.77734375" customWidth="1"/>
    <col min="1248" max="1249" width="16" customWidth="1"/>
    <col min="1250" max="1250" width="8.77734375" customWidth="1"/>
    <col min="1251" max="1252" width="16" customWidth="1"/>
    <col min="1253" max="1253" width="8.77734375" customWidth="1"/>
    <col min="1254" max="1255" width="16" customWidth="1"/>
    <col min="1256" max="1256" width="8.77734375" customWidth="1"/>
    <col min="1257" max="1258" width="16" customWidth="1"/>
    <col min="1259" max="1259" width="8.77734375" customWidth="1"/>
    <col min="1260" max="1261" width="16" customWidth="1"/>
    <col min="1262" max="1262" width="8.77734375" customWidth="1"/>
    <col min="1263" max="1264" width="16" customWidth="1"/>
    <col min="1265" max="1265" width="8.77734375" customWidth="1"/>
    <col min="1266" max="1267" width="16" customWidth="1"/>
    <col min="1268" max="1268" width="8.77734375" customWidth="1"/>
    <col min="1269" max="1270" width="16" customWidth="1"/>
    <col min="1271" max="1271" width="8.77734375" customWidth="1"/>
    <col min="1272" max="1273" width="16" customWidth="1"/>
    <col min="1274" max="1274" width="8.77734375" customWidth="1"/>
    <col min="1275" max="1276" width="16" customWidth="1"/>
    <col min="1277" max="1277" width="8.77734375" customWidth="1"/>
    <col min="1278" max="1279" width="16" customWidth="1"/>
    <col min="1280" max="1280" width="8.77734375" customWidth="1"/>
    <col min="1281" max="1282" width="16" customWidth="1"/>
    <col min="1283" max="1283" width="8.77734375" customWidth="1"/>
    <col min="1284" max="1285" width="16" customWidth="1"/>
    <col min="1286" max="1286" width="8.77734375" customWidth="1"/>
    <col min="1287" max="1288" width="16" customWidth="1"/>
    <col min="1289" max="1289" width="8.77734375" customWidth="1"/>
    <col min="1290" max="1291" width="16" customWidth="1"/>
    <col min="1292" max="1292" width="8.77734375" customWidth="1"/>
    <col min="1293" max="1294" width="16" customWidth="1"/>
    <col min="1295" max="1295" width="8.77734375" customWidth="1"/>
    <col min="1296" max="1297" width="16" customWidth="1"/>
    <col min="1298" max="1298" width="8.77734375" customWidth="1"/>
    <col min="1299" max="1300" width="16" customWidth="1"/>
    <col min="1301" max="1301" width="8.77734375" customWidth="1"/>
    <col min="1302" max="1303" width="16" customWidth="1"/>
    <col min="1304" max="1304" width="8.77734375" customWidth="1"/>
    <col min="1305" max="1306" width="16" customWidth="1"/>
    <col min="1307" max="1307" width="8.77734375" customWidth="1"/>
    <col min="1308" max="1309" width="16" customWidth="1"/>
    <col min="1310" max="1310" width="8.77734375" customWidth="1"/>
    <col min="1311" max="1312" width="16" customWidth="1"/>
    <col min="1313" max="1313" width="8.77734375" customWidth="1"/>
    <col min="1314" max="1315" width="16" customWidth="1"/>
    <col min="1316" max="1316" width="8.77734375" customWidth="1"/>
    <col min="1317" max="1319" width="16" customWidth="1"/>
    <col min="1320" max="1320" width="8.77734375" customWidth="1"/>
    <col min="1321" max="1323" width="16" customWidth="1"/>
    <col min="1324" max="1324" width="8.77734375" customWidth="1"/>
    <col min="1325" max="1326" width="16" customWidth="1"/>
    <col min="1327" max="1327" width="8.77734375" customWidth="1"/>
    <col min="1328" max="1332" width="16" customWidth="1"/>
    <col min="1333" max="1333" width="8.77734375" customWidth="1"/>
    <col min="1334" max="1338" width="16" customWidth="1"/>
    <col min="1339" max="1339" width="8.77734375" customWidth="1"/>
    <col min="1340" max="1344" width="16" customWidth="1"/>
    <col min="1345" max="1345" width="8.77734375" customWidth="1"/>
    <col min="1346" max="1351" width="16" customWidth="1"/>
    <col min="1352" max="1352" width="8.77734375" customWidth="1"/>
    <col min="1353" max="1358" width="16" customWidth="1"/>
    <col min="1359" max="1359" width="8.77734375" customWidth="1"/>
    <col min="1360" max="1365" width="16" customWidth="1"/>
    <col min="1366" max="1366" width="8.77734375" customWidth="1"/>
    <col min="1367" max="1372" width="16" customWidth="1"/>
    <col min="1373" max="1373" width="8.77734375" customWidth="1"/>
    <col min="1374" max="1379" width="16" customWidth="1"/>
    <col min="1380" max="1380" width="8.77734375" customWidth="1"/>
    <col min="1381" max="1386" width="16" customWidth="1"/>
    <col min="1387" max="1387" width="8.77734375" customWidth="1"/>
    <col min="1388" max="1393" width="16" customWidth="1"/>
    <col min="1394" max="1394" width="8.77734375" customWidth="1"/>
    <col min="1395" max="1400" width="16" customWidth="1"/>
    <col min="1401" max="1401" width="8.77734375" customWidth="1"/>
    <col min="1402" max="1407" width="16" customWidth="1"/>
    <col min="1408" max="1408" width="8.77734375" customWidth="1"/>
    <col min="1409" max="1414" width="16" customWidth="1"/>
    <col min="1415" max="1415" width="8.77734375" customWidth="1"/>
    <col min="1416" max="1421" width="16" customWidth="1"/>
    <col min="1422" max="1422" width="8.77734375" customWidth="1"/>
    <col min="1423" max="1428" width="16" customWidth="1"/>
    <col min="1429" max="1429" width="8.77734375" customWidth="1"/>
    <col min="1430" max="1435" width="16" customWidth="1"/>
    <col min="1436" max="1436" width="8.77734375" customWidth="1"/>
    <col min="1437" max="1442" width="16" customWidth="1"/>
    <col min="1443" max="1443" width="8.77734375" customWidth="1"/>
    <col min="1444" max="1449" width="16" customWidth="1"/>
    <col min="1450" max="1450" width="8.77734375" customWidth="1"/>
    <col min="1451" max="1456" width="16" customWidth="1"/>
    <col min="1457" max="1457" width="8.77734375" customWidth="1"/>
    <col min="1458" max="1463" width="16" customWidth="1"/>
    <col min="1464" max="1464" width="8.77734375" customWidth="1"/>
    <col min="1465" max="1470" width="16" customWidth="1"/>
    <col min="1471" max="1471" width="8.77734375" customWidth="1"/>
    <col min="1472" max="1477" width="16" customWidth="1"/>
    <col min="1478" max="1478" width="8.77734375" customWidth="1"/>
    <col min="1479" max="1484" width="16" customWidth="1"/>
    <col min="1485" max="1485" width="8.77734375" customWidth="1"/>
    <col min="1486" max="1491" width="16" customWidth="1"/>
    <col min="1492" max="1492" width="8.77734375" customWidth="1"/>
    <col min="1493" max="1498" width="16" customWidth="1"/>
    <col min="1499" max="1499" width="8.77734375" customWidth="1"/>
    <col min="1500" max="1505" width="16" customWidth="1"/>
    <col min="1506" max="1506" width="8.77734375" customWidth="1"/>
    <col min="1507" max="1512" width="16" customWidth="1"/>
    <col min="1513" max="1513" width="8.77734375" customWidth="1"/>
    <col min="1514" max="1519" width="16" customWidth="1"/>
    <col min="1520" max="1520" width="8.77734375" customWidth="1"/>
    <col min="1521" max="1526" width="16" customWidth="1"/>
    <col min="1527" max="1527" width="8.77734375" customWidth="1"/>
    <col min="1528" max="1533" width="16" customWidth="1"/>
    <col min="1534" max="1534" width="8.77734375" customWidth="1"/>
    <col min="1535" max="1540" width="16" customWidth="1"/>
    <col min="1541" max="1541" width="8.77734375" customWidth="1"/>
    <col min="1542" max="1547" width="16" customWidth="1"/>
    <col min="1548" max="1548" width="8.77734375" customWidth="1"/>
    <col min="1549" max="1554" width="16" customWidth="1"/>
    <col min="1555" max="1555" width="8.77734375" customWidth="1"/>
    <col min="1556" max="1566" width="16" customWidth="1"/>
    <col min="1567" max="1567" width="8.77734375" customWidth="1"/>
    <col min="1568" max="1573" width="16" customWidth="1"/>
    <col min="1574" max="1574" width="8.77734375" customWidth="1"/>
    <col min="1575" max="1580" width="16" customWidth="1"/>
    <col min="1581" max="1581" width="8.77734375" customWidth="1"/>
    <col min="1582" max="1587" width="16" customWidth="1"/>
    <col min="1588" max="1588" width="8.77734375" customWidth="1"/>
    <col min="1589" max="1594" width="16" customWidth="1"/>
    <col min="1595" max="1595" width="8.77734375" customWidth="1"/>
    <col min="1596" max="1601" width="16" customWidth="1"/>
    <col min="1602" max="1602" width="8.77734375" customWidth="1"/>
    <col min="1603" max="1608" width="16" customWidth="1"/>
    <col min="1609" max="1609" width="8.77734375" customWidth="1"/>
    <col min="1610" max="1615" width="16" customWidth="1"/>
    <col min="1616" max="1616" width="8.77734375" customWidth="1"/>
    <col min="1617" max="1622" width="16" customWidth="1"/>
    <col min="1623" max="1623" width="8.77734375" customWidth="1"/>
    <col min="1624" max="1624" width="16" customWidth="1"/>
    <col min="1625" max="1625" width="8.77734375" customWidth="1"/>
    <col min="1626" max="1631" width="16" customWidth="1"/>
    <col min="1632" max="1632" width="8.77734375" customWidth="1"/>
    <col min="1633" max="1634" width="16" customWidth="1"/>
    <col min="1635" max="1635" width="8.77734375" customWidth="1"/>
    <col min="1636" max="1637" width="16" customWidth="1"/>
    <col min="1638" max="1638" width="8.77734375" customWidth="1"/>
    <col min="1639" max="1641" width="16" customWidth="1"/>
    <col min="1642" max="1642" width="8.77734375" customWidth="1"/>
    <col min="1643" max="1643" width="16" customWidth="1"/>
    <col min="1644" max="1644" width="8.77734375" customWidth="1"/>
    <col min="1645" max="1645" width="16" customWidth="1"/>
    <col min="1646" max="1646" width="8.77734375" customWidth="1"/>
    <col min="1647" max="1647" width="16" customWidth="1"/>
    <col min="1648" max="1648" width="8.77734375" customWidth="1"/>
    <col min="1649" max="1649" width="16" customWidth="1"/>
    <col min="1650" max="1650" width="8.77734375" customWidth="1"/>
    <col min="1651" max="1651" width="16" customWidth="1"/>
    <col min="1652" max="1652" width="8.77734375" customWidth="1"/>
    <col min="1653" max="1653" width="16" customWidth="1"/>
    <col min="1654" max="1654" width="8.77734375" customWidth="1"/>
    <col min="1655" max="1655" width="16" customWidth="1"/>
    <col min="1656" max="1656" width="8.77734375" customWidth="1"/>
    <col min="1657" max="1657" width="16" customWidth="1"/>
    <col min="1658" max="1658" width="8.77734375" customWidth="1"/>
    <col min="1659" max="1659" width="16" customWidth="1"/>
    <col min="1660" max="1660" width="8.77734375" customWidth="1"/>
    <col min="1661" max="1661" width="16" customWidth="1"/>
    <col min="1662" max="1662" width="8.77734375" customWidth="1"/>
    <col min="1663" max="1663" width="16" customWidth="1"/>
    <col min="1664" max="1664" width="8.77734375" customWidth="1"/>
    <col min="1665" max="1665" width="16" customWidth="1"/>
    <col min="1666" max="1666" width="8.77734375" customWidth="1"/>
    <col min="1667" max="1667" width="16" customWidth="1"/>
    <col min="1668" max="1668" width="8.77734375" customWidth="1"/>
    <col min="1669" max="1669" width="16" customWidth="1"/>
    <col min="1670" max="1670" width="8.77734375" customWidth="1"/>
    <col min="1671" max="1671" width="16" customWidth="1"/>
    <col min="1672" max="1672" width="8.77734375" customWidth="1"/>
    <col min="1673" max="1673" width="16" customWidth="1"/>
    <col min="1674" max="1674" width="8.77734375" customWidth="1"/>
    <col min="1675" max="1675" width="16" customWidth="1"/>
    <col min="1676" max="1676" width="8.77734375" customWidth="1"/>
    <col min="1677" max="1677" width="16" customWidth="1"/>
    <col min="1678" max="1679" width="8.77734375" customWidth="1"/>
    <col min="1680" max="1682" width="16" customWidth="1"/>
    <col min="1683" max="1683" width="8.77734375" customWidth="1"/>
    <col min="1684" max="1687" width="16" customWidth="1"/>
    <col min="1688" max="1688" width="8.77734375" customWidth="1"/>
    <col min="1689" max="1692" width="16" customWidth="1"/>
    <col min="1693" max="1693" width="8.77734375" customWidth="1"/>
    <col min="1694" max="1697" width="16" customWidth="1"/>
    <col min="1698" max="1698" width="8.77734375" customWidth="1"/>
    <col min="1699" max="1702" width="16" customWidth="1"/>
    <col min="1703" max="1703" width="8.77734375" customWidth="1"/>
    <col min="1704" max="1707" width="16" customWidth="1"/>
    <col min="1708" max="1708" width="8.77734375" customWidth="1"/>
    <col min="1709" max="1712" width="16" customWidth="1"/>
    <col min="1713" max="1713" width="8.77734375" customWidth="1"/>
    <col min="1714" max="1717" width="16" customWidth="1"/>
    <col min="1718" max="1718" width="8.77734375" customWidth="1"/>
    <col min="1719" max="1722" width="16" customWidth="1"/>
    <col min="1723" max="1723" width="8.77734375" customWidth="1"/>
    <col min="1724" max="1726" width="16" customWidth="1"/>
    <col min="1727" max="1727" width="8.77734375" customWidth="1"/>
    <col min="1728" max="1731" width="16" customWidth="1"/>
    <col min="1732" max="1732" width="8.77734375" customWidth="1"/>
    <col min="1733" max="1737" width="16" customWidth="1"/>
    <col min="1738" max="1738" width="8.77734375" customWidth="1"/>
    <col min="1739" max="1743" width="16" customWidth="1"/>
    <col min="1744" max="1744" width="8.77734375" customWidth="1"/>
    <col min="1745" max="1749" width="16" customWidth="1"/>
    <col min="1750" max="1750" width="8.77734375" customWidth="1"/>
    <col min="1751" max="1755" width="16" customWidth="1"/>
    <col min="1756" max="1756" width="8.77734375" customWidth="1"/>
    <col min="1757" max="1761" width="16" customWidth="1"/>
    <col min="1762" max="1762" width="8.77734375" customWidth="1"/>
    <col min="1763" max="1767" width="16" customWidth="1"/>
    <col min="1768" max="1768" width="8.77734375" customWidth="1"/>
    <col min="1769" max="1773" width="16" customWidth="1"/>
    <col min="1774" max="1774" width="8.77734375" customWidth="1"/>
    <col min="1775" max="1779" width="16" customWidth="1"/>
    <col min="1780" max="1780" width="8.77734375" customWidth="1"/>
    <col min="1781" max="1785" width="16" customWidth="1"/>
    <col min="1786" max="1786" width="8.77734375" customWidth="1"/>
    <col min="1787" max="1791" width="16" customWidth="1"/>
    <col min="1792" max="1792" width="8.77734375" customWidth="1"/>
    <col min="1793" max="1797" width="16" customWidth="1"/>
    <col min="1798" max="1798" width="8.77734375" customWidth="1"/>
    <col min="1799" max="1803" width="16" customWidth="1"/>
    <col min="1804" max="1804" width="8.77734375" customWidth="1"/>
    <col min="1805" max="1809" width="16" customWidth="1"/>
    <col min="1810" max="1810" width="8.77734375" customWidth="1"/>
    <col min="1811" max="1815" width="16" customWidth="1"/>
    <col min="1816" max="1816" width="8.77734375" customWidth="1"/>
    <col min="1817" max="1821" width="16" customWidth="1"/>
    <col min="1822" max="1822" width="8.77734375" customWidth="1"/>
    <col min="1823" max="1827" width="16" customWidth="1"/>
    <col min="1828" max="1828" width="8.77734375" customWidth="1"/>
    <col min="1829" max="1833" width="16" customWidth="1"/>
    <col min="1834" max="1834" width="8.77734375" customWidth="1"/>
    <col min="1835" max="1839" width="16" customWidth="1"/>
    <col min="1840" max="1840" width="8.77734375" customWidth="1"/>
    <col min="1841" max="1845" width="16" customWidth="1"/>
    <col min="1846" max="1846" width="8.77734375" customWidth="1"/>
    <col min="1847" max="1851" width="16" customWidth="1"/>
    <col min="1852" max="1852" width="8.77734375" customWidth="1"/>
    <col min="1853" max="1854" width="16" customWidth="1"/>
    <col min="1855" max="1855" width="8.77734375" customWidth="1"/>
    <col min="1856" max="1857" width="16" customWidth="1"/>
    <col min="1858" max="1858" width="8.77734375" customWidth="1"/>
    <col min="1859" max="1860" width="16" customWidth="1"/>
    <col min="1861" max="1861" width="8.77734375" customWidth="1"/>
    <col min="1862" max="1863" width="16" customWidth="1"/>
    <col min="1864" max="1864" width="8.77734375" customWidth="1"/>
    <col min="1865" max="1866" width="16" customWidth="1"/>
    <col min="1867" max="1867" width="8.77734375" customWidth="1"/>
    <col min="1868" max="1869" width="16" customWidth="1"/>
    <col min="1870" max="1870" width="8.77734375" customWidth="1"/>
    <col min="1871" max="1872" width="16" customWidth="1"/>
    <col min="1873" max="1873" width="8.77734375" customWidth="1"/>
    <col min="1874" max="1875" width="16" customWidth="1"/>
    <col min="1876" max="1876" width="8.77734375" customWidth="1"/>
    <col min="1877" max="1878" width="16" customWidth="1"/>
    <col min="1879" max="1879" width="8.77734375" customWidth="1"/>
    <col min="1880" max="1881" width="16" customWidth="1"/>
    <col min="1882" max="1882" width="8.77734375" customWidth="1"/>
    <col min="1883" max="1884" width="16" customWidth="1"/>
    <col min="1885" max="1885" width="8.77734375" customWidth="1"/>
    <col min="1886" max="1887" width="16" customWidth="1"/>
    <col min="1888" max="1888" width="8.77734375" customWidth="1"/>
    <col min="1889" max="1890" width="16" customWidth="1"/>
    <col min="1891" max="1891" width="8.77734375" customWidth="1"/>
    <col min="1892" max="1893" width="16" customWidth="1"/>
    <col min="1894" max="1894" width="8.77734375" customWidth="1"/>
    <col min="1895" max="1896" width="16" customWidth="1"/>
    <col min="1897" max="1897" width="8.77734375" customWidth="1"/>
    <col min="1898" max="1899" width="16" customWidth="1"/>
    <col min="1900" max="1900" width="8.77734375" customWidth="1"/>
    <col min="1901" max="1902" width="16" customWidth="1"/>
    <col min="1903" max="1903" width="8.77734375" customWidth="1"/>
    <col min="1904" max="1905" width="16" customWidth="1"/>
    <col min="1906" max="1906" width="8.77734375" customWidth="1"/>
    <col min="1907" max="1908" width="16" customWidth="1"/>
    <col min="1909" max="1909" width="8.77734375" customWidth="1"/>
    <col min="1910" max="1911" width="16" customWidth="1"/>
    <col min="1912" max="1912" width="8.77734375" customWidth="1"/>
    <col min="1913" max="1914" width="16" customWidth="1"/>
    <col min="1915" max="1915" width="8.77734375" customWidth="1"/>
    <col min="1916" max="1917" width="16" customWidth="1"/>
    <col min="1918" max="1918" width="8.77734375" customWidth="1"/>
    <col min="1919" max="1920" width="16" customWidth="1"/>
    <col min="1921" max="1921" width="8.77734375" customWidth="1"/>
    <col min="1922" max="1923" width="16" customWidth="1"/>
    <col min="1924" max="1924" width="8.77734375" customWidth="1"/>
    <col min="1925" max="1926" width="16" customWidth="1"/>
    <col min="1927" max="1927" width="8.77734375" customWidth="1"/>
    <col min="1928" max="1929" width="16" customWidth="1"/>
    <col min="1930" max="1930" width="8.77734375" customWidth="1"/>
    <col min="1931" max="1932" width="16" customWidth="1"/>
    <col min="1933" max="1933" width="8.77734375" customWidth="1"/>
    <col min="1934" max="1934" width="16" customWidth="1"/>
    <col min="1935" max="1935" width="8.77734375" customWidth="1"/>
    <col min="1936" max="1936" width="16" customWidth="1"/>
    <col min="1937" max="1937" width="8.77734375" customWidth="1"/>
    <col min="1938" max="1938" width="16" customWidth="1"/>
    <col min="1939" max="1939" width="8.77734375" customWidth="1"/>
    <col min="1940" max="1940" width="16" customWidth="1"/>
    <col min="1941" max="1941" width="8.77734375" customWidth="1"/>
    <col min="1942" max="1942" width="16" customWidth="1"/>
    <col min="1943" max="1943" width="8.77734375" customWidth="1"/>
    <col min="1944" max="1944" width="16" customWidth="1"/>
    <col min="1945" max="1945" width="8.77734375" customWidth="1"/>
    <col min="1946" max="1946" width="16" customWidth="1"/>
    <col min="1947" max="1947" width="8.77734375" customWidth="1"/>
    <col min="1948" max="1948" width="16" customWidth="1"/>
    <col min="1949" max="1949" width="8.77734375" customWidth="1"/>
    <col min="1950" max="1951" width="16" customWidth="1"/>
    <col min="1952" max="1952" width="8.77734375" customWidth="1"/>
    <col min="1953" max="1954" width="16" customWidth="1"/>
    <col min="1955" max="1955" width="8.77734375" customWidth="1"/>
    <col min="1956" max="1956" width="16" customWidth="1"/>
    <col min="1957" max="1958" width="8.77734375" customWidth="1"/>
    <col min="1959" max="1960" width="16" customWidth="1"/>
    <col min="1961" max="1984" width="8.77734375" customWidth="1"/>
    <col min="1985" max="1985" width="16" customWidth="1"/>
    <col min="1986" max="1986" width="8.77734375" customWidth="1"/>
    <col min="1987" max="1987" width="16" customWidth="1"/>
    <col min="1988" max="1988" width="8.77734375" customWidth="1"/>
    <col min="1989" max="1989" width="16" customWidth="1"/>
    <col min="1990" max="1990" width="8.77734375" customWidth="1"/>
    <col min="1991" max="1991" width="16" customWidth="1"/>
    <col min="1992" max="1992" width="8.77734375" customWidth="1"/>
    <col min="1993" max="1993" width="16" customWidth="1"/>
    <col min="1994" max="2010" width="8.77734375" customWidth="1"/>
    <col min="2011" max="2011" width="16" customWidth="1"/>
    <col min="2012" max="2012" width="8.77734375" customWidth="1"/>
    <col min="2013" max="2013" width="16" customWidth="1"/>
    <col min="2014" max="2014" width="8.77734375" customWidth="1"/>
    <col min="2015" max="2015" width="16" customWidth="1"/>
    <col min="2016" max="2016" width="8.77734375" customWidth="1"/>
    <col min="2017" max="2017" width="16" customWidth="1"/>
    <col min="2018" max="2018" width="8.77734375" customWidth="1"/>
    <col min="2019" max="2019" width="16" customWidth="1"/>
    <col min="2020" max="2020" width="8.77734375" customWidth="1"/>
    <col min="2021" max="2021" width="16" customWidth="1"/>
    <col min="2022" max="2022" width="8.77734375" customWidth="1"/>
    <col min="2023" max="2023" width="16" customWidth="1"/>
    <col min="2024" max="2024" width="8.77734375" customWidth="1"/>
    <col min="2025" max="2025" width="16" customWidth="1"/>
    <col min="2026" max="2026" width="8.77734375" customWidth="1"/>
    <col min="2027" max="2027" width="16" customWidth="1"/>
    <col min="2028" max="2035" width="8.77734375" customWidth="1"/>
    <col min="2036" max="2036" width="16" customWidth="1"/>
    <col min="2037" max="2042" width="8.77734375" customWidth="1"/>
    <col min="2043" max="2043" width="16" customWidth="1"/>
    <col min="2044" max="2044" width="8.77734375" customWidth="1"/>
    <col min="2045" max="2045" width="16" customWidth="1"/>
    <col min="2046" max="2046" width="8.77734375" customWidth="1"/>
    <col min="2047" max="2047" width="16" customWidth="1"/>
    <col min="2048" max="2048" width="8.77734375" customWidth="1"/>
    <col min="2049" max="2049" width="16" customWidth="1"/>
    <col min="2050" max="2050" width="8.77734375" customWidth="1"/>
    <col min="2051" max="2051" width="16" customWidth="1"/>
    <col min="2052" max="2052" width="8.77734375" customWidth="1"/>
    <col min="2053" max="2053" width="16" customWidth="1"/>
    <col min="2054" max="2054" width="8.77734375" customWidth="1"/>
    <col min="2055" max="2055" width="16" customWidth="1"/>
    <col min="2056" max="2056" width="8.77734375" customWidth="1"/>
    <col min="2057" max="2057" width="16" customWidth="1"/>
    <col min="2058" max="2058" width="8.77734375" customWidth="1"/>
    <col min="2059" max="2059" width="16" customWidth="1"/>
    <col min="2060" max="2060" width="8.77734375" customWidth="1"/>
    <col min="2061" max="2061" width="16" customWidth="1"/>
    <col min="2062" max="2062" width="8.77734375" customWidth="1"/>
    <col min="2063" max="2063" width="16" customWidth="1"/>
    <col min="2064" max="2064" width="8.77734375" customWidth="1"/>
    <col min="2065" max="2065" width="16" customWidth="1"/>
    <col min="2066" max="2066" width="8.77734375" customWidth="1"/>
    <col min="2067" max="2067" width="16" customWidth="1"/>
    <col min="2068" max="2068" width="8.77734375" customWidth="1"/>
    <col min="2069" max="2069" width="16" customWidth="1"/>
    <col min="2070" max="2070" width="8.21875" customWidth="1"/>
    <col min="2071" max="2071" width="16" customWidth="1"/>
    <col min="2072" max="2072" width="6.77734375" customWidth="1"/>
    <col min="2073" max="2073" width="16" customWidth="1"/>
    <col min="2074" max="2074" width="6.77734375" customWidth="1"/>
    <col min="2075" max="2075" width="16" customWidth="1"/>
    <col min="2076" max="2076" width="6.77734375" customWidth="1"/>
    <col min="2077" max="2077" width="16" customWidth="1"/>
    <col min="2078" max="2078" width="6.77734375" customWidth="1"/>
    <col min="2079" max="2079" width="16" customWidth="1"/>
    <col min="2080" max="2080" width="6.77734375" customWidth="1"/>
    <col min="2081" max="2081" width="16" customWidth="1"/>
    <col min="2082" max="2085" width="6.77734375" customWidth="1"/>
    <col min="2086" max="2086" width="16" customWidth="1"/>
    <col min="2087" max="2087" width="6.77734375" customWidth="1"/>
    <col min="2088" max="2088" width="16" customWidth="1"/>
    <col min="2089" max="2089" width="6.77734375" customWidth="1"/>
    <col min="2090" max="2090" width="16" customWidth="1"/>
    <col min="2091" max="2091" width="6.77734375" customWidth="1"/>
    <col min="2092" max="2092" width="16" customWidth="1"/>
    <col min="2093" max="2093" width="6.77734375" customWidth="1"/>
    <col min="2094" max="2094" width="16" customWidth="1"/>
    <col min="2095" max="2095" width="6.77734375" customWidth="1"/>
    <col min="2096" max="2096" width="16" customWidth="1"/>
    <col min="2097" max="2097" width="6.77734375" customWidth="1"/>
    <col min="2098" max="2098" width="16" customWidth="1"/>
    <col min="2099" max="2100" width="6.77734375" customWidth="1"/>
    <col min="2101" max="2102" width="16" customWidth="1"/>
    <col min="2103" max="2104" width="6.77734375" customWidth="1"/>
    <col min="2105" max="2105" width="16" customWidth="1"/>
    <col min="2106" max="2111" width="6.77734375" customWidth="1"/>
    <col min="2112" max="2112" width="16" customWidth="1"/>
    <col min="2113" max="2134" width="6.77734375" customWidth="1"/>
    <col min="2135" max="2135" width="16" customWidth="1"/>
    <col min="2136" max="2136" width="6.77734375" customWidth="1"/>
    <col min="2137" max="2137" width="16" customWidth="1"/>
    <col min="2138" max="2140" width="6.77734375" customWidth="1"/>
    <col min="2141" max="2141" width="16" customWidth="1"/>
    <col min="2142" max="2142" width="6.77734375" customWidth="1"/>
    <col min="2143" max="2143" width="16" customWidth="1"/>
    <col min="2144" max="2144" width="6.77734375" customWidth="1"/>
    <col min="2145" max="2145" width="16" customWidth="1"/>
    <col min="2146" max="2146" width="6.77734375" customWidth="1"/>
    <col min="2147" max="2147" width="16" customWidth="1"/>
    <col min="2148" max="2148" width="6.77734375" customWidth="1"/>
    <col min="2149" max="2149" width="16" customWidth="1"/>
    <col min="2150" max="2150" width="6.77734375" customWidth="1"/>
    <col min="2151" max="2151" width="16" customWidth="1"/>
    <col min="2152" max="2152" width="6.77734375" customWidth="1"/>
    <col min="2153" max="2153" width="16" customWidth="1"/>
    <col min="2154" max="2154" width="6.77734375" customWidth="1"/>
    <col min="2155" max="2155" width="16" customWidth="1"/>
    <col min="2156" max="2156" width="6.77734375" customWidth="1"/>
    <col min="2157" max="2158" width="16" customWidth="1"/>
    <col min="2159" max="2159" width="6.77734375" customWidth="1"/>
    <col min="2160" max="2161" width="16" customWidth="1"/>
    <col min="2162" max="2162" width="6.77734375" customWidth="1"/>
    <col min="2163" max="2163" width="16" customWidth="1"/>
    <col min="2164" max="2164" width="6.77734375" customWidth="1"/>
    <col min="2165" max="2166" width="16" customWidth="1"/>
    <col min="2167" max="2167" width="6.77734375" customWidth="1"/>
    <col min="2168" max="2169" width="16" customWidth="1"/>
    <col min="2170" max="2170" width="6.77734375" customWidth="1"/>
    <col min="2171" max="2172" width="16" customWidth="1"/>
    <col min="2173" max="2173" width="6.77734375" customWidth="1"/>
    <col min="2174" max="2175" width="16" customWidth="1"/>
    <col min="2176" max="2176" width="6.77734375" customWidth="1"/>
    <col min="2177" max="2178" width="16" customWidth="1"/>
    <col min="2179" max="2179" width="6.77734375" customWidth="1"/>
    <col min="2180" max="2181" width="16" customWidth="1"/>
    <col min="2182" max="2182" width="6.77734375" customWidth="1"/>
    <col min="2183" max="2184" width="16" customWidth="1"/>
    <col min="2185" max="2185" width="6.77734375" customWidth="1"/>
    <col min="2186" max="2187" width="16" customWidth="1"/>
    <col min="2188" max="2188" width="6.77734375" customWidth="1"/>
    <col min="2189" max="2189" width="16" customWidth="1"/>
    <col min="2190" max="2190" width="6.77734375" customWidth="1"/>
    <col min="2191" max="2193" width="16" customWidth="1"/>
    <col min="2194" max="2195" width="6.77734375" customWidth="1"/>
    <col min="2196" max="2197" width="16" customWidth="1"/>
    <col min="2198" max="2198" width="6.77734375" customWidth="1"/>
    <col min="2199" max="2200" width="16" customWidth="1"/>
    <col min="2201" max="2201" width="6.77734375" customWidth="1"/>
    <col min="2202" max="2203" width="16" customWidth="1"/>
    <col min="2204" max="2204" width="6.77734375" customWidth="1"/>
    <col min="2205" max="2206" width="16" customWidth="1"/>
    <col min="2207" max="2207" width="6.77734375" customWidth="1"/>
    <col min="2208" max="2209" width="16" customWidth="1"/>
    <col min="2210" max="2210" width="6.77734375" customWidth="1"/>
    <col min="2211" max="2211" width="16" customWidth="1"/>
    <col min="2212" max="2212" width="6.77734375" customWidth="1"/>
    <col min="2213" max="2213" width="16" customWidth="1"/>
    <col min="2214" max="2214" width="6.77734375" customWidth="1"/>
    <col min="2215" max="2215" width="16" customWidth="1"/>
    <col min="2216" max="2216" width="6.77734375" customWidth="1"/>
    <col min="2217" max="2217" width="16" customWidth="1"/>
    <col min="2218" max="2218" width="6.77734375" customWidth="1"/>
    <col min="2219" max="2219" width="16" customWidth="1"/>
    <col min="2220" max="2220" width="6.77734375" customWidth="1"/>
    <col min="2221" max="2221" width="16" customWidth="1"/>
    <col min="2222" max="2222" width="6.77734375" customWidth="1"/>
    <col min="2223" max="2223" width="16" customWidth="1"/>
    <col min="2224" max="2224" width="6.77734375" customWidth="1"/>
    <col min="2225" max="2225" width="16" customWidth="1"/>
    <col min="2226" max="2226" width="6.77734375" customWidth="1"/>
    <col min="2227" max="2227" width="16" customWidth="1"/>
    <col min="2228" max="2228" width="6.77734375" customWidth="1"/>
    <col min="2229" max="2230" width="16" customWidth="1"/>
    <col min="2231" max="2231" width="6.77734375" customWidth="1"/>
    <col min="2232" max="2232" width="16" customWidth="1"/>
    <col min="2233" max="2233" width="6.77734375" customWidth="1"/>
    <col min="2234" max="2234" width="16" customWidth="1"/>
    <col min="2235" max="2235" width="6.77734375" customWidth="1"/>
    <col min="2236" max="2236" width="16" customWidth="1"/>
    <col min="2237" max="2237" width="6.77734375" customWidth="1"/>
    <col min="2238" max="2238" width="16" customWidth="1"/>
    <col min="2239" max="2239" width="6.77734375" customWidth="1"/>
    <col min="2240" max="2240" width="16" customWidth="1"/>
    <col min="2241" max="2241" width="6.77734375" customWidth="1"/>
    <col min="2242" max="2242" width="16" customWidth="1"/>
    <col min="2243" max="2243" width="6.77734375" customWidth="1"/>
    <col min="2244" max="2244" width="16" customWidth="1"/>
    <col min="2245" max="2245" width="6.77734375" customWidth="1"/>
    <col min="2246" max="2246" width="16" customWidth="1"/>
    <col min="2247" max="2247" width="6.77734375" customWidth="1"/>
    <col min="2248" max="2248" width="16" customWidth="1"/>
    <col min="2249" max="2249" width="6.77734375" customWidth="1"/>
    <col min="2250" max="2250" width="16" customWidth="1"/>
    <col min="2251" max="2251" width="6.77734375" customWidth="1"/>
    <col min="2252" max="2252" width="16" customWidth="1"/>
    <col min="2253" max="2253" width="6.77734375" customWidth="1"/>
    <col min="2254" max="2254" width="16" customWidth="1"/>
    <col min="2255" max="2255" width="6.77734375" customWidth="1"/>
    <col min="2256" max="2256" width="16" customWidth="1"/>
    <col min="2257" max="2257" width="6.77734375" customWidth="1"/>
    <col min="2258" max="2258" width="16" customWidth="1"/>
    <col min="2259" max="2259" width="6.77734375" customWidth="1"/>
    <col min="2260" max="2260" width="16" customWidth="1"/>
    <col min="2261" max="2261" width="6.77734375" customWidth="1"/>
    <col min="2262" max="2262" width="16" customWidth="1"/>
    <col min="2263" max="2263" width="6.77734375" customWidth="1"/>
    <col min="2264" max="2264" width="16" customWidth="1"/>
    <col min="2265" max="2265" width="6.77734375" customWidth="1"/>
    <col min="2266" max="2266" width="16" customWidth="1"/>
    <col min="2267" max="2268" width="6.77734375" customWidth="1"/>
    <col min="2269" max="2269" width="16" customWidth="1"/>
    <col min="2270" max="2270" width="6.77734375" customWidth="1"/>
    <col min="2271" max="2271" width="16" customWidth="1"/>
    <col min="2272" max="2272" width="6.77734375" customWidth="1"/>
    <col min="2273" max="2273" width="16" customWidth="1"/>
    <col min="2274" max="2274" width="6.77734375" customWidth="1"/>
    <col min="2275" max="2275" width="16" customWidth="1"/>
    <col min="2276" max="2276" width="6.77734375" customWidth="1"/>
    <col min="2277" max="2277" width="16" customWidth="1"/>
    <col min="2278" max="2278" width="6.77734375" customWidth="1"/>
    <col min="2279" max="2279" width="16" customWidth="1"/>
    <col min="2280" max="2280" width="6.77734375" customWidth="1"/>
    <col min="2281" max="2281" width="16" customWidth="1"/>
    <col min="2282" max="2282" width="6.77734375" customWidth="1"/>
    <col min="2283" max="2283" width="16" customWidth="1"/>
    <col min="2284" max="2284" width="6.77734375" customWidth="1"/>
    <col min="2285" max="2285" width="16" customWidth="1"/>
    <col min="2286" max="2286" width="6.77734375" customWidth="1"/>
    <col min="2287" max="2287" width="16" customWidth="1"/>
    <col min="2288" max="2288" width="6.77734375" customWidth="1"/>
    <col min="2289" max="2289" width="16" customWidth="1"/>
    <col min="2290" max="2290" width="6.77734375" customWidth="1"/>
    <col min="2291" max="2291" width="16" customWidth="1"/>
    <col min="2292" max="2294" width="6.77734375" customWidth="1"/>
    <col min="2295" max="2296" width="16" customWidth="1"/>
    <col min="2297" max="2297" width="6.77734375" customWidth="1"/>
    <col min="2298" max="2299" width="16" customWidth="1"/>
    <col min="2300" max="2300" width="6.77734375" customWidth="1"/>
    <col min="2301" max="2302" width="16" customWidth="1"/>
    <col min="2303" max="2303" width="6.77734375" customWidth="1"/>
    <col min="2304" max="2305" width="16" customWidth="1"/>
    <col min="2306" max="2306" width="6.77734375" customWidth="1"/>
    <col min="2307" max="2308" width="16" customWidth="1"/>
    <col min="2309" max="2309" width="6.77734375" customWidth="1"/>
    <col min="2310" max="2311" width="16" customWidth="1"/>
    <col min="2312" max="2312" width="6.77734375" customWidth="1"/>
    <col min="2313" max="2314" width="16" customWidth="1"/>
    <col min="2315" max="2315" width="6.77734375" customWidth="1"/>
    <col min="2316" max="2317" width="16" customWidth="1"/>
    <col min="2318" max="2318" width="6.77734375" customWidth="1"/>
    <col min="2319" max="2320" width="16" customWidth="1"/>
    <col min="2321" max="2321" width="6.77734375" customWidth="1"/>
    <col min="2322" max="2323" width="16" customWidth="1"/>
    <col min="2324" max="2324" width="6.77734375" customWidth="1"/>
    <col min="2325" max="2326" width="16" customWidth="1"/>
    <col min="2327" max="2327" width="6.77734375" customWidth="1"/>
    <col min="2328" max="2329" width="16" customWidth="1"/>
    <col min="2330" max="2330" width="6.77734375" customWidth="1"/>
    <col min="2331" max="2332" width="16" customWidth="1"/>
    <col min="2333" max="2333" width="6.77734375" customWidth="1"/>
    <col min="2334" max="2335" width="16" customWidth="1"/>
    <col min="2336" max="2336" width="6.77734375" customWidth="1"/>
    <col min="2337" max="2338" width="16" customWidth="1"/>
    <col min="2339" max="2339" width="6.77734375" customWidth="1"/>
    <col min="2340" max="2341" width="16" customWidth="1"/>
    <col min="2342" max="2342" width="6.77734375" customWidth="1"/>
    <col min="2343" max="2344" width="16" customWidth="1"/>
    <col min="2345" max="2345" width="6.77734375" customWidth="1"/>
    <col min="2346" max="2347" width="16" customWidth="1"/>
    <col min="2348" max="2348" width="6.77734375" customWidth="1"/>
    <col min="2349" max="2350" width="16" customWidth="1"/>
    <col min="2351" max="2351" width="6.77734375" customWidth="1"/>
    <col min="2352" max="2353" width="16" customWidth="1"/>
    <col min="2354" max="2354" width="6.77734375" customWidth="1"/>
    <col min="2355" max="2356" width="16" customWidth="1"/>
    <col min="2357" max="2357" width="6.77734375" customWidth="1"/>
    <col min="2358" max="2359" width="16" customWidth="1"/>
    <col min="2360" max="2360" width="6.77734375" customWidth="1"/>
    <col min="2361" max="2362" width="16" customWidth="1"/>
    <col min="2363" max="2363" width="6.77734375" customWidth="1"/>
    <col min="2364" max="2365" width="16" customWidth="1"/>
    <col min="2366" max="2366" width="6.77734375" customWidth="1"/>
    <col min="2367" max="2367" width="16" customWidth="1"/>
    <col min="2368" max="2368" width="6.77734375" customWidth="1"/>
    <col min="2369" max="2369" width="16" customWidth="1"/>
    <col min="2370" max="2370" width="6.77734375" customWidth="1"/>
    <col min="2371" max="2371" width="16" customWidth="1"/>
    <col min="2372" max="2372" width="6.77734375" customWidth="1"/>
    <col min="2373" max="2373" width="16" customWidth="1"/>
    <col min="2374" max="2374" width="6.77734375" customWidth="1"/>
    <col min="2375" max="2375" width="16" customWidth="1"/>
    <col min="2376" max="2376" width="6.77734375" customWidth="1"/>
    <col min="2377" max="2377" width="16" customWidth="1"/>
    <col min="2378" max="2378" width="6.77734375" customWidth="1"/>
    <col min="2379" max="2379" width="16" customWidth="1"/>
    <col min="2380" max="2380" width="6.77734375" customWidth="1"/>
    <col min="2381" max="2381" width="16" customWidth="1"/>
    <col min="2382" max="2382" width="6.77734375" customWidth="1"/>
    <col min="2383" max="2383" width="16" customWidth="1"/>
    <col min="2384" max="2384" width="6.77734375" customWidth="1"/>
    <col min="2385" max="2385" width="16" customWidth="1"/>
    <col min="2386" max="2386" width="6.77734375" customWidth="1"/>
    <col min="2387" max="2387" width="16" customWidth="1"/>
    <col min="2388" max="2388" width="6.77734375" customWidth="1"/>
    <col min="2389" max="2389" width="16" customWidth="1"/>
    <col min="2390" max="2390" width="6.77734375" customWidth="1"/>
    <col min="2391" max="2391" width="16" customWidth="1"/>
    <col min="2392" max="2392" width="6.77734375" customWidth="1"/>
    <col min="2393" max="2393" width="16" customWidth="1"/>
    <col min="2394" max="2413" width="6.77734375" customWidth="1"/>
    <col min="2414" max="2414" width="16" customWidth="1"/>
    <col min="2415" max="2415" width="6.77734375" customWidth="1"/>
    <col min="2416" max="2416" width="16" customWidth="1"/>
    <col min="2417" max="2417" width="6.77734375" customWidth="1"/>
    <col min="2418" max="2418" width="16" customWidth="1"/>
    <col min="2419" max="2421" width="6.77734375" customWidth="1"/>
    <col min="2422" max="2422" width="16" customWidth="1"/>
    <col min="2423" max="2423" width="6.77734375" customWidth="1"/>
    <col min="2424" max="2424" width="16" customWidth="1"/>
    <col min="2425" max="2425" width="6.77734375" customWidth="1"/>
    <col min="2426" max="2426" width="16" customWidth="1"/>
    <col min="2427" max="2427" width="6.77734375" customWidth="1"/>
    <col min="2428" max="2428" width="16" customWidth="1"/>
    <col min="2429" max="2430" width="6.77734375" customWidth="1"/>
    <col min="2431" max="2431" width="16" customWidth="1"/>
    <col min="2432" max="2432" width="6.77734375" customWidth="1"/>
    <col min="2433" max="2433" width="16" customWidth="1"/>
    <col min="2434" max="2434" width="6.77734375" customWidth="1"/>
    <col min="2435" max="2435" width="16" customWidth="1"/>
    <col min="2436" max="2436" width="6.77734375" customWidth="1"/>
    <col min="2437" max="2437" width="16" customWidth="1"/>
    <col min="2438" max="2438" width="6.77734375" customWidth="1"/>
    <col min="2439" max="2439" width="16" customWidth="1"/>
    <col min="2440" max="2441" width="6.77734375" customWidth="1"/>
    <col min="2442" max="2442" width="16" customWidth="1"/>
    <col min="2443" max="2443" width="6.77734375" customWidth="1"/>
    <col min="2444" max="2444" width="16" customWidth="1"/>
    <col min="2445" max="2445" width="6.77734375" customWidth="1"/>
    <col min="2446" max="2446" width="16" customWidth="1"/>
    <col min="2447" max="2447" width="6.77734375" customWidth="1"/>
    <col min="2448" max="2448" width="16" customWidth="1"/>
    <col min="2449" max="2449" width="6.77734375" customWidth="1"/>
    <col min="2450" max="2450" width="16" customWidth="1"/>
    <col min="2451" max="2451" width="6.77734375" customWidth="1"/>
    <col min="2452" max="2452" width="16" customWidth="1"/>
    <col min="2453" max="2453" width="6.77734375" customWidth="1"/>
    <col min="2454" max="2454" width="16" customWidth="1"/>
    <col min="2455" max="2455" width="6.77734375" customWidth="1"/>
    <col min="2456" max="2456" width="16" customWidth="1"/>
    <col min="2457" max="2457" width="6.77734375" customWidth="1"/>
    <col min="2458" max="2458" width="16" customWidth="1"/>
    <col min="2459" max="2459" width="6.77734375" customWidth="1"/>
    <col min="2460" max="2460" width="16" customWidth="1"/>
    <col min="2461" max="2461" width="6.77734375" customWidth="1"/>
    <col min="2462" max="2462" width="16" customWidth="1"/>
    <col min="2463" max="2463" width="6.77734375" customWidth="1"/>
    <col min="2464" max="2464" width="16" customWidth="1"/>
    <col min="2465" max="2465" width="6.77734375" customWidth="1"/>
    <col min="2466" max="2466" width="16" customWidth="1"/>
    <col min="2467" max="2467" width="6.77734375" customWidth="1"/>
    <col min="2468" max="2468" width="16" customWidth="1"/>
    <col min="2469" max="2469" width="6.77734375" customWidth="1"/>
    <col min="2470" max="2470" width="16" customWidth="1"/>
    <col min="2471" max="2471" width="6.77734375" customWidth="1"/>
    <col min="2472" max="2472" width="16" customWidth="1"/>
    <col min="2473" max="2473" width="6.77734375" customWidth="1"/>
    <col min="2474" max="2474" width="16" customWidth="1"/>
    <col min="2475" max="2475" width="6.77734375" customWidth="1"/>
    <col min="2476" max="2476" width="16" customWidth="1"/>
    <col min="2477" max="2477" width="6.77734375" customWidth="1"/>
    <col min="2478" max="2478" width="16" customWidth="1"/>
    <col min="2479" max="2479" width="6.77734375" customWidth="1"/>
    <col min="2480" max="2481" width="16" customWidth="1"/>
    <col min="2482" max="2482" width="6.77734375" customWidth="1"/>
    <col min="2483" max="2484" width="16" customWidth="1"/>
    <col min="2485" max="2485" width="6.77734375" customWidth="1"/>
    <col min="2486" max="2487" width="16" customWidth="1"/>
    <col min="2488" max="2489" width="6.77734375" customWidth="1"/>
    <col min="2490" max="2490" width="16" customWidth="1"/>
    <col min="2491" max="2491" width="6.77734375" customWidth="1"/>
    <col min="2492" max="2493" width="16" customWidth="1"/>
    <col min="2494" max="2500" width="6.77734375" customWidth="1"/>
  </cols>
  <sheetData>
    <row r="1" spans="1:4" ht="47.1" customHeight="1" x14ac:dyDescent="0.7">
      <c r="A1" s="55" t="s">
        <v>30</v>
      </c>
      <c r="B1" s="55"/>
      <c r="C1" s="55"/>
      <c r="D1" s="55"/>
    </row>
    <row r="2" spans="1:4" ht="4.8" customHeight="1" x14ac:dyDescent="0.3">
      <c r="A2" s="123"/>
      <c r="B2" s="124"/>
      <c r="C2" s="124"/>
    </row>
    <row r="3" spans="1:4" ht="59.1" customHeight="1" x14ac:dyDescent="0.3">
      <c r="A3" s="111" t="s">
        <v>31</v>
      </c>
      <c r="B3" s="111" t="s">
        <v>32</v>
      </c>
      <c r="C3" s="111" t="s">
        <v>17</v>
      </c>
      <c r="D3" s="111" t="s">
        <v>33</v>
      </c>
    </row>
    <row r="4" spans="1:4" ht="15" customHeight="1" x14ac:dyDescent="0.3">
      <c r="A4" s="127" t="s">
        <v>19</v>
      </c>
      <c r="B4" s="126" t="s">
        <v>20</v>
      </c>
      <c r="C4" s="126" t="s">
        <v>21</v>
      </c>
      <c r="D4" s="129">
        <v>0</v>
      </c>
    </row>
    <row r="5" spans="1:4" ht="20.100000000000001" customHeight="1" x14ac:dyDescent="0.3">
      <c r="A5" s="125" t="s">
        <v>28</v>
      </c>
      <c r="B5" s="125"/>
      <c r="C5" s="125"/>
      <c r="D5" s="128" t="e">
        <f>SUM(#REF!)</f>
        <v>#REF!</v>
      </c>
    </row>
    <row r="6" spans="1:4" ht="20.100000000000001" customHeight="1" x14ac:dyDescent="0.3"/>
    <row r="7" spans="1:4" ht="15" customHeight="1" x14ac:dyDescent="0.3"/>
    <row r="8" spans="1:4" ht="15" customHeight="1" x14ac:dyDescent="0.3"/>
    <row r="9" spans="1:4" ht="15" customHeight="1" x14ac:dyDescent="0.3"/>
    <row r="10" spans="1:4" ht="15" customHeight="1" x14ac:dyDescent="0.3"/>
    <row r="11" spans="1:4" ht="15" customHeight="1" x14ac:dyDescent="0.3"/>
    <row r="12" spans="1:4" ht="15" customHeight="1" x14ac:dyDescent="0.3"/>
    <row r="13" spans="1:4" ht="15" customHeight="1" x14ac:dyDescent="0.3"/>
    <row r="14" spans="1:4" ht="15" customHeight="1" x14ac:dyDescent="0.3"/>
    <row r="15" spans="1:4" ht="15" customHeight="1" x14ac:dyDescent="0.3"/>
    <row r="16" spans="1:4" ht="15" customHeight="1" x14ac:dyDescent="0.3"/>
    <row r="17" ht="15" customHeight="1" x14ac:dyDescent="0.3"/>
    <row r="18" ht="15" customHeight="1" x14ac:dyDescent="0.3"/>
    <row r="19" ht="15" customHeight="1" x14ac:dyDescent="0.3"/>
    <row r="20" ht="15" customHeight="1" x14ac:dyDescent="0.3"/>
    <row r="21" ht="15" customHeight="1" x14ac:dyDescent="0.3"/>
    <row r="22" ht="15" customHeight="1" x14ac:dyDescent="0.3"/>
    <row r="23" ht="15" customHeight="1" x14ac:dyDescent="0.3"/>
    <row r="24" ht="15" customHeight="1" x14ac:dyDescent="0.3"/>
    <row r="25" ht="15" customHeight="1" x14ac:dyDescent="0.3"/>
    <row r="26" ht="15" customHeight="1" x14ac:dyDescent="0.3"/>
    <row r="27" ht="15" customHeight="1" x14ac:dyDescent="0.3"/>
    <row r="28" ht="15" customHeight="1" x14ac:dyDescent="0.3"/>
    <row r="29" ht="15" customHeight="1" x14ac:dyDescent="0.3"/>
    <row r="30" ht="15" customHeight="1" x14ac:dyDescent="0.3"/>
    <row r="31" ht="15" customHeight="1" x14ac:dyDescent="0.3"/>
    <row r="32"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20.100000000000001" customHeight="1" x14ac:dyDescent="0.3"/>
    <row r="47" ht="15" customHeight="1" x14ac:dyDescent="0.3"/>
    <row r="48" ht="15" customHeight="1" x14ac:dyDescent="0.3"/>
    <row r="49" ht="20.100000000000001" customHeight="1" x14ac:dyDescent="0.3"/>
    <row r="50" ht="15" customHeight="1" x14ac:dyDescent="0.3"/>
    <row r="51" ht="15" customHeight="1" x14ac:dyDescent="0.3"/>
    <row r="52" ht="20.100000000000001" customHeight="1" x14ac:dyDescent="0.3"/>
    <row r="53" ht="15" customHeight="1" x14ac:dyDescent="0.3"/>
    <row r="54" ht="15" customHeight="1" x14ac:dyDescent="0.3"/>
    <row r="55" ht="15" customHeight="1" x14ac:dyDescent="0.3"/>
    <row r="56" ht="15" customHeight="1" x14ac:dyDescent="0.3"/>
    <row r="57" ht="20.100000000000001"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20.100000000000001" customHeight="1" x14ac:dyDescent="0.3"/>
    <row r="72" ht="15" customHeight="1" x14ac:dyDescent="0.3"/>
    <row r="73" ht="15" customHeight="1" x14ac:dyDescent="0.3"/>
    <row r="74" ht="15" customHeight="1" x14ac:dyDescent="0.3"/>
    <row r="75" ht="15" customHeight="1" x14ac:dyDescent="0.3"/>
    <row r="76" ht="15" customHeight="1" x14ac:dyDescent="0.3"/>
    <row r="77" ht="20.100000000000001" customHeight="1" x14ac:dyDescent="0.3"/>
    <row r="78" ht="15" customHeight="1" x14ac:dyDescent="0.3"/>
    <row r="79" ht="15" customHeight="1" x14ac:dyDescent="0.3"/>
    <row r="80" ht="15" customHeight="1" x14ac:dyDescent="0.3"/>
    <row r="81" ht="15" customHeight="1" x14ac:dyDescent="0.3"/>
    <row r="82" ht="15" customHeight="1" x14ac:dyDescent="0.3"/>
    <row r="83" ht="20.100000000000001" customHeight="1" x14ac:dyDescent="0.3"/>
    <row r="84" ht="15" customHeight="1" x14ac:dyDescent="0.3"/>
    <row r="85" ht="15" customHeight="1" x14ac:dyDescent="0.3"/>
    <row r="86" ht="15" customHeight="1" x14ac:dyDescent="0.3"/>
    <row r="87" ht="15" customHeight="1" x14ac:dyDescent="0.3"/>
    <row r="88" ht="20.100000000000001" customHeight="1" x14ac:dyDescent="0.3"/>
    <row r="89" ht="15" customHeight="1" x14ac:dyDescent="0.3"/>
    <row r="90" ht="15" customHeight="1" x14ac:dyDescent="0.3"/>
    <row r="91" ht="15" customHeight="1" x14ac:dyDescent="0.3"/>
    <row r="92" ht="15" customHeight="1" x14ac:dyDescent="0.3"/>
    <row r="93" ht="20.100000000000001" customHeight="1" x14ac:dyDescent="0.3"/>
    <row r="94" ht="15" customHeight="1" x14ac:dyDescent="0.3"/>
    <row r="95" ht="15" customHeight="1" x14ac:dyDescent="0.3"/>
    <row r="96" ht="15" customHeight="1" x14ac:dyDescent="0.3"/>
    <row r="97" ht="15" customHeight="1" x14ac:dyDescent="0.3"/>
    <row r="98" ht="20.100000000000001" customHeight="1" x14ac:dyDescent="0.3"/>
    <row r="99" ht="15" customHeight="1" x14ac:dyDescent="0.3"/>
    <row r="100" ht="15" customHeight="1" x14ac:dyDescent="0.3"/>
    <row r="101" ht="15" customHeight="1" x14ac:dyDescent="0.3"/>
    <row r="102" ht="15" customHeight="1" x14ac:dyDescent="0.3"/>
    <row r="103" ht="20.100000000000001" customHeight="1" x14ac:dyDescent="0.3"/>
    <row r="104" ht="15" customHeight="1" x14ac:dyDescent="0.3"/>
    <row r="105" ht="15" customHeight="1" x14ac:dyDescent="0.3"/>
    <row r="106" ht="15" customHeight="1" x14ac:dyDescent="0.3"/>
    <row r="107" ht="15" customHeight="1" x14ac:dyDescent="0.3"/>
    <row r="108" ht="20.100000000000001" customHeight="1" x14ac:dyDescent="0.3"/>
    <row r="109" ht="15" customHeight="1" x14ac:dyDescent="0.3"/>
    <row r="110" ht="15" customHeight="1" x14ac:dyDescent="0.3"/>
    <row r="111" ht="15" customHeight="1" x14ac:dyDescent="0.3"/>
    <row r="112" ht="15" customHeight="1" x14ac:dyDescent="0.3"/>
    <row r="113" ht="20.100000000000001" customHeight="1" x14ac:dyDescent="0.3"/>
    <row r="114" ht="15" customHeight="1" x14ac:dyDescent="0.3"/>
    <row r="115" ht="15" customHeight="1" x14ac:dyDescent="0.3"/>
    <row r="116" ht="15" customHeight="1" x14ac:dyDescent="0.3"/>
    <row r="117" ht="15" customHeight="1" x14ac:dyDescent="0.3"/>
    <row r="118" ht="20.100000000000001" customHeight="1" x14ac:dyDescent="0.3"/>
    <row r="119" ht="15" customHeight="1" x14ac:dyDescent="0.3"/>
    <row r="120" ht="15" customHeight="1" x14ac:dyDescent="0.3"/>
    <row r="121" ht="15" customHeight="1" x14ac:dyDescent="0.3"/>
    <row r="122" ht="15" customHeight="1" x14ac:dyDescent="0.3"/>
    <row r="123" ht="20.100000000000001" customHeight="1" x14ac:dyDescent="0.3"/>
    <row r="124" ht="15" customHeight="1" x14ac:dyDescent="0.3"/>
    <row r="125" ht="15" customHeight="1" x14ac:dyDescent="0.3"/>
    <row r="126" ht="15" customHeight="1" x14ac:dyDescent="0.3"/>
    <row r="127" ht="15" customHeight="1" x14ac:dyDescent="0.3"/>
    <row r="128" ht="20.100000000000001" customHeight="1" x14ac:dyDescent="0.3"/>
    <row r="129" ht="15" customHeight="1" x14ac:dyDescent="0.3"/>
    <row r="130" ht="15" customHeight="1" x14ac:dyDescent="0.3"/>
    <row r="131" ht="15" customHeight="1" x14ac:dyDescent="0.3"/>
    <row r="132" ht="15" customHeight="1" x14ac:dyDescent="0.3"/>
    <row r="133" ht="20.100000000000001" customHeight="1" x14ac:dyDescent="0.3"/>
    <row r="134" ht="15" customHeight="1" x14ac:dyDescent="0.3"/>
    <row r="135" ht="15" customHeight="1" x14ac:dyDescent="0.3"/>
    <row r="136" ht="15" customHeight="1" x14ac:dyDescent="0.3"/>
    <row r="137" ht="15" customHeight="1" x14ac:dyDescent="0.3"/>
    <row r="138" ht="15" customHeight="1" x14ac:dyDescent="0.3"/>
    <row r="139" ht="20.100000000000001"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20.100000000000001" customHeight="1" x14ac:dyDescent="0.3"/>
    <row r="147" ht="15" customHeight="1" x14ac:dyDescent="0.3"/>
    <row r="148" ht="15" customHeight="1" x14ac:dyDescent="0.3"/>
    <row r="149" ht="15" customHeight="1" x14ac:dyDescent="0.3"/>
    <row r="150" ht="15" customHeight="1" x14ac:dyDescent="0.3"/>
    <row r="151" ht="15" customHeight="1" x14ac:dyDescent="0.3"/>
    <row r="152" ht="20.100000000000001"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20.100000000000001" customHeight="1" x14ac:dyDescent="0.3"/>
    <row r="180" ht="15" customHeight="1" x14ac:dyDescent="0.3"/>
    <row r="181" ht="15" customHeight="1" x14ac:dyDescent="0.3"/>
    <row r="182" ht="15" customHeight="1" x14ac:dyDescent="0.3"/>
    <row r="183" ht="15" customHeight="1" x14ac:dyDescent="0.3"/>
    <row r="184" ht="20.100000000000001" customHeight="1" x14ac:dyDescent="0.3"/>
    <row r="185" ht="15" customHeight="1" x14ac:dyDescent="0.3"/>
    <row r="186" ht="15" customHeight="1" x14ac:dyDescent="0.3"/>
    <row r="187" ht="15" customHeight="1" x14ac:dyDescent="0.3"/>
    <row r="188" ht="15" customHeight="1" x14ac:dyDescent="0.3"/>
    <row r="189" ht="20.100000000000001"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20.100000000000001" customHeight="1" x14ac:dyDescent="0.3"/>
    <row r="213" ht="15" customHeight="1" x14ac:dyDescent="0.3"/>
    <row r="214" ht="15" customHeight="1" x14ac:dyDescent="0.3"/>
    <row r="215" ht="15" customHeight="1" x14ac:dyDescent="0.3"/>
    <row r="216" ht="15" customHeight="1" x14ac:dyDescent="0.3"/>
    <row r="217" ht="15" customHeight="1" x14ac:dyDescent="0.3"/>
    <row r="218" ht="20.100000000000001" customHeight="1" x14ac:dyDescent="0.3"/>
    <row r="219" ht="15" customHeight="1" x14ac:dyDescent="0.3"/>
    <row r="220" ht="15" customHeight="1" x14ac:dyDescent="0.3"/>
    <row r="221" ht="15" customHeight="1" x14ac:dyDescent="0.3"/>
    <row r="222" ht="15" customHeight="1" x14ac:dyDescent="0.3"/>
    <row r="223" ht="15" customHeight="1" x14ac:dyDescent="0.3"/>
    <row r="224" ht="20.100000000000001" customHeight="1" x14ac:dyDescent="0.3"/>
    <row r="225" ht="15" customHeight="1" x14ac:dyDescent="0.3"/>
    <row r="226" ht="15" customHeight="1" x14ac:dyDescent="0.3"/>
    <row r="227" ht="15" customHeight="1" x14ac:dyDescent="0.3"/>
    <row r="228" ht="15" customHeight="1" x14ac:dyDescent="0.3"/>
    <row r="229" ht="15" customHeight="1" x14ac:dyDescent="0.3"/>
    <row r="230" ht="20.100000000000001" customHeight="1" x14ac:dyDescent="0.3"/>
    <row r="231" ht="15" customHeight="1" x14ac:dyDescent="0.3"/>
    <row r="232" ht="15" customHeight="1" x14ac:dyDescent="0.3"/>
    <row r="233" ht="15" customHeight="1" x14ac:dyDescent="0.3"/>
    <row r="234" ht="15" customHeight="1" x14ac:dyDescent="0.3"/>
    <row r="235" ht="15" customHeight="1" x14ac:dyDescent="0.3"/>
    <row r="236" ht="20.100000000000001"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20.100000000000001"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20.100000000000001"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20.100000000000001"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20.100000000000001" customHeight="1" x14ac:dyDescent="0.3"/>
    <row r="282" ht="15" customHeight="1" x14ac:dyDescent="0.3"/>
    <row r="283" ht="15" customHeight="1" x14ac:dyDescent="0.3"/>
    <row r="284" ht="15" customHeight="1" x14ac:dyDescent="0.3"/>
    <row r="285" ht="15" customHeight="1" x14ac:dyDescent="0.3"/>
    <row r="286" ht="15" customHeight="1" x14ac:dyDescent="0.3"/>
    <row r="287" ht="20.100000000000001" customHeight="1" x14ac:dyDescent="0.3"/>
    <row r="288" ht="15" customHeight="1" x14ac:dyDescent="0.3"/>
    <row r="289" ht="15" customHeight="1" x14ac:dyDescent="0.3"/>
    <row r="290" ht="15" customHeight="1" x14ac:dyDescent="0.3"/>
    <row r="291" ht="15" customHeight="1" x14ac:dyDescent="0.3"/>
    <row r="292" ht="15" customHeight="1" x14ac:dyDescent="0.3"/>
    <row r="293" ht="20.100000000000001" customHeight="1" x14ac:dyDescent="0.3"/>
    <row r="294" ht="15" customHeight="1" x14ac:dyDescent="0.3"/>
    <row r="295" ht="15" customHeight="1" x14ac:dyDescent="0.3"/>
    <row r="296" ht="15" customHeight="1" x14ac:dyDescent="0.3"/>
    <row r="297" ht="15" customHeight="1" x14ac:dyDescent="0.3"/>
    <row r="298" ht="15" customHeight="1" x14ac:dyDescent="0.3"/>
    <row r="299" ht="20.100000000000001" customHeight="1" x14ac:dyDescent="0.3"/>
    <row r="300" ht="15" customHeight="1" x14ac:dyDescent="0.3"/>
    <row r="301" ht="15" customHeight="1" x14ac:dyDescent="0.3"/>
    <row r="302" ht="15" customHeight="1" x14ac:dyDescent="0.3"/>
    <row r="303" ht="15" customHeight="1" x14ac:dyDescent="0.3"/>
    <row r="304" ht="15" customHeight="1" x14ac:dyDescent="0.3"/>
    <row r="305" ht="20.100000000000001" customHeight="1" x14ac:dyDescent="0.3"/>
    <row r="306" ht="15" customHeight="1" x14ac:dyDescent="0.3"/>
    <row r="307" ht="15" customHeight="1" x14ac:dyDescent="0.3"/>
    <row r="308" ht="15" customHeight="1" x14ac:dyDescent="0.3"/>
    <row r="309" ht="15" customHeight="1" x14ac:dyDescent="0.3"/>
    <row r="310" ht="15" customHeight="1" x14ac:dyDescent="0.3"/>
    <row r="311" ht="20.100000000000001" customHeight="1" x14ac:dyDescent="0.3"/>
    <row r="312" ht="15" customHeight="1" x14ac:dyDescent="0.3"/>
    <row r="313" ht="15" customHeight="1" x14ac:dyDescent="0.3"/>
    <row r="314" ht="15" customHeight="1" x14ac:dyDescent="0.3"/>
    <row r="315" ht="15" customHeight="1" x14ac:dyDescent="0.3"/>
    <row r="316" ht="15" customHeight="1" x14ac:dyDescent="0.3"/>
    <row r="317" ht="20.100000000000001" customHeight="1" x14ac:dyDescent="0.3"/>
    <row r="318" ht="15" customHeight="1" x14ac:dyDescent="0.3"/>
    <row r="319" ht="15" customHeight="1" x14ac:dyDescent="0.3"/>
    <row r="320" ht="15" customHeight="1" x14ac:dyDescent="0.3"/>
    <row r="321" ht="15" customHeight="1" x14ac:dyDescent="0.3"/>
    <row r="322" ht="15" customHeight="1" x14ac:dyDescent="0.3"/>
    <row r="323" ht="20.100000000000001" customHeight="1" x14ac:dyDescent="0.3"/>
    <row r="324" ht="15" customHeight="1" x14ac:dyDescent="0.3"/>
    <row r="325" ht="15" customHeight="1" x14ac:dyDescent="0.3"/>
    <row r="326" ht="15" customHeight="1" x14ac:dyDescent="0.3"/>
    <row r="327" ht="15" customHeight="1" x14ac:dyDescent="0.3"/>
    <row r="328" ht="15" customHeight="1" x14ac:dyDescent="0.3"/>
    <row r="329" ht="20.100000000000001" customHeight="1" x14ac:dyDescent="0.3"/>
    <row r="330" ht="15" customHeight="1" x14ac:dyDescent="0.3"/>
    <row r="331" ht="15" customHeight="1" x14ac:dyDescent="0.3"/>
    <row r="332" ht="15" customHeight="1" x14ac:dyDescent="0.3"/>
    <row r="333" ht="15" customHeight="1" x14ac:dyDescent="0.3"/>
    <row r="334" ht="15" customHeight="1" x14ac:dyDescent="0.3"/>
    <row r="335" ht="20.100000000000001" customHeight="1" x14ac:dyDescent="0.3"/>
    <row r="336" ht="15" customHeight="1" x14ac:dyDescent="0.3"/>
    <row r="337" ht="15" customHeight="1" x14ac:dyDescent="0.3"/>
    <row r="338" ht="15" customHeight="1" x14ac:dyDescent="0.3"/>
    <row r="339" ht="15" customHeight="1" x14ac:dyDescent="0.3"/>
    <row r="340" ht="15" customHeight="1" x14ac:dyDescent="0.3"/>
    <row r="341" ht="20.100000000000001" customHeight="1" x14ac:dyDescent="0.3"/>
    <row r="342" ht="15" customHeight="1" x14ac:dyDescent="0.3"/>
    <row r="343" ht="15" customHeight="1" x14ac:dyDescent="0.3"/>
    <row r="344" ht="15" customHeight="1" x14ac:dyDescent="0.3"/>
    <row r="345" ht="15" customHeight="1" x14ac:dyDescent="0.3"/>
    <row r="346" ht="15" customHeight="1" x14ac:dyDescent="0.3"/>
    <row r="347" ht="20.100000000000001" customHeight="1" x14ac:dyDescent="0.3"/>
    <row r="348" ht="15" customHeight="1" x14ac:dyDescent="0.3"/>
    <row r="349" ht="15" customHeight="1" x14ac:dyDescent="0.3"/>
    <row r="350" ht="15" customHeight="1" x14ac:dyDescent="0.3"/>
    <row r="351" ht="15" customHeight="1" x14ac:dyDescent="0.3"/>
    <row r="352" ht="15" customHeight="1" x14ac:dyDescent="0.3"/>
    <row r="353" ht="20.100000000000001" customHeight="1" x14ac:dyDescent="0.3"/>
    <row r="354" ht="15" customHeight="1" x14ac:dyDescent="0.3"/>
    <row r="355" ht="15" customHeight="1" x14ac:dyDescent="0.3"/>
    <row r="356" ht="15" customHeight="1" x14ac:dyDescent="0.3"/>
    <row r="357" ht="15" customHeight="1" x14ac:dyDescent="0.3"/>
    <row r="358" ht="15" customHeight="1" x14ac:dyDescent="0.3"/>
    <row r="359" ht="20.100000000000001" customHeight="1" x14ac:dyDescent="0.3"/>
    <row r="360" ht="15" customHeight="1" x14ac:dyDescent="0.3"/>
    <row r="361" ht="15" customHeight="1" x14ac:dyDescent="0.3"/>
    <row r="362" ht="15" customHeight="1" x14ac:dyDescent="0.3"/>
    <row r="363" ht="15" customHeight="1" x14ac:dyDescent="0.3"/>
    <row r="364" ht="15" customHeight="1" x14ac:dyDescent="0.3"/>
    <row r="365" ht="20.100000000000001" customHeight="1" x14ac:dyDescent="0.3"/>
    <row r="366" ht="15" customHeight="1" x14ac:dyDescent="0.3"/>
    <row r="367" ht="15" customHeight="1" x14ac:dyDescent="0.3"/>
    <row r="368" ht="15" customHeight="1" x14ac:dyDescent="0.3"/>
    <row r="369" ht="15" customHeight="1" x14ac:dyDescent="0.3"/>
    <row r="370" ht="15" customHeight="1" x14ac:dyDescent="0.3"/>
    <row r="371" ht="20.100000000000001" customHeight="1" x14ac:dyDescent="0.3"/>
    <row r="372" ht="15" customHeight="1" x14ac:dyDescent="0.3"/>
    <row r="373" ht="15" customHeight="1" x14ac:dyDescent="0.3"/>
    <row r="374" ht="15" customHeight="1" x14ac:dyDescent="0.3"/>
    <row r="375" ht="15" customHeight="1" x14ac:dyDescent="0.3"/>
    <row r="376" ht="15" customHeight="1" x14ac:dyDescent="0.3"/>
    <row r="377" ht="20.100000000000001" customHeight="1" x14ac:dyDescent="0.3"/>
    <row r="378" ht="15" customHeight="1" x14ac:dyDescent="0.3"/>
    <row r="379" ht="15" customHeight="1" x14ac:dyDescent="0.3"/>
    <row r="380" ht="15" customHeight="1" x14ac:dyDescent="0.3"/>
    <row r="381" ht="15" customHeight="1" x14ac:dyDescent="0.3"/>
    <row r="382" ht="15" customHeight="1" x14ac:dyDescent="0.3"/>
    <row r="383" ht="20.100000000000001" customHeight="1" x14ac:dyDescent="0.3"/>
    <row r="384" ht="15" customHeight="1" x14ac:dyDescent="0.3"/>
    <row r="385" ht="15" customHeight="1" x14ac:dyDescent="0.3"/>
    <row r="386" ht="15" customHeight="1" x14ac:dyDescent="0.3"/>
    <row r="387" ht="15" customHeight="1" x14ac:dyDescent="0.3"/>
    <row r="388" ht="15" customHeight="1" x14ac:dyDescent="0.3"/>
    <row r="389" ht="20.100000000000001" customHeight="1" x14ac:dyDescent="0.3"/>
    <row r="390" ht="15" customHeight="1" x14ac:dyDescent="0.3"/>
    <row r="391" ht="15" customHeight="1" x14ac:dyDescent="0.3"/>
    <row r="392" ht="15" customHeight="1" x14ac:dyDescent="0.3"/>
    <row r="393" ht="15" customHeight="1" x14ac:dyDescent="0.3"/>
    <row r="394" ht="15" customHeight="1" x14ac:dyDescent="0.3"/>
    <row r="395" ht="20.100000000000001"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20.100000000000001" customHeight="1" x14ac:dyDescent="0.3"/>
    <row r="411" ht="15" customHeight="1" x14ac:dyDescent="0.3"/>
    <row r="412" ht="15" customHeight="1" x14ac:dyDescent="0.3"/>
    <row r="413" ht="15" customHeight="1" x14ac:dyDescent="0.3"/>
    <row r="414" ht="15" customHeight="1" x14ac:dyDescent="0.3"/>
    <row r="415" ht="20.100000000000001" customHeight="1" x14ac:dyDescent="0.3"/>
    <row r="416" ht="15" customHeight="1" x14ac:dyDescent="0.3"/>
    <row r="417" ht="15" customHeight="1" x14ac:dyDescent="0.3"/>
    <row r="418" ht="15" customHeight="1" x14ac:dyDescent="0.3"/>
    <row r="419" ht="15" customHeight="1" x14ac:dyDescent="0.3"/>
    <row r="420" ht="20.100000000000001" customHeight="1" x14ac:dyDescent="0.3"/>
    <row r="421" ht="15" customHeight="1" x14ac:dyDescent="0.3"/>
    <row r="422" ht="15" customHeight="1" x14ac:dyDescent="0.3"/>
    <row r="423" ht="15" customHeight="1" x14ac:dyDescent="0.3"/>
    <row r="424" ht="15" customHeight="1" x14ac:dyDescent="0.3"/>
    <row r="425" ht="20.100000000000001" customHeight="1" x14ac:dyDescent="0.3"/>
    <row r="426" ht="15" customHeight="1" x14ac:dyDescent="0.3"/>
    <row r="427" ht="15" customHeight="1" x14ac:dyDescent="0.3"/>
    <row r="428" ht="15" customHeight="1" x14ac:dyDescent="0.3"/>
    <row r="429" ht="15" customHeight="1" x14ac:dyDescent="0.3"/>
    <row r="430" ht="20.100000000000001" customHeight="1" x14ac:dyDescent="0.3"/>
    <row r="431" ht="15" customHeight="1" x14ac:dyDescent="0.3"/>
    <row r="432" ht="15" customHeight="1" x14ac:dyDescent="0.3"/>
    <row r="433" ht="15" customHeight="1" x14ac:dyDescent="0.3"/>
    <row r="434" ht="15" customHeight="1" x14ac:dyDescent="0.3"/>
    <row r="435" ht="20.100000000000001" customHeight="1" x14ac:dyDescent="0.3"/>
    <row r="436" ht="15" customHeight="1" x14ac:dyDescent="0.3"/>
    <row r="437" ht="15" customHeight="1" x14ac:dyDescent="0.3"/>
    <row r="438" ht="15" customHeight="1" x14ac:dyDescent="0.3"/>
    <row r="439" ht="15" customHeight="1" x14ac:dyDescent="0.3"/>
    <row r="440" ht="20.100000000000001" customHeight="1" x14ac:dyDescent="0.3"/>
    <row r="441" ht="15" customHeight="1" x14ac:dyDescent="0.3"/>
    <row r="442" ht="15" customHeight="1" x14ac:dyDescent="0.3"/>
    <row r="443" ht="15" customHeight="1" x14ac:dyDescent="0.3"/>
    <row r="444" ht="15" customHeight="1" x14ac:dyDescent="0.3"/>
    <row r="445" ht="20.100000000000001"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20.100000000000001" customHeight="1" x14ac:dyDescent="0.3"/>
    <row r="453" ht="15" customHeight="1" x14ac:dyDescent="0.3"/>
    <row r="454" ht="15" customHeight="1" x14ac:dyDescent="0.3"/>
    <row r="455" ht="15" customHeight="1" x14ac:dyDescent="0.3"/>
    <row r="456" ht="15" customHeight="1" x14ac:dyDescent="0.3"/>
    <row r="457" ht="15" customHeight="1" x14ac:dyDescent="0.3"/>
    <row r="458" ht="20.100000000000001" customHeight="1" x14ac:dyDescent="0.3"/>
    <row r="459" ht="15" customHeight="1" x14ac:dyDescent="0.3"/>
    <row r="460" ht="15" customHeight="1" x14ac:dyDescent="0.3"/>
    <row r="461" ht="15" customHeight="1" x14ac:dyDescent="0.3"/>
    <row r="462" ht="15" customHeight="1" x14ac:dyDescent="0.3"/>
    <row r="463" ht="15" customHeight="1" x14ac:dyDescent="0.3"/>
    <row r="464" ht="20.100000000000001"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20.100000000000001"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20.100000000000001" customHeight="1" x14ac:dyDescent="0.3"/>
    <row r="481" ht="15" customHeight="1" x14ac:dyDescent="0.3"/>
    <row r="482" ht="15" customHeight="1" x14ac:dyDescent="0.3"/>
    <row r="483" ht="15" customHeight="1" x14ac:dyDescent="0.3"/>
    <row r="484" ht="15" customHeight="1" x14ac:dyDescent="0.3"/>
    <row r="485" ht="20.100000000000001" customHeight="1" x14ac:dyDescent="0.3"/>
    <row r="486" ht="15" customHeight="1" x14ac:dyDescent="0.3"/>
    <row r="487" ht="15" customHeight="1" x14ac:dyDescent="0.3"/>
    <row r="488" ht="15" customHeight="1" x14ac:dyDescent="0.3"/>
    <row r="489" ht="20.100000000000001" customHeight="1" x14ac:dyDescent="0.3"/>
    <row r="490" ht="15" customHeight="1" x14ac:dyDescent="0.3"/>
    <row r="491" ht="15" customHeight="1" x14ac:dyDescent="0.3"/>
    <row r="492" ht="15" customHeight="1" x14ac:dyDescent="0.3"/>
    <row r="493" ht="20.100000000000001"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20.100000000000001" customHeight="1" x14ac:dyDescent="0.3"/>
    <row r="501" ht="15" customHeight="1" x14ac:dyDescent="0.3"/>
    <row r="502" ht="15" customHeight="1" x14ac:dyDescent="0.3"/>
    <row r="503" ht="15" customHeight="1" x14ac:dyDescent="0.3"/>
    <row r="504" ht="15" customHeight="1" x14ac:dyDescent="0.3"/>
    <row r="505" ht="20.100000000000001" customHeight="1" x14ac:dyDescent="0.3"/>
    <row r="506" ht="15" customHeight="1" x14ac:dyDescent="0.3"/>
    <row r="507" ht="15" customHeight="1" x14ac:dyDescent="0.3"/>
    <row r="508" ht="15" customHeight="1" x14ac:dyDescent="0.3"/>
    <row r="509" ht="15" customHeight="1" x14ac:dyDescent="0.3"/>
    <row r="510" ht="20.100000000000001" customHeight="1" x14ac:dyDescent="0.3"/>
    <row r="511" ht="15" customHeight="1" x14ac:dyDescent="0.3"/>
    <row r="512" ht="15" customHeight="1" x14ac:dyDescent="0.3"/>
    <row r="513" ht="15" customHeight="1" x14ac:dyDescent="0.3"/>
    <row r="514" ht="15" customHeight="1" x14ac:dyDescent="0.3"/>
    <row r="515" ht="15" customHeight="1" x14ac:dyDescent="0.3"/>
    <row r="516" ht="20.100000000000001" customHeight="1" x14ac:dyDescent="0.3"/>
    <row r="517" ht="15" customHeight="1" x14ac:dyDescent="0.3"/>
    <row r="518" ht="15" customHeight="1" x14ac:dyDescent="0.3"/>
    <row r="519" ht="15" customHeight="1" x14ac:dyDescent="0.3"/>
    <row r="520" ht="20.100000000000001"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20.100000000000001" customHeight="1" x14ac:dyDescent="0.3"/>
    <row r="528" ht="15" customHeight="1" x14ac:dyDescent="0.3"/>
    <row r="529" ht="15" customHeight="1" x14ac:dyDescent="0.3"/>
    <row r="530" ht="15" customHeight="1" x14ac:dyDescent="0.3"/>
    <row r="531" ht="15" customHeight="1" x14ac:dyDescent="0.3"/>
    <row r="532" ht="20.100000000000001" customHeight="1" x14ac:dyDescent="0.3"/>
    <row r="533" ht="15" customHeight="1" x14ac:dyDescent="0.3"/>
    <row r="534" ht="15" customHeight="1" x14ac:dyDescent="0.3"/>
    <row r="535" ht="15" customHeight="1" x14ac:dyDescent="0.3"/>
    <row r="536" ht="15" customHeight="1" x14ac:dyDescent="0.3"/>
    <row r="537" ht="15" customHeight="1" x14ac:dyDescent="0.3"/>
    <row r="538" ht="20.100000000000001" customHeight="1" x14ac:dyDescent="0.3"/>
    <row r="539" ht="15" customHeight="1" x14ac:dyDescent="0.3"/>
    <row r="540" ht="15" customHeight="1" x14ac:dyDescent="0.3"/>
    <row r="541" ht="15" customHeight="1" x14ac:dyDescent="0.3"/>
    <row r="542" ht="15" customHeight="1" x14ac:dyDescent="0.3"/>
    <row r="543" ht="15" customHeight="1" x14ac:dyDescent="0.3"/>
    <row r="544" ht="20.100000000000001" customHeight="1" x14ac:dyDescent="0.3"/>
    <row r="545" ht="15" customHeight="1" x14ac:dyDescent="0.3"/>
    <row r="546" ht="15" customHeight="1" x14ac:dyDescent="0.3"/>
    <row r="547" ht="15" customHeight="1" x14ac:dyDescent="0.3"/>
    <row r="548" ht="15" customHeight="1" x14ac:dyDescent="0.3"/>
    <row r="549" ht="20.100000000000001" customHeight="1" x14ac:dyDescent="0.3"/>
    <row r="550" ht="15" customHeight="1" x14ac:dyDescent="0.3"/>
    <row r="551" ht="15" customHeight="1" x14ac:dyDescent="0.3"/>
    <row r="552" ht="15" customHeight="1" x14ac:dyDescent="0.3"/>
    <row r="553" ht="15" customHeight="1" x14ac:dyDescent="0.3"/>
    <row r="554" ht="20.100000000000001" customHeight="1" x14ac:dyDescent="0.3"/>
    <row r="555" ht="15" customHeight="1" x14ac:dyDescent="0.3"/>
    <row r="556" ht="15" customHeight="1" x14ac:dyDescent="0.3"/>
    <row r="557" ht="15" customHeight="1" x14ac:dyDescent="0.3"/>
    <row r="558" ht="15" customHeight="1" x14ac:dyDescent="0.3"/>
    <row r="559" ht="20.100000000000001" customHeight="1" x14ac:dyDescent="0.3"/>
    <row r="560" ht="15" customHeight="1" x14ac:dyDescent="0.3"/>
    <row r="561" ht="15" customHeight="1" x14ac:dyDescent="0.3"/>
    <row r="562" ht="15" customHeight="1" x14ac:dyDescent="0.3"/>
    <row r="563" ht="20.100000000000001" customHeight="1" x14ac:dyDescent="0.3"/>
    <row r="564" ht="15" customHeight="1" x14ac:dyDescent="0.3"/>
    <row r="565" ht="15" customHeight="1" x14ac:dyDescent="0.3"/>
    <row r="566" ht="15" customHeight="1" x14ac:dyDescent="0.3"/>
    <row r="567" ht="15" customHeight="1" x14ac:dyDescent="0.3"/>
    <row r="568" ht="20.100000000000001" customHeight="1" x14ac:dyDescent="0.3"/>
    <row r="569" ht="15" customHeight="1" x14ac:dyDescent="0.3"/>
    <row r="570" ht="15" customHeight="1" x14ac:dyDescent="0.3"/>
    <row r="571" ht="15" customHeight="1" x14ac:dyDescent="0.3"/>
    <row r="572" ht="15" customHeight="1" x14ac:dyDescent="0.3"/>
    <row r="573" ht="20.100000000000001" customHeight="1" x14ac:dyDescent="0.3"/>
    <row r="574" ht="15" customHeight="1" x14ac:dyDescent="0.3"/>
    <row r="575" ht="15" customHeight="1" x14ac:dyDescent="0.3"/>
    <row r="576" ht="15" customHeight="1" x14ac:dyDescent="0.3"/>
    <row r="577" ht="15" customHeight="1" x14ac:dyDescent="0.3"/>
    <row r="578" ht="20.100000000000001" customHeight="1" x14ac:dyDescent="0.3"/>
    <row r="579" ht="15" customHeight="1" x14ac:dyDescent="0.3"/>
    <row r="580" ht="15" customHeight="1" x14ac:dyDescent="0.3"/>
    <row r="581" ht="15" customHeight="1" x14ac:dyDescent="0.3"/>
    <row r="582" ht="15" customHeight="1" x14ac:dyDescent="0.3"/>
    <row r="583" ht="20.100000000000001" customHeight="1" x14ac:dyDescent="0.3"/>
    <row r="584" ht="15" customHeight="1" x14ac:dyDescent="0.3"/>
    <row r="585" ht="15" customHeight="1" x14ac:dyDescent="0.3"/>
    <row r="586" ht="15" customHeight="1" x14ac:dyDescent="0.3"/>
    <row r="587" ht="15" customHeight="1" x14ac:dyDescent="0.3"/>
    <row r="588" ht="20.100000000000001" customHeight="1" x14ac:dyDescent="0.3"/>
    <row r="589" ht="15" customHeight="1" x14ac:dyDescent="0.3"/>
    <row r="590" ht="15" customHeight="1" x14ac:dyDescent="0.3"/>
    <row r="591" ht="15" customHeight="1" x14ac:dyDescent="0.3"/>
    <row r="592" ht="15" customHeight="1" x14ac:dyDescent="0.3"/>
    <row r="593" ht="20.100000000000001" customHeight="1" x14ac:dyDescent="0.3"/>
    <row r="594" ht="15" customHeight="1" x14ac:dyDescent="0.3"/>
    <row r="595" ht="15" customHeight="1" x14ac:dyDescent="0.3"/>
    <row r="596" ht="15" customHeight="1" x14ac:dyDescent="0.3"/>
    <row r="597" ht="15" customHeight="1" x14ac:dyDescent="0.3"/>
    <row r="598" ht="20.100000000000001" customHeight="1" x14ac:dyDescent="0.3"/>
    <row r="599" ht="15" customHeight="1" x14ac:dyDescent="0.3"/>
    <row r="600" ht="15" customHeight="1" x14ac:dyDescent="0.3"/>
    <row r="601" ht="15" customHeight="1" x14ac:dyDescent="0.3"/>
    <row r="602" ht="15" customHeight="1" x14ac:dyDescent="0.3"/>
    <row r="603" ht="20.100000000000001" customHeight="1" x14ac:dyDescent="0.3"/>
    <row r="604" ht="15" customHeight="1" x14ac:dyDescent="0.3"/>
    <row r="605" ht="15" customHeight="1" x14ac:dyDescent="0.3"/>
    <row r="606" ht="15" customHeight="1" x14ac:dyDescent="0.3"/>
    <row r="607" ht="15" customHeight="1" x14ac:dyDescent="0.3"/>
    <row r="608" ht="20.100000000000001" customHeight="1" x14ac:dyDescent="0.3"/>
    <row r="609" ht="15" customHeight="1" x14ac:dyDescent="0.3"/>
    <row r="610" ht="15" customHeight="1" x14ac:dyDescent="0.3"/>
    <row r="611" ht="15" customHeight="1" x14ac:dyDescent="0.3"/>
    <row r="612" ht="15" customHeight="1" x14ac:dyDescent="0.3"/>
    <row r="613" ht="20.100000000000001"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20.100000000000001"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20.100000000000001" customHeight="1" x14ac:dyDescent="0.3"/>
    <row r="631" ht="15" customHeight="1" x14ac:dyDescent="0.3"/>
    <row r="632" ht="15" customHeight="1" x14ac:dyDescent="0.3"/>
    <row r="633" ht="15" customHeight="1" x14ac:dyDescent="0.3"/>
    <row r="634" ht="15" customHeight="1" x14ac:dyDescent="0.3"/>
    <row r="635" ht="20.100000000000001"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20.100000000000001" customHeight="1" x14ac:dyDescent="0.3"/>
    <row r="643" ht="15" customHeight="1" x14ac:dyDescent="0.3"/>
    <row r="644" ht="15" customHeight="1" x14ac:dyDescent="0.3"/>
    <row r="645" ht="20.100000000000001"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20.100000000000001" customHeight="1" x14ac:dyDescent="0.3"/>
    <row r="656" ht="15" customHeight="1" x14ac:dyDescent="0.3"/>
    <row r="657" ht="15" customHeight="1" x14ac:dyDescent="0.3"/>
    <row r="658" ht="15" customHeight="1" x14ac:dyDescent="0.3"/>
    <row r="659" ht="15" customHeight="1" x14ac:dyDescent="0.3"/>
    <row r="660" ht="20.100000000000001" customHeight="1" x14ac:dyDescent="0.3"/>
    <row r="661" ht="15" customHeight="1" x14ac:dyDescent="0.3"/>
    <row r="662" ht="15" customHeight="1" x14ac:dyDescent="0.3"/>
    <row r="663" ht="15" customHeight="1" x14ac:dyDescent="0.3"/>
    <row r="664" ht="20.100000000000001"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20.100000000000001" customHeight="1" x14ac:dyDescent="0.3"/>
    <row r="673" ht="15" customHeight="1" x14ac:dyDescent="0.3"/>
    <row r="674" ht="15" customHeight="1" x14ac:dyDescent="0.3"/>
    <row r="675" ht="15" customHeight="1" x14ac:dyDescent="0.3"/>
    <row r="676" ht="20.100000000000001" customHeight="1" x14ac:dyDescent="0.3"/>
    <row r="677" ht="15" customHeight="1" x14ac:dyDescent="0.3"/>
    <row r="678" ht="15" customHeight="1" x14ac:dyDescent="0.3"/>
    <row r="679" ht="15" customHeight="1" x14ac:dyDescent="0.3"/>
    <row r="680" ht="20.100000000000001" customHeight="1" x14ac:dyDescent="0.3"/>
    <row r="681" ht="15" customHeight="1" x14ac:dyDescent="0.3"/>
    <row r="682" ht="15" customHeight="1" x14ac:dyDescent="0.3"/>
    <row r="683" ht="15" customHeight="1" x14ac:dyDescent="0.3"/>
    <row r="684" ht="20.100000000000001" customHeight="1" x14ac:dyDescent="0.3"/>
    <row r="685" ht="15" customHeight="1" x14ac:dyDescent="0.3"/>
    <row r="686" ht="15" customHeight="1" x14ac:dyDescent="0.3"/>
    <row r="687" ht="15" customHeight="1" x14ac:dyDescent="0.3"/>
    <row r="688" ht="20.100000000000001" customHeight="1" x14ac:dyDescent="0.3"/>
    <row r="689" ht="15" customHeight="1" x14ac:dyDescent="0.3"/>
    <row r="690" ht="15" customHeight="1" x14ac:dyDescent="0.3"/>
    <row r="691" ht="15" customHeight="1" x14ac:dyDescent="0.3"/>
    <row r="692" ht="20.100000000000001" customHeight="1" x14ac:dyDescent="0.3"/>
    <row r="693" ht="15" customHeight="1" x14ac:dyDescent="0.3"/>
    <row r="694" ht="15" customHeight="1" x14ac:dyDescent="0.3"/>
    <row r="695" ht="15" customHeight="1" x14ac:dyDescent="0.3"/>
    <row r="696" ht="20.100000000000001" customHeight="1" x14ac:dyDescent="0.3"/>
    <row r="697" ht="15" customHeight="1" x14ac:dyDescent="0.3"/>
    <row r="698" ht="15" customHeight="1" x14ac:dyDescent="0.3"/>
    <row r="699" ht="15" customHeight="1" x14ac:dyDescent="0.3"/>
    <row r="700" ht="20.100000000000001" customHeight="1" x14ac:dyDescent="0.3"/>
    <row r="701" ht="15" customHeight="1" x14ac:dyDescent="0.3"/>
    <row r="702" ht="15" customHeight="1" x14ac:dyDescent="0.3"/>
    <row r="703" ht="15" customHeight="1" x14ac:dyDescent="0.3"/>
    <row r="704" ht="20.100000000000001" customHeight="1" x14ac:dyDescent="0.3"/>
    <row r="705" ht="15" customHeight="1" x14ac:dyDescent="0.3"/>
    <row r="706" ht="15" customHeight="1" x14ac:dyDescent="0.3"/>
    <row r="707" ht="15" customHeight="1" x14ac:dyDescent="0.3"/>
    <row r="708" ht="20.100000000000001" customHeight="1" x14ac:dyDescent="0.3"/>
    <row r="709" ht="15" customHeight="1" x14ac:dyDescent="0.3"/>
    <row r="710" ht="15" customHeight="1" x14ac:dyDescent="0.3"/>
    <row r="711" ht="15" customHeight="1" x14ac:dyDescent="0.3"/>
    <row r="712" ht="20.100000000000001" customHeight="1" x14ac:dyDescent="0.3"/>
    <row r="713" ht="15" customHeight="1" x14ac:dyDescent="0.3"/>
    <row r="714" ht="15" customHeight="1" x14ac:dyDescent="0.3"/>
    <row r="715" ht="15" customHeight="1" x14ac:dyDescent="0.3"/>
    <row r="716" ht="20.100000000000001" customHeight="1" x14ac:dyDescent="0.3"/>
    <row r="717" ht="15" customHeight="1" x14ac:dyDescent="0.3"/>
    <row r="718" ht="15" customHeight="1" x14ac:dyDescent="0.3"/>
    <row r="719" ht="15" customHeight="1" x14ac:dyDescent="0.3"/>
    <row r="720" ht="20.100000000000001" customHeight="1" x14ac:dyDescent="0.3"/>
    <row r="721" ht="15" customHeight="1" x14ac:dyDescent="0.3"/>
    <row r="722" ht="15" customHeight="1" x14ac:dyDescent="0.3"/>
    <row r="723" ht="15" customHeight="1" x14ac:dyDescent="0.3"/>
    <row r="724" ht="20.100000000000001" customHeight="1" x14ac:dyDescent="0.3"/>
    <row r="725" ht="15" customHeight="1" x14ac:dyDescent="0.3"/>
    <row r="726" ht="15" customHeight="1" x14ac:dyDescent="0.3"/>
    <row r="727" ht="15" customHeight="1" x14ac:dyDescent="0.3"/>
    <row r="728" ht="20.100000000000001" customHeight="1" x14ac:dyDescent="0.3"/>
    <row r="729" ht="15" customHeight="1" x14ac:dyDescent="0.3"/>
    <row r="730" ht="15" customHeight="1" x14ac:dyDescent="0.3"/>
    <row r="731" ht="15" customHeight="1" x14ac:dyDescent="0.3"/>
    <row r="732" ht="20.100000000000001"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20.100000000000001" customHeight="1" x14ac:dyDescent="0.3"/>
    <row r="772" ht="15" customHeight="1" x14ac:dyDescent="0.3"/>
    <row r="773" ht="15" customHeight="1" x14ac:dyDescent="0.3"/>
    <row r="774" ht="15" customHeight="1" x14ac:dyDescent="0.3"/>
    <row r="775" ht="15" customHeight="1" x14ac:dyDescent="0.3"/>
    <row r="776" ht="20.100000000000001" customHeight="1" x14ac:dyDescent="0.3"/>
    <row r="777" ht="15" customHeight="1" x14ac:dyDescent="0.3"/>
    <row r="778" ht="15" customHeight="1" x14ac:dyDescent="0.3"/>
    <row r="779" ht="15" customHeight="1" x14ac:dyDescent="0.3"/>
    <row r="780" ht="15" customHeight="1" x14ac:dyDescent="0.3"/>
    <row r="781" ht="15" customHeight="1" x14ac:dyDescent="0.3"/>
    <row r="782" ht="20.100000000000001" customHeight="1" x14ac:dyDescent="0.3"/>
    <row r="783" ht="15" customHeight="1" x14ac:dyDescent="0.3"/>
    <row r="784" ht="15" customHeight="1" x14ac:dyDescent="0.3"/>
    <row r="785" ht="15" customHeight="1" x14ac:dyDescent="0.3"/>
    <row r="786" ht="15" customHeight="1" x14ac:dyDescent="0.3"/>
    <row r="787" ht="15" customHeight="1" x14ac:dyDescent="0.3"/>
    <row r="788" ht="20.100000000000001" customHeight="1" x14ac:dyDescent="0.3"/>
    <row r="789" ht="15" customHeight="1" x14ac:dyDescent="0.3"/>
    <row r="790" ht="15" customHeight="1" x14ac:dyDescent="0.3"/>
    <row r="791" ht="15" customHeight="1" x14ac:dyDescent="0.3"/>
    <row r="792" ht="15" customHeight="1" x14ac:dyDescent="0.3"/>
    <row r="793" ht="15" customHeight="1" x14ac:dyDescent="0.3"/>
    <row r="794" ht="20.100000000000001" customHeight="1" x14ac:dyDescent="0.3"/>
    <row r="795" ht="15" customHeight="1" x14ac:dyDescent="0.3"/>
    <row r="796" ht="15" customHeight="1" x14ac:dyDescent="0.3"/>
    <row r="797" ht="15" customHeight="1" x14ac:dyDescent="0.3"/>
    <row r="798" ht="15" customHeight="1" x14ac:dyDescent="0.3"/>
    <row r="799" ht="15" customHeight="1" x14ac:dyDescent="0.3"/>
    <row r="800" ht="20.100000000000001" customHeight="1" x14ac:dyDescent="0.3"/>
    <row r="801" ht="15" customHeight="1" x14ac:dyDescent="0.3"/>
    <row r="802" ht="15" customHeight="1" x14ac:dyDescent="0.3"/>
    <row r="803" ht="15" customHeight="1" x14ac:dyDescent="0.3"/>
    <row r="804" ht="15" customHeight="1" x14ac:dyDescent="0.3"/>
    <row r="805" ht="15" customHeight="1" x14ac:dyDescent="0.3"/>
    <row r="806" ht="20.100000000000001" customHeight="1" x14ac:dyDescent="0.3"/>
    <row r="807" ht="15" customHeight="1" x14ac:dyDescent="0.3"/>
    <row r="808" ht="15" customHeight="1" x14ac:dyDescent="0.3"/>
    <row r="809" ht="15" customHeight="1" x14ac:dyDescent="0.3"/>
    <row r="810" ht="15" customHeight="1" x14ac:dyDescent="0.3"/>
    <row r="811" ht="15" customHeight="1" x14ac:dyDescent="0.3"/>
    <row r="812" ht="20.100000000000001"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20.100000000000001" customHeight="1" x14ac:dyDescent="0.3"/>
    <row r="844" ht="15" customHeight="1" x14ac:dyDescent="0.3"/>
    <row r="845" ht="15" customHeight="1" x14ac:dyDescent="0.3"/>
    <row r="846" ht="15" customHeight="1" x14ac:dyDescent="0.3"/>
    <row r="847" ht="15" customHeight="1" x14ac:dyDescent="0.3"/>
    <row r="848" ht="20.100000000000001"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20.100000000000001"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20.100000000000001"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20.100000000000001"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20.100000000000001"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20.100000000000001" customHeight="1" x14ac:dyDescent="0.3"/>
    <row r="937" ht="15" customHeight="1" x14ac:dyDescent="0.3"/>
    <row r="938" ht="15" customHeight="1" x14ac:dyDescent="0.3"/>
    <row r="939" ht="15" customHeight="1" x14ac:dyDescent="0.3"/>
    <row r="940" ht="15" customHeight="1" x14ac:dyDescent="0.3"/>
    <row r="941" ht="20.100000000000001" customHeight="1" x14ac:dyDescent="0.3"/>
    <row r="942" ht="15" customHeight="1" x14ac:dyDescent="0.3"/>
    <row r="943" ht="15" customHeight="1" x14ac:dyDescent="0.3"/>
    <row r="944" ht="15" customHeight="1" x14ac:dyDescent="0.3"/>
    <row r="945" ht="15" customHeight="1" x14ac:dyDescent="0.3"/>
    <row r="946" ht="15" customHeight="1" x14ac:dyDescent="0.3"/>
    <row r="947" ht="20.100000000000001" customHeight="1" x14ac:dyDescent="0.3"/>
    <row r="948" ht="15" customHeight="1" x14ac:dyDescent="0.3"/>
    <row r="949" ht="15" customHeight="1" x14ac:dyDescent="0.3"/>
    <row r="950" ht="15" customHeight="1" x14ac:dyDescent="0.3"/>
    <row r="951" ht="15" customHeight="1" x14ac:dyDescent="0.3"/>
    <row r="952" ht="20.100000000000001" customHeight="1" x14ac:dyDescent="0.3"/>
    <row r="953" ht="15" customHeight="1" x14ac:dyDescent="0.3"/>
    <row r="954" ht="15" customHeight="1" x14ac:dyDescent="0.3"/>
    <row r="955" ht="15" customHeight="1" x14ac:dyDescent="0.3"/>
    <row r="956" ht="15" customHeight="1" x14ac:dyDescent="0.3"/>
    <row r="957" ht="15" customHeight="1" x14ac:dyDescent="0.3"/>
    <row r="958" ht="20.100000000000001" customHeight="1" x14ac:dyDescent="0.3"/>
    <row r="959" ht="15" customHeight="1" x14ac:dyDescent="0.3"/>
    <row r="960" ht="15" customHeight="1" x14ac:dyDescent="0.3"/>
    <row r="961" ht="15" customHeight="1" x14ac:dyDescent="0.3"/>
    <row r="962" ht="15" customHeight="1" x14ac:dyDescent="0.3"/>
    <row r="963" ht="20.100000000000001" customHeight="1" x14ac:dyDescent="0.3"/>
    <row r="964" ht="15" customHeight="1" x14ac:dyDescent="0.3"/>
    <row r="965" ht="15" customHeight="1" x14ac:dyDescent="0.3"/>
    <row r="966" ht="15" customHeight="1" x14ac:dyDescent="0.3"/>
    <row r="967" ht="15" customHeight="1" x14ac:dyDescent="0.3"/>
    <row r="968" ht="15" customHeight="1" x14ac:dyDescent="0.3"/>
    <row r="969" ht="20.100000000000001" customHeight="1" x14ac:dyDescent="0.3"/>
    <row r="970" ht="15" customHeight="1" x14ac:dyDescent="0.3"/>
    <row r="971" ht="15" customHeight="1" x14ac:dyDescent="0.3"/>
    <row r="972" ht="15" customHeight="1" x14ac:dyDescent="0.3"/>
    <row r="973" ht="15" customHeight="1" x14ac:dyDescent="0.3"/>
    <row r="974" ht="20.100000000000001" customHeight="1" x14ac:dyDescent="0.3"/>
    <row r="975" ht="15" customHeight="1" x14ac:dyDescent="0.3"/>
    <row r="976" ht="15" customHeight="1" x14ac:dyDescent="0.3"/>
    <row r="977" ht="15" customHeight="1" x14ac:dyDescent="0.3"/>
    <row r="978" ht="15" customHeight="1" x14ac:dyDescent="0.3"/>
    <row r="979" ht="15" customHeight="1" x14ac:dyDescent="0.3"/>
    <row r="980" ht="20.100000000000001" customHeight="1" x14ac:dyDescent="0.3"/>
    <row r="981" ht="15" customHeight="1" x14ac:dyDescent="0.3"/>
    <row r="982" ht="15" customHeight="1" x14ac:dyDescent="0.3"/>
    <row r="983" ht="15" customHeight="1" x14ac:dyDescent="0.3"/>
    <row r="984" ht="15" customHeight="1" x14ac:dyDescent="0.3"/>
    <row r="985" ht="20.100000000000001" customHeight="1" x14ac:dyDescent="0.3"/>
    <row r="986" ht="15" customHeight="1" x14ac:dyDescent="0.3"/>
    <row r="987" ht="15" customHeight="1" x14ac:dyDescent="0.3"/>
    <row r="988" ht="15" customHeight="1" x14ac:dyDescent="0.3"/>
    <row r="989" ht="15" customHeight="1" x14ac:dyDescent="0.3"/>
    <row r="990" ht="15" customHeight="1" x14ac:dyDescent="0.3"/>
    <row r="991" ht="20.100000000000001" customHeight="1" x14ac:dyDescent="0.3"/>
    <row r="992" ht="15" customHeight="1" x14ac:dyDescent="0.3"/>
    <row r="993" ht="15" customHeight="1" x14ac:dyDescent="0.3"/>
    <row r="994" ht="15" customHeight="1" x14ac:dyDescent="0.3"/>
    <row r="995" ht="15" customHeight="1" x14ac:dyDescent="0.3"/>
    <row r="996" ht="20.100000000000001" customHeight="1" x14ac:dyDescent="0.3"/>
    <row r="997" ht="15" customHeight="1" x14ac:dyDescent="0.3"/>
    <row r="998" ht="15" customHeight="1" x14ac:dyDescent="0.3"/>
    <row r="999" ht="15" customHeight="1" x14ac:dyDescent="0.3"/>
    <row r="1000" ht="15" customHeight="1" x14ac:dyDescent="0.3"/>
    <row r="1001" ht="20.100000000000001" customHeight="1" x14ac:dyDescent="0.3"/>
    <row r="1002" ht="15" customHeight="1" x14ac:dyDescent="0.3"/>
    <row r="1003" ht="15" customHeight="1" x14ac:dyDescent="0.3"/>
    <row r="1004" ht="15" customHeight="1" x14ac:dyDescent="0.3"/>
    <row r="1005" ht="15" customHeight="1" x14ac:dyDescent="0.3"/>
    <row r="1006" ht="15" customHeight="1" x14ac:dyDescent="0.3"/>
    <row r="1007" ht="20.100000000000001" customHeight="1" x14ac:dyDescent="0.3"/>
    <row r="1008" ht="15" customHeight="1" x14ac:dyDescent="0.3"/>
    <row r="1009" ht="15" customHeight="1" x14ac:dyDescent="0.3"/>
    <row r="1010" ht="15" customHeight="1" x14ac:dyDescent="0.3"/>
    <row r="1011" ht="15" customHeight="1" x14ac:dyDescent="0.3"/>
    <row r="1012" ht="20.100000000000001" customHeight="1" x14ac:dyDescent="0.3"/>
    <row r="1013" ht="15" customHeight="1" x14ac:dyDescent="0.3"/>
    <row r="1014" ht="15" customHeight="1" x14ac:dyDescent="0.3"/>
    <row r="1015" ht="15" customHeight="1" x14ac:dyDescent="0.3"/>
    <row r="1016" ht="15" customHeight="1" x14ac:dyDescent="0.3"/>
    <row r="1017" ht="20.100000000000001" customHeight="1" x14ac:dyDescent="0.3"/>
    <row r="1018" ht="15" customHeight="1" x14ac:dyDescent="0.3"/>
    <row r="1019" ht="15" customHeight="1" x14ac:dyDescent="0.3"/>
    <row r="1020" ht="15" customHeight="1" x14ac:dyDescent="0.3"/>
    <row r="1021" ht="15" customHeight="1" x14ac:dyDescent="0.3"/>
    <row r="1022" ht="15" customHeight="1" x14ac:dyDescent="0.3"/>
    <row r="1023" ht="20.100000000000001" customHeight="1" x14ac:dyDescent="0.3"/>
    <row r="1024" ht="15" customHeight="1" x14ac:dyDescent="0.3"/>
    <row r="1025" ht="15" customHeight="1" x14ac:dyDescent="0.3"/>
    <row r="1026" ht="15" customHeight="1" x14ac:dyDescent="0.3"/>
    <row r="1027" ht="15" customHeight="1" x14ac:dyDescent="0.3"/>
    <row r="1028" ht="15" customHeight="1" x14ac:dyDescent="0.3"/>
    <row r="1029" ht="20.100000000000001" customHeight="1" x14ac:dyDescent="0.3"/>
    <row r="1030" ht="15" customHeight="1" x14ac:dyDescent="0.3"/>
    <row r="1031" ht="15" customHeight="1" x14ac:dyDescent="0.3"/>
    <row r="1032" ht="15" customHeight="1" x14ac:dyDescent="0.3"/>
    <row r="1033" ht="20.100000000000001" customHeight="1" x14ac:dyDescent="0.3"/>
    <row r="1034" ht="15" customHeight="1" x14ac:dyDescent="0.3"/>
    <row r="1035" ht="15" customHeight="1" x14ac:dyDescent="0.3"/>
    <row r="1036" ht="15" customHeight="1" x14ac:dyDescent="0.3"/>
    <row r="1037" ht="15" customHeight="1" x14ac:dyDescent="0.3"/>
    <row r="1038" ht="20.100000000000001" customHeight="1" x14ac:dyDescent="0.3"/>
    <row r="1039" ht="15" customHeight="1" x14ac:dyDescent="0.3"/>
    <row r="1040" ht="15" customHeight="1" x14ac:dyDescent="0.3"/>
    <row r="1041" ht="15" customHeight="1" x14ac:dyDescent="0.3"/>
    <row r="1042" ht="15" customHeight="1" x14ac:dyDescent="0.3"/>
    <row r="1043" ht="20.100000000000001" customHeight="1" x14ac:dyDescent="0.3"/>
    <row r="1044" ht="15" customHeight="1" x14ac:dyDescent="0.3"/>
    <row r="1045" ht="15" customHeight="1" x14ac:dyDescent="0.3"/>
    <row r="1046" ht="15" customHeight="1" x14ac:dyDescent="0.3"/>
    <row r="1047" ht="15" customHeight="1" x14ac:dyDescent="0.3"/>
    <row r="1048" ht="20.100000000000001"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20.100000000000001"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20.100000000000001" customHeight="1" x14ac:dyDescent="0.3"/>
    <row r="1069" ht="15" customHeight="1" x14ac:dyDescent="0.3"/>
    <row r="1070" ht="15" customHeight="1" x14ac:dyDescent="0.3"/>
    <row r="1071" ht="15" customHeight="1" x14ac:dyDescent="0.3"/>
    <row r="1072" ht="15" customHeight="1" x14ac:dyDescent="0.3"/>
    <row r="1073" ht="20.100000000000001" customHeight="1" x14ac:dyDescent="0.3"/>
    <row r="1074" ht="15" customHeight="1" x14ac:dyDescent="0.3"/>
    <row r="1075" ht="15" customHeight="1" x14ac:dyDescent="0.3"/>
    <row r="1076" ht="15" customHeight="1" x14ac:dyDescent="0.3"/>
    <row r="1077" ht="15" customHeight="1" x14ac:dyDescent="0.3"/>
    <row r="1078" ht="20.100000000000001" customHeight="1" x14ac:dyDescent="0.3"/>
    <row r="1079" ht="15" customHeight="1" x14ac:dyDescent="0.3"/>
    <row r="1080" ht="15" customHeight="1" x14ac:dyDescent="0.3"/>
    <row r="1081" ht="15" customHeight="1" x14ac:dyDescent="0.3"/>
    <row r="1082" ht="15" customHeight="1" x14ac:dyDescent="0.3"/>
    <row r="1083" ht="20.100000000000001" customHeight="1" x14ac:dyDescent="0.3"/>
    <row r="1084" ht="15" customHeight="1" x14ac:dyDescent="0.3"/>
    <row r="1085" ht="15" customHeight="1" x14ac:dyDescent="0.3"/>
    <row r="1086" ht="15" customHeight="1" x14ac:dyDescent="0.3"/>
    <row r="1087" ht="15" customHeight="1" x14ac:dyDescent="0.3"/>
    <row r="1088" ht="20.100000000000001" customHeight="1" x14ac:dyDescent="0.3"/>
    <row r="1089" ht="15" customHeight="1" x14ac:dyDescent="0.3"/>
    <row r="1090" ht="15" customHeight="1" x14ac:dyDescent="0.3"/>
    <row r="1091" ht="15" customHeight="1" x14ac:dyDescent="0.3"/>
    <row r="1092" ht="15" customHeight="1" x14ac:dyDescent="0.3"/>
    <row r="1093" ht="20.100000000000001" customHeight="1" x14ac:dyDescent="0.3"/>
    <row r="1094" ht="15" customHeight="1" x14ac:dyDescent="0.3"/>
    <row r="1095" ht="15" customHeight="1" x14ac:dyDescent="0.3"/>
    <row r="1096" ht="15" customHeight="1" x14ac:dyDescent="0.3"/>
    <row r="1097" ht="15" customHeight="1" x14ac:dyDescent="0.3"/>
    <row r="1098" ht="20.100000000000001" customHeight="1" x14ac:dyDescent="0.3"/>
    <row r="1099" ht="15" customHeight="1" x14ac:dyDescent="0.3"/>
    <row r="1100" ht="15" customHeight="1" x14ac:dyDescent="0.3"/>
    <row r="1101" ht="15" customHeight="1" x14ac:dyDescent="0.3"/>
    <row r="1102" ht="15" customHeight="1" x14ac:dyDescent="0.3"/>
    <row r="1103" ht="20.100000000000001" customHeight="1" x14ac:dyDescent="0.3"/>
    <row r="1104" ht="15" customHeight="1" x14ac:dyDescent="0.3"/>
    <row r="1105" ht="15" customHeight="1" x14ac:dyDescent="0.3"/>
    <row r="1106" ht="15" customHeight="1" x14ac:dyDescent="0.3"/>
    <row r="1107" ht="15" customHeight="1" x14ac:dyDescent="0.3"/>
    <row r="1108" ht="20.100000000000001" customHeight="1" x14ac:dyDescent="0.3"/>
    <row r="1109" ht="15" customHeight="1" x14ac:dyDescent="0.3"/>
    <row r="1110" ht="15" customHeight="1" x14ac:dyDescent="0.3"/>
    <row r="1111" ht="15" customHeight="1" x14ac:dyDescent="0.3"/>
    <row r="1112" ht="15" customHeight="1" x14ac:dyDescent="0.3"/>
    <row r="1113" ht="20.100000000000001" customHeight="1" x14ac:dyDescent="0.3"/>
    <row r="1114" ht="15" customHeight="1" x14ac:dyDescent="0.3"/>
    <row r="1115" ht="15" customHeight="1" x14ac:dyDescent="0.3"/>
    <row r="1116" ht="15" customHeight="1" x14ac:dyDescent="0.3"/>
    <row r="1117" ht="15" customHeight="1" x14ac:dyDescent="0.3"/>
    <row r="1118" ht="20.100000000000001" customHeight="1" x14ac:dyDescent="0.3"/>
    <row r="1119" ht="15" customHeight="1" x14ac:dyDescent="0.3"/>
    <row r="1120" ht="15" customHeight="1" x14ac:dyDescent="0.3"/>
    <row r="1121" ht="15" customHeight="1" x14ac:dyDescent="0.3"/>
    <row r="1122" ht="15" customHeight="1" x14ac:dyDescent="0.3"/>
    <row r="1123" ht="20.100000000000001" customHeight="1" x14ac:dyDescent="0.3"/>
    <row r="1124" ht="15" customHeight="1" x14ac:dyDescent="0.3"/>
    <row r="1125" ht="15" customHeight="1" x14ac:dyDescent="0.3"/>
    <row r="1126" ht="15" customHeight="1" x14ac:dyDescent="0.3"/>
    <row r="1127" ht="15" customHeight="1" x14ac:dyDescent="0.3"/>
    <row r="1128" ht="20.100000000000001" customHeight="1" x14ac:dyDescent="0.3"/>
    <row r="1129" ht="15" customHeight="1" x14ac:dyDescent="0.3"/>
    <row r="1130" ht="15" customHeight="1" x14ac:dyDescent="0.3"/>
    <row r="1131" ht="15" customHeight="1" x14ac:dyDescent="0.3"/>
    <row r="1132" ht="15" customHeight="1" x14ac:dyDescent="0.3"/>
    <row r="1133" ht="20.100000000000001" customHeight="1" x14ac:dyDescent="0.3"/>
    <row r="1134" ht="15" customHeight="1" x14ac:dyDescent="0.3"/>
    <row r="1135" ht="15" customHeight="1" x14ac:dyDescent="0.3"/>
    <row r="1136" ht="15" customHeight="1" x14ac:dyDescent="0.3"/>
    <row r="1137" ht="15" customHeight="1" x14ac:dyDescent="0.3"/>
    <row r="1138" ht="20.100000000000001" customHeight="1" x14ac:dyDescent="0.3"/>
    <row r="1139" ht="15" customHeight="1" x14ac:dyDescent="0.3"/>
    <row r="1140" ht="15" customHeight="1" x14ac:dyDescent="0.3"/>
    <row r="1141" ht="15" customHeight="1" x14ac:dyDescent="0.3"/>
    <row r="1142" ht="15" customHeight="1" x14ac:dyDescent="0.3"/>
    <row r="1143" ht="20.100000000000001" customHeight="1" x14ac:dyDescent="0.3"/>
    <row r="1144" ht="15" customHeight="1" x14ac:dyDescent="0.3"/>
    <row r="1145" ht="15" customHeight="1" x14ac:dyDescent="0.3"/>
    <row r="1146" ht="15" customHeight="1" x14ac:dyDescent="0.3"/>
    <row r="1147" ht="15" customHeight="1" x14ac:dyDescent="0.3"/>
    <row r="1148" ht="20.100000000000001" customHeight="1" x14ac:dyDescent="0.3"/>
    <row r="1149" ht="15" customHeight="1" x14ac:dyDescent="0.3"/>
    <row r="1150" ht="15" customHeight="1" x14ac:dyDescent="0.3"/>
    <row r="1151" ht="15" customHeight="1" x14ac:dyDescent="0.3"/>
    <row r="1152" ht="15" customHeight="1" x14ac:dyDescent="0.3"/>
    <row r="1153" ht="20.100000000000001" customHeight="1" x14ac:dyDescent="0.3"/>
    <row r="1154" ht="15" customHeight="1" x14ac:dyDescent="0.3"/>
    <row r="1155" ht="15" customHeight="1" x14ac:dyDescent="0.3"/>
    <row r="1156" ht="15" customHeight="1" x14ac:dyDescent="0.3"/>
    <row r="1157" ht="15" customHeight="1" x14ac:dyDescent="0.3"/>
    <row r="1158" ht="20.100000000000001" customHeight="1" x14ac:dyDescent="0.3"/>
    <row r="1159" ht="15" customHeight="1" x14ac:dyDescent="0.3"/>
    <row r="1160" ht="15" customHeight="1" x14ac:dyDescent="0.3"/>
    <row r="1161" ht="15" customHeight="1" x14ac:dyDescent="0.3"/>
    <row r="1162" ht="15" customHeight="1" x14ac:dyDescent="0.3"/>
    <row r="1163" ht="20.100000000000001" customHeight="1" x14ac:dyDescent="0.3"/>
    <row r="1164" ht="15" customHeight="1" x14ac:dyDescent="0.3"/>
    <row r="1165" ht="15" customHeight="1" x14ac:dyDescent="0.3"/>
    <row r="1166" ht="15" customHeight="1" x14ac:dyDescent="0.3"/>
    <row r="1167" ht="15" customHeight="1" x14ac:dyDescent="0.3"/>
    <row r="1168" ht="20.100000000000001" customHeight="1" x14ac:dyDescent="0.3"/>
    <row r="1169" ht="15" customHeight="1" x14ac:dyDescent="0.3"/>
    <row r="1170" ht="15" customHeight="1" x14ac:dyDescent="0.3"/>
    <row r="1171" ht="15" customHeight="1" x14ac:dyDescent="0.3"/>
    <row r="1172" ht="15" customHeight="1" x14ac:dyDescent="0.3"/>
    <row r="1173" ht="20.100000000000001" customHeight="1" x14ac:dyDescent="0.3"/>
    <row r="1174" ht="15" customHeight="1" x14ac:dyDescent="0.3"/>
    <row r="1175" ht="15" customHeight="1" x14ac:dyDescent="0.3"/>
    <row r="1176" ht="15" customHeight="1" x14ac:dyDescent="0.3"/>
    <row r="1177" ht="15" customHeight="1" x14ac:dyDescent="0.3"/>
    <row r="1178" ht="20.100000000000001" customHeight="1" x14ac:dyDescent="0.3"/>
    <row r="1179" ht="15" customHeight="1" x14ac:dyDescent="0.3"/>
    <row r="1180" ht="15" customHeight="1" x14ac:dyDescent="0.3"/>
    <row r="1181" ht="15" customHeight="1" x14ac:dyDescent="0.3"/>
    <row r="1182" ht="15" customHeight="1" x14ac:dyDescent="0.3"/>
    <row r="1183" ht="20.100000000000001" customHeight="1" x14ac:dyDescent="0.3"/>
    <row r="1184" ht="15" customHeight="1" x14ac:dyDescent="0.3"/>
    <row r="1185" ht="15" customHeight="1" x14ac:dyDescent="0.3"/>
    <row r="1186" ht="15" customHeight="1" x14ac:dyDescent="0.3"/>
    <row r="1187" ht="15" customHeight="1" x14ac:dyDescent="0.3"/>
    <row r="1188" ht="20.100000000000001" customHeight="1" x14ac:dyDescent="0.3"/>
    <row r="1189" ht="15" customHeight="1" x14ac:dyDescent="0.3"/>
    <row r="1190" ht="15" customHeight="1" x14ac:dyDescent="0.3"/>
    <row r="1191" ht="15" customHeight="1" x14ac:dyDescent="0.3"/>
    <row r="1192" ht="15" customHeight="1" x14ac:dyDescent="0.3"/>
    <row r="1193" ht="20.100000000000001" customHeight="1" x14ac:dyDescent="0.3"/>
    <row r="1194" ht="15" customHeight="1" x14ac:dyDescent="0.3"/>
    <row r="1195" ht="15" customHeight="1" x14ac:dyDescent="0.3"/>
    <row r="1196" ht="15" customHeight="1" x14ac:dyDescent="0.3"/>
    <row r="1197" ht="15" customHeight="1" x14ac:dyDescent="0.3"/>
    <row r="1198" ht="20.100000000000001" customHeight="1" x14ac:dyDescent="0.3"/>
    <row r="1199" ht="15" customHeight="1" x14ac:dyDescent="0.3"/>
    <row r="1200" ht="15" customHeight="1" x14ac:dyDescent="0.3"/>
    <row r="1201" ht="15" customHeight="1" x14ac:dyDescent="0.3"/>
    <row r="1202" ht="15" customHeight="1" x14ac:dyDescent="0.3"/>
    <row r="1203" ht="20.100000000000001" customHeight="1" x14ac:dyDescent="0.3"/>
    <row r="1204" ht="15" customHeight="1" x14ac:dyDescent="0.3"/>
    <row r="1205" ht="15" customHeight="1" x14ac:dyDescent="0.3"/>
    <row r="1206" ht="15" customHeight="1" x14ac:dyDescent="0.3"/>
    <row r="1207" ht="15" customHeight="1" x14ac:dyDescent="0.3"/>
    <row r="1208" ht="20.100000000000001" customHeight="1" x14ac:dyDescent="0.3"/>
    <row r="1209" ht="15" customHeight="1" x14ac:dyDescent="0.3"/>
    <row r="1210" ht="15" customHeight="1" x14ac:dyDescent="0.3"/>
    <row r="1211" ht="15" customHeight="1" x14ac:dyDescent="0.3"/>
    <row r="1212" ht="15" customHeight="1" x14ac:dyDescent="0.3"/>
    <row r="1213" ht="20.100000000000001" customHeight="1" x14ac:dyDescent="0.3"/>
    <row r="1214" ht="15" customHeight="1" x14ac:dyDescent="0.3"/>
    <row r="1215" ht="15" customHeight="1" x14ac:dyDescent="0.3"/>
    <row r="1216" ht="15" customHeight="1" x14ac:dyDescent="0.3"/>
    <row r="1217" ht="15" customHeight="1" x14ac:dyDescent="0.3"/>
    <row r="1218" ht="20.100000000000001" customHeight="1" x14ac:dyDescent="0.3"/>
    <row r="1219" ht="15" customHeight="1" x14ac:dyDescent="0.3"/>
    <row r="1220" ht="15" customHeight="1" x14ac:dyDescent="0.3"/>
    <row r="1221" ht="15" customHeight="1" x14ac:dyDescent="0.3"/>
    <row r="1222" ht="15" customHeight="1" x14ac:dyDescent="0.3"/>
    <row r="1223" ht="20.100000000000001" customHeight="1" x14ac:dyDescent="0.3"/>
    <row r="1224" ht="15" customHeight="1" x14ac:dyDescent="0.3"/>
    <row r="1225" ht="15" customHeight="1" x14ac:dyDescent="0.3"/>
    <row r="1226" ht="15" customHeight="1" x14ac:dyDescent="0.3"/>
    <row r="1227" ht="15" customHeight="1" x14ac:dyDescent="0.3"/>
    <row r="1228" ht="20.100000000000001" customHeight="1" x14ac:dyDescent="0.3"/>
    <row r="1229" ht="15" customHeight="1" x14ac:dyDescent="0.3"/>
    <row r="1230" ht="15" customHeight="1" x14ac:dyDescent="0.3"/>
    <row r="1231" ht="15" customHeight="1" x14ac:dyDescent="0.3"/>
    <row r="1232" ht="15" customHeight="1" x14ac:dyDescent="0.3"/>
    <row r="1233" ht="20.100000000000001"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20.100000000000001" customHeight="1" x14ac:dyDescent="0.3"/>
    <row r="1259" ht="15" customHeight="1" x14ac:dyDescent="0.3"/>
    <row r="1260" ht="15" customHeight="1" x14ac:dyDescent="0.3"/>
    <row r="1261" ht="15" customHeight="1" x14ac:dyDescent="0.3"/>
    <row r="1262" ht="15" customHeight="1" x14ac:dyDescent="0.3"/>
    <row r="1263" ht="20.100000000000001" customHeight="1" x14ac:dyDescent="0.3"/>
    <row r="1264" ht="15" customHeight="1" x14ac:dyDescent="0.3"/>
    <row r="1265" ht="15" customHeight="1" x14ac:dyDescent="0.3"/>
    <row r="1266" ht="15" customHeight="1" x14ac:dyDescent="0.3"/>
    <row r="1267" ht="15" customHeight="1" x14ac:dyDescent="0.3"/>
    <row r="1268" ht="20.100000000000001" customHeight="1" x14ac:dyDescent="0.3"/>
    <row r="1269" ht="15" customHeight="1" x14ac:dyDescent="0.3"/>
    <row r="1270" ht="15" customHeight="1" x14ac:dyDescent="0.3"/>
    <row r="1271" ht="15" customHeight="1" x14ac:dyDescent="0.3"/>
    <row r="1272" ht="15" customHeight="1" x14ac:dyDescent="0.3"/>
    <row r="1273" ht="20.100000000000001" customHeight="1" x14ac:dyDescent="0.3"/>
    <row r="1274" ht="15" customHeight="1" x14ac:dyDescent="0.3"/>
    <row r="1275" ht="15" customHeight="1" x14ac:dyDescent="0.3"/>
    <row r="1276" ht="15" customHeight="1" x14ac:dyDescent="0.3"/>
    <row r="1277" ht="15" customHeight="1" x14ac:dyDescent="0.3"/>
    <row r="1278" ht="20.100000000000001" customHeight="1" x14ac:dyDescent="0.3"/>
    <row r="1279" ht="15" customHeight="1" x14ac:dyDescent="0.3"/>
    <row r="1280" ht="15" customHeight="1" x14ac:dyDescent="0.3"/>
    <row r="1281" ht="15" customHeight="1" x14ac:dyDescent="0.3"/>
    <row r="1282" ht="15" customHeight="1" x14ac:dyDescent="0.3"/>
    <row r="1283" ht="20.100000000000001" customHeight="1" x14ac:dyDescent="0.3"/>
    <row r="1284" ht="15" customHeight="1" x14ac:dyDescent="0.3"/>
    <row r="1285" ht="15" customHeight="1" x14ac:dyDescent="0.3"/>
    <row r="1286" ht="15" customHeight="1" x14ac:dyDescent="0.3"/>
    <row r="1287" ht="15" customHeight="1" x14ac:dyDescent="0.3"/>
    <row r="1288" ht="20.100000000000001" customHeight="1" x14ac:dyDescent="0.3"/>
    <row r="1289" ht="15" customHeight="1" x14ac:dyDescent="0.3"/>
    <row r="1290" ht="15" customHeight="1" x14ac:dyDescent="0.3"/>
    <row r="1291" ht="15" customHeight="1" x14ac:dyDescent="0.3"/>
    <row r="1292" ht="15" customHeight="1" x14ac:dyDescent="0.3"/>
    <row r="1293" ht="20.100000000000001" customHeight="1" x14ac:dyDescent="0.3"/>
    <row r="1294" ht="15" customHeight="1" x14ac:dyDescent="0.3"/>
    <row r="1295" ht="15" customHeight="1" x14ac:dyDescent="0.3"/>
    <row r="1296" ht="15" customHeight="1" x14ac:dyDescent="0.3"/>
    <row r="1297" ht="15" customHeight="1" x14ac:dyDescent="0.3"/>
    <row r="1298" ht="20.100000000000001" customHeight="1" x14ac:dyDescent="0.3"/>
    <row r="1299" ht="15" customHeight="1" x14ac:dyDescent="0.3"/>
    <row r="1300" ht="15" customHeight="1" x14ac:dyDescent="0.3"/>
    <row r="1301" ht="15" customHeight="1" x14ac:dyDescent="0.3"/>
    <row r="1302" ht="15" customHeight="1" x14ac:dyDescent="0.3"/>
    <row r="1303" ht="20.100000000000001" customHeight="1" x14ac:dyDescent="0.3"/>
    <row r="1304" ht="15" customHeight="1" x14ac:dyDescent="0.3"/>
    <row r="1305" ht="15" customHeight="1" x14ac:dyDescent="0.3"/>
    <row r="1306" ht="15" customHeight="1" x14ac:dyDescent="0.3"/>
    <row r="1307" ht="15" customHeight="1" x14ac:dyDescent="0.3"/>
    <row r="1308" ht="20.100000000000001" customHeight="1" x14ac:dyDescent="0.3"/>
    <row r="1309" ht="15" customHeight="1" x14ac:dyDescent="0.3"/>
    <row r="1310" ht="15" customHeight="1" x14ac:dyDescent="0.3"/>
    <row r="1311" ht="15" customHeight="1" x14ac:dyDescent="0.3"/>
    <row r="1312" ht="15" customHeight="1" x14ac:dyDescent="0.3"/>
    <row r="1313" ht="20.100000000000001" customHeight="1" x14ac:dyDescent="0.3"/>
    <row r="1314" ht="15" customHeight="1" x14ac:dyDescent="0.3"/>
    <row r="1315" ht="15" customHeight="1" x14ac:dyDescent="0.3"/>
    <row r="1316" ht="15" customHeight="1" x14ac:dyDescent="0.3"/>
    <row r="1317" ht="15" customHeight="1" x14ac:dyDescent="0.3"/>
    <row r="1318" ht="20.100000000000001" customHeight="1" x14ac:dyDescent="0.3"/>
    <row r="1319" ht="15" customHeight="1" x14ac:dyDescent="0.3"/>
    <row r="1320" ht="15" customHeight="1" x14ac:dyDescent="0.3"/>
    <row r="1321" ht="15" customHeight="1" x14ac:dyDescent="0.3"/>
    <row r="1322" ht="15" customHeight="1" x14ac:dyDescent="0.3"/>
    <row r="1323" ht="20.100000000000001" customHeight="1" x14ac:dyDescent="0.3"/>
    <row r="1324" ht="15" customHeight="1" x14ac:dyDescent="0.3"/>
    <row r="1325" ht="15" customHeight="1" x14ac:dyDescent="0.3"/>
    <row r="1326" ht="15" customHeight="1" x14ac:dyDescent="0.3"/>
    <row r="1327" ht="15" customHeight="1" x14ac:dyDescent="0.3"/>
    <row r="1328" ht="20.100000000000001" customHeight="1" x14ac:dyDescent="0.3"/>
    <row r="1329" ht="15" customHeight="1" x14ac:dyDescent="0.3"/>
    <row r="1330" ht="15" customHeight="1" x14ac:dyDescent="0.3"/>
    <row r="1331" ht="15" customHeight="1" x14ac:dyDescent="0.3"/>
    <row r="1332" ht="15" customHeight="1" x14ac:dyDescent="0.3"/>
    <row r="1333" ht="20.100000000000001" customHeight="1" x14ac:dyDescent="0.3"/>
    <row r="1334" ht="15" customHeight="1" x14ac:dyDescent="0.3"/>
    <row r="1335" ht="15" customHeight="1" x14ac:dyDescent="0.3"/>
    <row r="1336" ht="15" customHeight="1" x14ac:dyDescent="0.3"/>
    <row r="1337" ht="15" customHeight="1" x14ac:dyDescent="0.3"/>
    <row r="1338" ht="20.100000000000001" customHeight="1" x14ac:dyDescent="0.3"/>
    <row r="1339" ht="15" customHeight="1" x14ac:dyDescent="0.3"/>
    <row r="1340" ht="15" customHeight="1" x14ac:dyDescent="0.3"/>
    <row r="1341" ht="15" customHeight="1" x14ac:dyDescent="0.3"/>
    <row r="1342" ht="15" customHeight="1" x14ac:dyDescent="0.3"/>
    <row r="1343" ht="20.100000000000001" customHeight="1" x14ac:dyDescent="0.3"/>
    <row r="1344" ht="15" customHeight="1" x14ac:dyDescent="0.3"/>
    <row r="1345" ht="15" customHeight="1" x14ac:dyDescent="0.3"/>
    <row r="1346" ht="15" customHeight="1" x14ac:dyDescent="0.3"/>
    <row r="1347" ht="15" customHeight="1" x14ac:dyDescent="0.3"/>
    <row r="1348" ht="20.100000000000001" customHeight="1" x14ac:dyDescent="0.3"/>
    <row r="1349" ht="15" customHeight="1" x14ac:dyDescent="0.3"/>
    <row r="1350" ht="15" customHeight="1" x14ac:dyDescent="0.3"/>
    <row r="1351" ht="15" customHeight="1" x14ac:dyDescent="0.3"/>
    <row r="1352" ht="15" customHeight="1" x14ac:dyDescent="0.3"/>
    <row r="1353" ht="20.100000000000001" customHeight="1" x14ac:dyDescent="0.3"/>
    <row r="1354" ht="15" customHeight="1" x14ac:dyDescent="0.3"/>
    <row r="1355" ht="15" customHeight="1" x14ac:dyDescent="0.3"/>
    <row r="1356" ht="15" customHeight="1" x14ac:dyDescent="0.3"/>
    <row r="1357" ht="15" customHeight="1" x14ac:dyDescent="0.3"/>
    <row r="1358" ht="20.100000000000001" customHeight="1" x14ac:dyDescent="0.3"/>
    <row r="1359" ht="15" customHeight="1" x14ac:dyDescent="0.3"/>
    <row r="1360" ht="15" customHeight="1" x14ac:dyDescent="0.3"/>
    <row r="1361" ht="15" customHeight="1" x14ac:dyDescent="0.3"/>
    <row r="1362" ht="15" customHeight="1" x14ac:dyDescent="0.3"/>
    <row r="1363" ht="20.100000000000001" customHeight="1" x14ac:dyDescent="0.3"/>
    <row r="1364" ht="15" customHeight="1" x14ac:dyDescent="0.3"/>
    <row r="1365" ht="15" customHeight="1" x14ac:dyDescent="0.3"/>
    <row r="1366" ht="15" customHeight="1" x14ac:dyDescent="0.3"/>
    <row r="1367" ht="15" customHeight="1" x14ac:dyDescent="0.3"/>
    <row r="1368" ht="20.100000000000001" customHeight="1" x14ac:dyDescent="0.3"/>
    <row r="1369" ht="15" customHeight="1" x14ac:dyDescent="0.3"/>
    <row r="1370" ht="15" customHeight="1" x14ac:dyDescent="0.3"/>
    <row r="1371" ht="15" customHeight="1" x14ac:dyDescent="0.3"/>
    <row r="1372" ht="15" customHeight="1" x14ac:dyDescent="0.3"/>
    <row r="1373" ht="20.100000000000001" customHeight="1" x14ac:dyDescent="0.3"/>
    <row r="1374" ht="15" customHeight="1" x14ac:dyDescent="0.3"/>
    <row r="1375" ht="15" customHeight="1" x14ac:dyDescent="0.3"/>
    <row r="1376" ht="15" customHeight="1" x14ac:dyDescent="0.3"/>
    <row r="1377" ht="15" customHeight="1" x14ac:dyDescent="0.3"/>
    <row r="1378" ht="15" customHeight="1" x14ac:dyDescent="0.3"/>
    <row r="1379" ht="20.100000000000001" customHeight="1" x14ac:dyDescent="0.3"/>
    <row r="1380" ht="15" customHeight="1" x14ac:dyDescent="0.3"/>
    <row r="1381" ht="15" customHeight="1" x14ac:dyDescent="0.3"/>
    <row r="1382" ht="15" customHeight="1" x14ac:dyDescent="0.3"/>
    <row r="1383" ht="15" customHeight="1" x14ac:dyDescent="0.3"/>
    <row r="1384" ht="20.100000000000001" customHeight="1" x14ac:dyDescent="0.3"/>
    <row r="1385" ht="15" customHeight="1" x14ac:dyDescent="0.3"/>
    <row r="1386" ht="15" customHeight="1" x14ac:dyDescent="0.3"/>
    <row r="1387" ht="15" customHeight="1" x14ac:dyDescent="0.3"/>
    <row r="1388" ht="15" customHeight="1" x14ac:dyDescent="0.3"/>
    <row r="1389" ht="20.100000000000001" customHeight="1" x14ac:dyDescent="0.3"/>
    <row r="1390" ht="15" customHeight="1" x14ac:dyDescent="0.3"/>
    <row r="1391" ht="15" customHeight="1" x14ac:dyDescent="0.3"/>
    <row r="1392" ht="15" customHeight="1" x14ac:dyDescent="0.3"/>
    <row r="1393" ht="15" customHeight="1" x14ac:dyDescent="0.3"/>
    <row r="1394" ht="20.100000000000001" customHeight="1" x14ac:dyDescent="0.3"/>
    <row r="1395" ht="15" customHeight="1" x14ac:dyDescent="0.3"/>
    <row r="1396" ht="15" customHeight="1" x14ac:dyDescent="0.3"/>
    <row r="1397" ht="15" customHeight="1" x14ac:dyDescent="0.3"/>
    <row r="1398" ht="15" customHeight="1" x14ac:dyDescent="0.3"/>
    <row r="1399" ht="20.100000000000001" customHeight="1" x14ac:dyDescent="0.3"/>
    <row r="1400" ht="15" customHeight="1" x14ac:dyDescent="0.3"/>
    <row r="1401" ht="15" customHeight="1" x14ac:dyDescent="0.3"/>
    <row r="1402" ht="15" customHeight="1" x14ac:dyDescent="0.3"/>
    <row r="1403" ht="15" customHeight="1" x14ac:dyDescent="0.3"/>
    <row r="1404" ht="20.100000000000001" customHeight="1" x14ac:dyDescent="0.3"/>
    <row r="1405" ht="15" customHeight="1" x14ac:dyDescent="0.3"/>
    <row r="1406" ht="15" customHeight="1" x14ac:dyDescent="0.3"/>
    <row r="1407" ht="15" customHeight="1" x14ac:dyDescent="0.3"/>
    <row r="1408" ht="15" customHeight="1" x14ac:dyDescent="0.3"/>
    <row r="1409" ht="20.100000000000001" customHeight="1" x14ac:dyDescent="0.3"/>
    <row r="1410" ht="15" customHeight="1" x14ac:dyDescent="0.3"/>
    <row r="1411" ht="15" customHeight="1" x14ac:dyDescent="0.3"/>
    <row r="1412" ht="15" customHeight="1" x14ac:dyDescent="0.3"/>
    <row r="1413" ht="15" customHeight="1" x14ac:dyDescent="0.3"/>
    <row r="1414" ht="15" customHeight="1" x14ac:dyDescent="0.3"/>
    <row r="1415" ht="20.100000000000001"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20.100000000000001" customHeight="1" x14ac:dyDescent="0.3"/>
    <row r="1423" ht="15" customHeight="1" x14ac:dyDescent="0.3"/>
    <row r="1424" ht="15" customHeight="1" x14ac:dyDescent="0.3"/>
    <row r="1425" ht="20.100000000000001" customHeight="1" x14ac:dyDescent="0.3"/>
    <row r="1426" ht="15" customHeight="1" x14ac:dyDescent="0.3"/>
    <row r="1427" ht="15" customHeight="1" x14ac:dyDescent="0.3"/>
    <row r="1428" ht="20.100000000000001" customHeight="1" x14ac:dyDescent="0.3"/>
    <row r="1429" ht="15" customHeight="1" x14ac:dyDescent="0.3"/>
    <row r="1430" ht="15" customHeight="1" x14ac:dyDescent="0.3"/>
    <row r="1431" ht="20.100000000000001" customHeight="1" x14ac:dyDescent="0.3"/>
    <row r="1432" ht="15" customHeight="1" x14ac:dyDescent="0.3"/>
    <row r="1433" ht="15" customHeight="1" x14ac:dyDescent="0.3"/>
    <row r="1434" ht="20.100000000000001" customHeight="1" x14ac:dyDescent="0.3"/>
    <row r="1435" ht="15" customHeight="1" x14ac:dyDescent="0.3"/>
    <row r="1436" ht="15" customHeight="1" x14ac:dyDescent="0.3"/>
    <row r="1437" ht="20.100000000000001" customHeight="1" x14ac:dyDescent="0.3"/>
    <row r="1438" ht="15" customHeight="1" x14ac:dyDescent="0.3"/>
    <row r="1439" ht="15" customHeight="1" x14ac:dyDescent="0.3"/>
    <row r="1440" ht="15" customHeight="1" x14ac:dyDescent="0.3"/>
    <row r="1441" ht="15" customHeight="1" x14ac:dyDescent="0.3"/>
    <row r="1442" ht="20.100000000000001" customHeight="1" x14ac:dyDescent="0.3"/>
    <row r="1443" ht="15" customHeight="1" x14ac:dyDescent="0.3"/>
    <row r="1444" ht="15" customHeight="1" x14ac:dyDescent="0.3"/>
    <row r="1445" ht="15" customHeight="1" x14ac:dyDescent="0.3"/>
    <row r="1446" ht="15" customHeight="1" x14ac:dyDescent="0.3"/>
    <row r="1447" ht="20.100000000000001" customHeight="1" x14ac:dyDescent="0.3"/>
    <row r="1448" ht="15" customHeight="1" x14ac:dyDescent="0.3"/>
    <row r="1449" ht="15" customHeight="1" x14ac:dyDescent="0.3"/>
    <row r="1450" ht="15" customHeight="1" x14ac:dyDescent="0.3"/>
    <row r="1451" ht="15" customHeight="1" x14ac:dyDescent="0.3"/>
    <row r="1452" ht="15" customHeight="1" x14ac:dyDescent="0.3"/>
    <row r="1453" ht="20.100000000000001" customHeight="1" x14ac:dyDescent="0.3"/>
    <row r="1454" ht="15" customHeight="1" x14ac:dyDescent="0.3"/>
    <row r="1455" ht="15" customHeight="1" x14ac:dyDescent="0.3"/>
    <row r="1456" ht="15" customHeight="1" x14ac:dyDescent="0.3"/>
    <row r="1457" ht="15" customHeight="1" x14ac:dyDescent="0.3"/>
    <row r="1458" ht="15" customHeight="1" x14ac:dyDescent="0.3"/>
    <row r="1459" ht="20.100000000000001" customHeight="1" x14ac:dyDescent="0.3"/>
    <row r="1460" ht="15" customHeight="1" x14ac:dyDescent="0.3"/>
    <row r="1461" ht="15" customHeight="1" x14ac:dyDescent="0.3"/>
    <row r="1462" ht="15" customHeight="1" x14ac:dyDescent="0.3"/>
    <row r="1463" ht="15" customHeight="1" x14ac:dyDescent="0.3"/>
    <row r="1464" ht="15" customHeight="1" x14ac:dyDescent="0.3"/>
    <row r="1465" ht="20.100000000000001" customHeight="1" x14ac:dyDescent="0.3"/>
    <row r="1466" ht="15" customHeight="1" x14ac:dyDescent="0.3"/>
    <row r="1467" ht="15" customHeight="1" x14ac:dyDescent="0.3"/>
    <row r="1468" ht="15" customHeight="1" x14ac:dyDescent="0.3"/>
    <row r="1469" ht="15" customHeight="1" x14ac:dyDescent="0.3"/>
    <row r="1470" ht="15" customHeight="1" x14ac:dyDescent="0.3"/>
    <row r="1471" ht="20.100000000000001" customHeight="1" x14ac:dyDescent="0.3"/>
    <row r="1472" ht="15" customHeight="1" x14ac:dyDescent="0.3"/>
    <row r="1473" ht="15" customHeight="1" x14ac:dyDescent="0.3"/>
    <row r="1474" ht="15" customHeight="1" x14ac:dyDescent="0.3"/>
    <row r="1475" ht="15" customHeight="1" x14ac:dyDescent="0.3"/>
    <row r="1476" ht="15" customHeight="1" x14ac:dyDescent="0.3"/>
    <row r="1477" ht="20.100000000000001" customHeight="1" x14ac:dyDescent="0.3"/>
    <row r="1478" ht="15" customHeight="1" x14ac:dyDescent="0.3"/>
    <row r="1479" ht="15" customHeight="1" x14ac:dyDescent="0.3"/>
    <row r="1480" ht="15" customHeight="1" x14ac:dyDescent="0.3"/>
    <row r="1481" ht="15" customHeight="1" x14ac:dyDescent="0.3"/>
    <row r="1482" ht="15" customHeight="1" x14ac:dyDescent="0.3"/>
    <row r="1483" ht="20.100000000000001" customHeight="1" x14ac:dyDescent="0.3"/>
    <row r="1484" ht="15" customHeight="1" x14ac:dyDescent="0.3"/>
    <row r="1485" ht="15" customHeight="1" x14ac:dyDescent="0.3"/>
    <row r="1486" ht="15" customHeight="1" x14ac:dyDescent="0.3"/>
    <row r="1487" ht="15" customHeight="1" x14ac:dyDescent="0.3"/>
    <row r="1488" ht="15" customHeight="1" x14ac:dyDescent="0.3"/>
    <row r="1489" ht="20.100000000000001" customHeight="1" x14ac:dyDescent="0.3"/>
    <row r="1490" ht="15" customHeight="1" x14ac:dyDescent="0.3"/>
    <row r="1491" ht="15" customHeight="1" x14ac:dyDescent="0.3"/>
    <row r="1492" ht="15" customHeight="1" x14ac:dyDescent="0.3"/>
    <row r="1493" ht="20.100000000000001" customHeight="1" x14ac:dyDescent="0.3"/>
    <row r="1494" ht="15" customHeight="1" x14ac:dyDescent="0.3"/>
    <row r="1495" ht="15" customHeight="1" x14ac:dyDescent="0.3"/>
    <row r="1496" ht="15" customHeight="1" x14ac:dyDescent="0.3"/>
    <row r="1497" ht="15" customHeight="1" x14ac:dyDescent="0.3"/>
    <row r="1498" ht="15" customHeight="1" x14ac:dyDescent="0.3"/>
    <row r="1499" ht="15" customHeight="1" x14ac:dyDescent="0.3"/>
    <row r="1500" ht="15" customHeight="1" x14ac:dyDescent="0.3"/>
    <row r="1501" ht="20.100000000000001" customHeight="1" x14ac:dyDescent="0.3"/>
    <row r="1502" ht="15" customHeight="1" x14ac:dyDescent="0.3"/>
    <row r="1503" ht="15" customHeight="1" x14ac:dyDescent="0.3"/>
    <row r="1504" ht="15" customHeight="1" x14ac:dyDescent="0.3"/>
    <row r="1505" ht="15" customHeight="1" x14ac:dyDescent="0.3"/>
    <row r="1506" ht="15" customHeight="1" x14ac:dyDescent="0.3"/>
    <row r="1507" ht="20.100000000000001" customHeight="1" x14ac:dyDescent="0.3"/>
    <row r="1508" ht="15" customHeight="1" x14ac:dyDescent="0.3"/>
    <row r="1509" ht="15" customHeight="1" x14ac:dyDescent="0.3"/>
    <row r="1510" ht="15" customHeight="1" x14ac:dyDescent="0.3"/>
    <row r="1511" ht="20.100000000000001" customHeight="1" x14ac:dyDescent="0.3"/>
    <row r="1512" ht="15" customHeight="1" x14ac:dyDescent="0.3"/>
    <row r="1513" ht="15" customHeight="1" x14ac:dyDescent="0.3"/>
    <row r="1514" ht="15" customHeight="1" x14ac:dyDescent="0.3"/>
    <row r="1515" ht="15" customHeight="1" x14ac:dyDescent="0.3"/>
    <row r="1516" ht="20.100000000000001" customHeight="1" x14ac:dyDescent="0.3"/>
    <row r="1517" ht="15" customHeight="1" x14ac:dyDescent="0.3"/>
    <row r="1518" ht="15" customHeight="1" x14ac:dyDescent="0.3"/>
    <row r="1519" ht="15" customHeight="1" x14ac:dyDescent="0.3"/>
    <row r="1520" ht="20.100000000000001"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20.100000000000001" customHeight="1" x14ac:dyDescent="0.3"/>
    <row r="1531" ht="15" customHeight="1" x14ac:dyDescent="0.3"/>
    <row r="1532" ht="15" customHeight="1" x14ac:dyDescent="0.3"/>
    <row r="1533" ht="15" customHeight="1" x14ac:dyDescent="0.3"/>
    <row r="1534" ht="20.100000000000001"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20.100000000000001"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20.100000000000001"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20.100000000000001"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20.100000000000001"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20.100000000000001"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20.100000000000001"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20.100000000000001" customHeight="1" x14ac:dyDescent="0.3"/>
    <row r="1596" ht="15" customHeight="1" x14ac:dyDescent="0.3"/>
    <row r="1597" ht="15" customHeight="1" x14ac:dyDescent="0.3"/>
    <row r="1598" ht="15" customHeight="1" x14ac:dyDescent="0.3"/>
    <row r="1599" ht="20.100000000000001" customHeight="1" x14ac:dyDescent="0.3"/>
    <row r="1600" ht="15" customHeight="1" x14ac:dyDescent="0.3"/>
    <row r="1601" ht="15" customHeight="1" x14ac:dyDescent="0.3"/>
    <row r="1602" ht="15" customHeight="1" x14ac:dyDescent="0.3"/>
    <row r="1603" ht="20.100000000000001" customHeight="1" x14ac:dyDescent="0.3"/>
    <row r="1604" ht="15" customHeight="1" x14ac:dyDescent="0.3"/>
    <row r="1605" ht="15" customHeight="1" x14ac:dyDescent="0.3"/>
    <row r="1606" ht="15" customHeight="1" x14ac:dyDescent="0.3"/>
    <row r="1607" ht="15" customHeight="1" x14ac:dyDescent="0.3"/>
    <row r="1608" ht="15" customHeight="1" x14ac:dyDescent="0.3"/>
    <row r="1609" ht="15" customHeight="1" x14ac:dyDescent="0.3"/>
    <row r="1610" ht="20.100000000000001" customHeight="1" x14ac:dyDescent="0.3"/>
    <row r="1611" ht="15" customHeight="1" x14ac:dyDescent="0.3"/>
    <row r="1612" ht="15" customHeight="1" x14ac:dyDescent="0.3"/>
    <row r="1613" ht="15" customHeight="1" x14ac:dyDescent="0.3"/>
    <row r="1614" ht="15" customHeight="1" x14ac:dyDescent="0.3"/>
    <row r="1615" ht="15" customHeight="1" x14ac:dyDescent="0.3"/>
    <row r="1616" ht="15" customHeight="1" x14ac:dyDescent="0.3"/>
    <row r="1617" ht="20.100000000000001" customHeight="1" x14ac:dyDescent="0.3"/>
    <row r="1618" ht="15" customHeight="1" x14ac:dyDescent="0.3"/>
    <row r="1619" ht="15" customHeight="1" x14ac:dyDescent="0.3"/>
    <row r="1620" ht="15" customHeight="1" x14ac:dyDescent="0.3"/>
    <row r="1621" ht="20.100000000000001" customHeight="1" x14ac:dyDescent="0.3"/>
    <row r="1622" ht="15" customHeight="1" x14ac:dyDescent="0.3"/>
    <row r="1623" ht="15" customHeight="1" x14ac:dyDescent="0.3"/>
    <row r="1624" ht="15" customHeight="1" x14ac:dyDescent="0.3"/>
    <row r="1625" ht="20.100000000000001" customHeight="1" x14ac:dyDescent="0.3"/>
    <row r="1626" ht="15" customHeight="1" x14ac:dyDescent="0.3"/>
    <row r="1627" ht="15" customHeight="1" x14ac:dyDescent="0.3"/>
    <row r="1628" ht="15" customHeight="1" x14ac:dyDescent="0.3"/>
    <row r="1629" ht="20.100000000000001" customHeight="1" x14ac:dyDescent="0.3"/>
    <row r="1630" ht="15" customHeight="1" x14ac:dyDescent="0.3"/>
    <row r="1631" ht="15" customHeight="1" x14ac:dyDescent="0.3"/>
    <row r="1632" ht="15" customHeight="1" x14ac:dyDescent="0.3"/>
    <row r="1633" ht="20.100000000000001" customHeight="1" x14ac:dyDescent="0.3"/>
    <row r="1634" ht="15" customHeight="1" x14ac:dyDescent="0.3"/>
    <row r="1635" ht="15" customHeight="1" x14ac:dyDescent="0.3"/>
    <row r="1636" ht="15" customHeight="1" x14ac:dyDescent="0.3"/>
    <row r="1637" ht="20.100000000000001" customHeight="1" x14ac:dyDescent="0.3"/>
    <row r="1638" ht="15" customHeight="1" x14ac:dyDescent="0.3"/>
    <row r="1639" ht="15" customHeight="1" x14ac:dyDescent="0.3"/>
    <row r="1640" ht="15" customHeight="1" x14ac:dyDescent="0.3"/>
    <row r="1641" ht="20.100000000000001" customHeight="1" x14ac:dyDescent="0.3"/>
    <row r="1642" ht="15" customHeight="1" x14ac:dyDescent="0.3"/>
    <row r="1643" ht="15" customHeight="1" x14ac:dyDescent="0.3"/>
    <row r="1644" ht="15" customHeight="1" x14ac:dyDescent="0.3"/>
    <row r="1645" ht="20.100000000000001" customHeight="1" x14ac:dyDescent="0.3"/>
    <row r="1646" ht="15" customHeight="1" x14ac:dyDescent="0.3"/>
    <row r="1647" ht="15" customHeight="1" x14ac:dyDescent="0.3"/>
    <row r="1648" ht="15" customHeight="1" x14ac:dyDescent="0.3"/>
    <row r="1649" ht="20.100000000000001" customHeight="1" x14ac:dyDescent="0.3"/>
    <row r="1650" ht="15" customHeight="1" x14ac:dyDescent="0.3"/>
    <row r="1651" ht="15" customHeight="1" x14ac:dyDescent="0.3"/>
    <row r="1652" ht="15" customHeight="1" x14ac:dyDescent="0.3"/>
    <row r="1653" ht="20.100000000000001" customHeight="1" x14ac:dyDescent="0.3"/>
    <row r="1654" ht="15" customHeight="1" x14ac:dyDescent="0.3"/>
    <row r="1655" ht="15" customHeight="1" x14ac:dyDescent="0.3"/>
    <row r="1656" ht="15" customHeight="1" x14ac:dyDescent="0.3"/>
    <row r="1657" ht="20.100000000000001" customHeight="1" x14ac:dyDescent="0.3"/>
    <row r="1658" ht="15" customHeight="1" x14ac:dyDescent="0.3"/>
    <row r="1659" ht="15" customHeight="1" x14ac:dyDescent="0.3"/>
    <row r="1660" ht="15" customHeight="1" x14ac:dyDescent="0.3"/>
    <row r="1661" ht="20.100000000000001" customHeight="1" x14ac:dyDescent="0.3"/>
    <row r="1662" ht="15" customHeight="1" x14ac:dyDescent="0.3"/>
    <row r="1663" ht="15" customHeight="1" x14ac:dyDescent="0.3"/>
    <row r="1664" ht="15" customHeight="1" x14ac:dyDescent="0.3"/>
    <row r="1665" ht="15" customHeight="1" x14ac:dyDescent="0.3"/>
    <row r="1666" ht="15" customHeight="1" x14ac:dyDescent="0.3"/>
    <row r="1667" ht="20.100000000000001"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20.100000000000001"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20.100000000000001"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ht="15" customHeight="1" x14ac:dyDescent="0.3"/>
    <row r="1698" ht="15" customHeight="1" x14ac:dyDescent="0.3"/>
    <row r="1699" ht="15" customHeight="1" x14ac:dyDescent="0.3"/>
    <row r="1700" ht="15" customHeight="1" x14ac:dyDescent="0.3"/>
    <row r="1701" ht="15" customHeight="1" x14ac:dyDescent="0.3"/>
    <row r="1702" ht="15" customHeight="1" x14ac:dyDescent="0.3"/>
    <row r="1703" ht="15" customHeight="1" x14ac:dyDescent="0.3"/>
    <row r="1704" ht="15" customHeight="1" x14ac:dyDescent="0.3"/>
    <row r="1705" ht="15" customHeight="1" x14ac:dyDescent="0.3"/>
    <row r="1706" ht="15" customHeight="1" x14ac:dyDescent="0.3"/>
    <row r="1707" ht="15" customHeight="1" x14ac:dyDescent="0.3"/>
    <row r="1708" ht="15" customHeight="1" x14ac:dyDescent="0.3"/>
    <row r="1709" ht="15" customHeight="1" x14ac:dyDescent="0.3"/>
    <row r="1710" ht="15" customHeight="1" x14ac:dyDescent="0.3"/>
    <row r="1711" ht="15" customHeight="1" x14ac:dyDescent="0.3"/>
    <row r="1712"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20.100000000000001" customHeight="1" x14ac:dyDescent="0.3"/>
    <row r="1768" ht="15" customHeight="1" x14ac:dyDescent="0.3"/>
    <row r="1769" ht="15" customHeight="1" x14ac:dyDescent="0.3"/>
    <row r="1770" ht="15" customHeight="1" x14ac:dyDescent="0.3"/>
    <row r="1771" ht="15" customHeight="1" x14ac:dyDescent="0.3"/>
    <row r="1772" ht="15" customHeight="1" x14ac:dyDescent="0.3"/>
    <row r="1773" ht="20.100000000000001"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20.100000000000001" customHeight="1" x14ac:dyDescent="0.3"/>
    <row r="1788" ht="15" customHeight="1" x14ac:dyDescent="0.3"/>
    <row r="1789" ht="15" customHeight="1" x14ac:dyDescent="0.3"/>
    <row r="1790" ht="15" customHeight="1" x14ac:dyDescent="0.3"/>
    <row r="1791" ht="15" customHeight="1" x14ac:dyDescent="0.3"/>
    <row r="1792" ht="20.100000000000001"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20.100000000000001"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20.100000000000001"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20.100000000000001"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20.100000000000001" customHeight="1" x14ac:dyDescent="0.3"/>
    <row r="1821" ht="15" customHeight="1" x14ac:dyDescent="0.3"/>
    <row r="1822" ht="15" customHeight="1" x14ac:dyDescent="0.3"/>
    <row r="1823" ht="15" customHeight="1" x14ac:dyDescent="0.3"/>
    <row r="1824" ht="15" customHeight="1" x14ac:dyDescent="0.3"/>
    <row r="1825" ht="15" customHeight="1" x14ac:dyDescent="0.3"/>
    <row r="1826" ht="20.100000000000001" customHeight="1" x14ac:dyDescent="0.3"/>
    <row r="1827" ht="15" customHeight="1" x14ac:dyDescent="0.3"/>
    <row r="1828" ht="15" customHeight="1" x14ac:dyDescent="0.3"/>
    <row r="1829" ht="15" customHeight="1" x14ac:dyDescent="0.3"/>
    <row r="1830" ht="15" customHeight="1" x14ac:dyDescent="0.3"/>
    <row r="1831" ht="20.100000000000001" customHeight="1" x14ac:dyDescent="0.3"/>
    <row r="1832" ht="15" customHeight="1" x14ac:dyDescent="0.3"/>
    <row r="1833" ht="15" customHeight="1" x14ac:dyDescent="0.3"/>
    <row r="1834" ht="15" customHeight="1" x14ac:dyDescent="0.3"/>
    <row r="1835" ht="15" customHeight="1" x14ac:dyDescent="0.3"/>
    <row r="1836" ht="20.100000000000001" customHeight="1" x14ac:dyDescent="0.3"/>
    <row r="1837" ht="15" customHeight="1" x14ac:dyDescent="0.3"/>
    <row r="1838" ht="15" customHeight="1" x14ac:dyDescent="0.3"/>
    <row r="1839" ht="15" customHeight="1" x14ac:dyDescent="0.3"/>
    <row r="1840" ht="15" customHeight="1" x14ac:dyDescent="0.3"/>
    <row r="1841" ht="20.100000000000001" customHeight="1" x14ac:dyDescent="0.3"/>
    <row r="1842" ht="15" customHeight="1" x14ac:dyDescent="0.3"/>
    <row r="1843" ht="15" customHeight="1" x14ac:dyDescent="0.3"/>
    <row r="1844" ht="15" customHeight="1" x14ac:dyDescent="0.3"/>
    <row r="1845" ht="20.100000000000001" customHeight="1" x14ac:dyDescent="0.3"/>
    <row r="1846" ht="15" customHeight="1" x14ac:dyDescent="0.3"/>
    <row r="1847" ht="15" customHeight="1" x14ac:dyDescent="0.3"/>
    <row r="1848" ht="15" customHeight="1" x14ac:dyDescent="0.3"/>
    <row r="1849" ht="20.100000000000001" customHeight="1" x14ac:dyDescent="0.3"/>
    <row r="1850" ht="15" customHeight="1" x14ac:dyDescent="0.3"/>
    <row r="1851" ht="15" customHeight="1" x14ac:dyDescent="0.3"/>
    <row r="1852" ht="15" customHeight="1" x14ac:dyDescent="0.3"/>
    <row r="1853" ht="20.100000000000001" customHeight="1" x14ac:dyDescent="0.3"/>
    <row r="1854" ht="15" customHeight="1" x14ac:dyDescent="0.3"/>
    <row r="1855" ht="15" customHeight="1" x14ac:dyDescent="0.3"/>
    <row r="1856" ht="15" customHeight="1" x14ac:dyDescent="0.3"/>
    <row r="1857" ht="20.100000000000001" customHeight="1" x14ac:dyDescent="0.3"/>
    <row r="1858" ht="15" customHeight="1" x14ac:dyDescent="0.3"/>
    <row r="1859" ht="15" customHeight="1" x14ac:dyDescent="0.3"/>
    <row r="1860" ht="15" customHeight="1" x14ac:dyDescent="0.3"/>
    <row r="1861" ht="20.100000000000001" customHeight="1" x14ac:dyDescent="0.3"/>
    <row r="1862" ht="15" customHeight="1" x14ac:dyDescent="0.3"/>
    <row r="1863" ht="15" customHeight="1" x14ac:dyDescent="0.3"/>
    <row r="1864" ht="15" customHeight="1" x14ac:dyDescent="0.3"/>
    <row r="1865" ht="20.100000000000001"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20.100000000000001"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20.100000000000001"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20.100000000000001"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20.100000000000001"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20.100000000000001"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20.100000000000001"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20.100000000000001"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20.100000000000001" customHeight="1" x14ac:dyDescent="0.3"/>
    <row r="1932" ht="15" customHeight="1" x14ac:dyDescent="0.3"/>
    <row r="1933" ht="15" customHeight="1" x14ac:dyDescent="0.3"/>
    <row r="1934" ht="15" customHeight="1" x14ac:dyDescent="0.3"/>
    <row r="1935" ht="15" customHeight="1" x14ac:dyDescent="0.3"/>
    <row r="1936" ht="15" customHeight="1" x14ac:dyDescent="0.3"/>
    <row r="1937" ht="15" customHeight="1" x14ac:dyDescent="0.3"/>
    <row r="1938" ht="15" customHeight="1" x14ac:dyDescent="0.3"/>
    <row r="1939" ht="15" customHeight="1" x14ac:dyDescent="0.3"/>
    <row r="1940" ht="20.100000000000001" customHeight="1" x14ac:dyDescent="0.3"/>
    <row r="1941" ht="15" customHeight="1" x14ac:dyDescent="0.3"/>
    <row r="1942" ht="15" customHeight="1" x14ac:dyDescent="0.3"/>
    <row r="1943" ht="15" customHeight="1" x14ac:dyDescent="0.3"/>
    <row r="1944" ht="15" customHeight="1" x14ac:dyDescent="0.3"/>
    <row r="1945" ht="15" customHeight="1" x14ac:dyDescent="0.3"/>
    <row r="1946" ht="15" customHeight="1" x14ac:dyDescent="0.3"/>
    <row r="1947" ht="15" customHeight="1" x14ac:dyDescent="0.3"/>
    <row r="1948" ht="15" customHeight="1" x14ac:dyDescent="0.3"/>
    <row r="1949" ht="20.100000000000001" customHeight="1" x14ac:dyDescent="0.3"/>
    <row r="1950" ht="15" customHeight="1" x14ac:dyDescent="0.3"/>
    <row r="1951" ht="15" customHeight="1" x14ac:dyDescent="0.3"/>
    <row r="1952" ht="15" customHeight="1" x14ac:dyDescent="0.3"/>
    <row r="1953" ht="15" customHeight="1" x14ac:dyDescent="0.3"/>
    <row r="1954" ht="15" customHeight="1" x14ac:dyDescent="0.3"/>
    <row r="1955" ht="20.100000000000001"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20.100000000000001"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20.100000000000001"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20.100000000000001"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20.100000000000001"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20.100000000000001"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20.100000000000001"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20.100000000000001" customHeight="1" x14ac:dyDescent="0.3"/>
    <row r="2014" ht="15" customHeight="1" x14ac:dyDescent="0.3"/>
    <row r="2015" ht="15" customHeight="1" x14ac:dyDescent="0.3"/>
    <row r="2016" ht="15" customHeight="1" x14ac:dyDescent="0.3"/>
    <row r="2017" ht="15" customHeight="1" x14ac:dyDescent="0.3"/>
    <row r="2018" ht="15" customHeight="1" x14ac:dyDescent="0.3"/>
    <row r="2019" ht="15" customHeight="1" x14ac:dyDescent="0.3"/>
    <row r="2020" ht="15" customHeight="1" x14ac:dyDescent="0.3"/>
    <row r="2021" ht="20.100000000000001" customHeight="1" x14ac:dyDescent="0.3"/>
    <row r="2022" ht="15" customHeight="1" x14ac:dyDescent="0.3"/>
    <row r="2023" ht="15" customHeight="1" x14ac:dyDescent="0.3"/>
    <row r="2024" ht="15" customHeight="1" x14ac:dyDescent="0.3"/>
    <row r="2025" ht="15" customHeight="1" x14ac:dyDescent="0.3"/>
    <row r="2026" ht="15" customHeight="1" x14ac:dyDescent="0.3"/>
    <row r="2027" ht="15" customHeight="1" x14ac:dyDescent="0.3"/>
    <row r="2028" ht="15" customHeight="1" x14ac:dyDescent="0.3"/>
    <row r="2029" ht="20.100000000000001" customHeight="1" x14ac:dyDescent="0.3"/>
    <row r="2030" ht="15" customHeight="1" x14ac:dyDescent="0.3"/>
    <row r="2031" ht="15" customHeight="1" x14ac:dyDescent="0.3"/>
    <row r="2032" ht="15" customHeight="1" x14ac:dyDescent="0.3"/>
    <row r="2033" ht="15" customHeight="1" x14ac:dyDescent="0.3"/>
    <row r="2034" ht="15" customHeight="1" x14ac:dyDescent="0.3"/>
    <row r="2035" ht="15" customHeight="1" x14ac:dyDescent="0.3"/>
    <row r="2036" ht="15" customHeight="1" x14ac:dyDescent="0.3"/>
    <row r="2037" ht="20.100000000000001"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20.100000000000001"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20.100000000000001"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20.100000000000001"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20.100000000000001"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20.100000000000001"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20.100000000000001"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20.100000000000001"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20.100000000000001"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20.100000000000001"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20.100000000000001"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20.100000000000001"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20.100000000000001"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20.100000000000001" customHeight="1" x14ac:dyDescent="0.3"/>
    <row r="2142" ht="15" customHeight="1" x14ac:dyDescent="0.3"/>
    <row r="2143" ht="15" customHeight="1" x14ac:dyDescent="0.3"/>
    <row r="2144" ht="15" customHeight="1" x14ac:dyDescent="0.3"/>
    <row r="2145" ht="15" customHeight="1" x14ac:dyDescent="0.3"/>
    <row r="2146" ht="15" customHeight="1" x14ac:dyDescent="0.3"/>
    <row r="2147" ht="15" customHeight="1" x14ac:dyDescent="0.3"/>
    <row r="2148" ht="15" customHeight="1" x14ac:dyDescent="0.3"/>
    <row r="2149" ht="20.100000000000001" customHeight="1" x14ac:dyDescent="0.3"/>
    <row r="2150" ht="15" customHeight="1" x14ac:dyDescent="0.3"/>
    <row r="2151" ht="15" customHeight="1" x14ac:dyDescent="0.3"/>
    <row r="2152" ht="15" customHeight="1" x14ac:dyDescent="0.3"/>
    <row r="2153" ht="15" customHeight="1" x14ac:dyDescent="0.3"/>
    <row r="2154" ht="15" customHeight="1" x14ac:dyDescent="0.3"/>
    <row r="2155" ht="15" customHeight="1" x14ac:dyDescent="0.3"/>
    <row r="2156" ht="15" customHeight="1" x14ac:dyDescent="0.3"/>
    <row r="2157" ht="20.100000000000001" customHeight="1" x14ac:dyDescent="0.3"/>
    <row r="2158" ht="15" customHeight="1" x14ac:dyDescent="0.3"/>
    <row r="2159" ht="15" customHeight="1" x14ac:dyDescent="0.3"/>
    <row r="2160" ht="15" customHeight="1" x14ac:dyDescent="0.3"/>
    <row r="2161" ht="15" customHeight="1" x14ac:dyDescent="0.3"/>
    <row r="2162" ht="15" customHeight="1" x14ac:dyDescent="0.3"/>
    <row r="2163" ht="15" customHeight="1" x14ac:dyDescent="0.3"/>
    <row r="2164" ht="15" customHeight="1" x14ac:dyDescent="0.3"/>
    <row r="2165" ht="20.100000000000001"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20.100000000000001"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20.100000000000001"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20.100000000000001"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20.100000000000001"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20.100000000000001"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20.100000000000001"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ht="15" customHeight="1" x14ac:dyDescent="0.3"/>
    <row r="2306" ht="15" customHeight="1" x14ac:dyDescent="0.3"/>
    <row r="2307" ht="15" customHeight="1" x14ac:dyDescent="0.3"/>
    <row r="2308" ht="15" customHeight="1" x14ac:dyDescent="0.3"/>
    <row r="2309" ht="15" customHeight="1" x14ac:dyDescent="0.3"/>
    <row r="2310" ht="15" customHeight="1" x14ac:dyDescent="0.3"/>
    <row r="2311" ht="15" customHeight="1" x14ac:dyDescent="0.3"/>
    <row r="2312" ht="15" customHeight="1" x14ac:dyDescent="0.3"/>
    <row r="2313" ht="15" customHeight="1" x14ac:dyDescent="0.3"/>
    <row r="2314" ht="15" customHeight="1" x14ac:dyDescent="0.3"/>
    <row r="2315" ht="15" customHeight="1" x14ac:dyDescent="0.3"/>
    <row r="2316" ht="15" customHeight="1" x14ac:dyDescent="0.3"/>
    <row r="2317" ht="15" customHeight="1" x14ac:dyDescent="0.3"/>
    <row r="2318" ht="15" customHeight="1" x14ac:dyDescent="0.3"/>
    <row r="2319" ht="15" customHeight="1" x14ac:dyDescent="0.3"/>
    <row r="2320"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ht="15" customHeight="1" x14ac:dyDescent="0.3"/>
    <row r="2418" ht="15" customHeight="1" x14ac:dyDescent="0.3"/>
    <row r="2419" ht="15" customHeight="1" x14ac:dyDescent="0.3"/>
    <row r="2420" ht="15" customHeight="1" x14ac:dyDescent="0.3"/>
    <row r="2421" ht="15" customHeight="1" x14ac:dyDescent="0.3"/>
    <row r="2422" ht="15" customHeight="1" x14ac:dyDescent="0.3"/>
    <row r="2423" ht="15" customHeight="1" x14ac:dyDescent="0.3"/>
    <row r="2424" ht="15" customHeight="1" x14ac:dyDescent="0.3"/>
    <row r="2425" ht="15" customHeight="1" x14ac:dyDescent="0.3"/>
    <row r="2426" ht="15" customHeight="1" x14ac:dyDescent="0.3"/>
    <row r="2427" ht="15" customHeight="1" x14ac:dyDescent="0.3"/>
    <row r="2428" ht="15" customHeight="1" x14ac:dyDescent="0.3"/>
    <row r="2429" ht="15" customHeight="1" x14ac:dyDescent="0.3"/>
    <row r="2430" ht="15" customHeight="1" x14ac:dyDescent="0.3"/>
    <row r="2431" ht="15" customHeight="1" x14ac:dyDescent="0.3"/>
    <row r="2432"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ht="15" customHeight="1" x14ac:dyDescent="0.3"/>
    <row r="2498" ht="15" customHeight="1" x14ac:dyDescent="0.3"/>
    <row r="2499" ht="15" customHeight="1" x14ac:dyDescent="0.3"/>
    <row r="2500" ht="15" customHeight="1" x14ac:dyDescent="0.3"/>
    <row r="2501" ht="15" customHeight="1" x14ac:dyDescent="0.3"/>
    <row r="2502" ht="15" customHeight="1" x14ac:dyDescent="0.3"/>
    <row r="2503" ht="15" customHeight="1" x14ac:dyDescent="0.3"/>
    <row r="2504" ht="15" customHeight="1" x14ac:dyDescent="0.3"/>
    <row r="2505" ht="15" customHeight="1" x14ac:dyDescent="0.3"/>
    <row r="2506" ht="15" customHeight="1" x14ac:dyDescent="0.3"/>
    <row r="2507" ht="15" customHeight="1" x14ac:dyDescent="0.3"/>
    <row r="2508" ht="15" customHeight="1" x14ac:dyDescent="0.3"/>
    <row r="2509" ht="15" customHeight="1" x14ac:dyDescent="0.3"/>
    <row r="2510" ht="15" customHeight="1" x14ac:dyDescent="0.3"/>
    <row r="2511" ht="15" customHeight="1" x14ac:dyDescent="0.3"/>
    <row r="2512"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ht="15" customHeight="1" x14ac:dyDescent="0.3"/>
    <row r="2594" ht="15" customHeight="1" x14ac:dyDescent="0.3"/>
    <row r="2595" ht="15" customHeight="1" x14ac:dyDescent="0.3"/>
    <row r="2596" ht="15" customHeight="1" x14ac:dyDescent="0.3"/>
    <row r="2597" ht="15" customHeight="1" x14ac:dyDescent="0.3"/>
    <row r="2598" ht="15" customHeight="1" x14ac:dyDescent="0.3"/>
    <row r="2599" ht="15" customHeight="1" x14ac:dyDescent="0.3"/>
    <row r="2600" ht="15" customHeight="1" x14ac:dyDescent="0.3"/>
    <row r="2601" ht="15" customHeight="1" x14ac:dyDescent="0.3"/>
    <row r="2602" ht="15" customHeight="1" x14ac:dyDescent="0.3"/>
    <row r="2603" ht="15" customHeight="1" x14ac:dyDescent="0.3"/>
    <row r="2604" ht="15" customHeight="1" x14ac:dyDescent="0.3"/>
    <row r="2605" ht="15" customHeight="1" x14ac:dyDescent="0.3"/>
    <row r="2606" ht="15" customHeight="1" x14ac:dyDescent="0.3"/>
    <row r="2607" ht="15" customHeight="1" x14ac:dyDescent="0.3"/>
    <row r="2608"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20.100000000000001"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ht="15" customHeight="1" x14ac:dyDescent="0.3"/>
    <row r="2706" ht="15" customHeight="1" x14ac:dyDescent="0.3"/>
    <row r="2707" ht="15" customHeight="1" x14ac:dyDescent="0.3"/>
    <row r="2708" ht="15" customHeight="1" x14ac:dyDescent="0.3"/>
    <row r="2709" ht="15" customHeight="1" x14ac:dyDescent="0.3"/>
    <row r="2710" ht="15" customHeight="1" x14ac:dyDescent="0.3"/>
    <row r="2711" ht="15" customHeight="1" x14ac:dyDescent="0.3"/>
    <row r="2712" ht="15" customHeight="1" x14ac:dyDescent="0.3"/>
    <row r="2713" ht="15" customHeight="1" x14ac:dyDescent="0.3"/>
    <row r="2714" ht="15" customHeight="1" x14ac:dyDescent="0.3"/>
    <row r="2715" ht="15" customHeight="1" x14ac:dyDescent="0.3"/>
    <row r="2716" ht="15" customHeight="1" x14ac:dyDescent="0.3"/>
    <row r="2717" ht="15" customHeight="1" x14ac:dyDescent="0.3"/>
    <row r="2718" ht="15" customHeight="1" x14ac:dyDescent="0.3"/>
    <row r="2719" ht="15" customHeight="1" x14ac:dyDescent="0.3"/>
    <row r="2720"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ht="15" customHeight="1" x14ac:dyDescent="0.3"/>
    <row r="2834" ht="15" customHeight="1" x14ac:dyDescent="0.3"/>
    <row r="2835" ht="15" customHeight="1" x14ac:dyDescent="0.3"/>
    <row r="2836" ht="15" customHeight="1" x14ac:dyDescent="0.3"/>
    <row r="2837" ht="15" customHeight="1" x14ac:dyDescent="0.3"/>
    <row r="2838" ht="15" customHeight="1" x14ac:dyDescent="0.3"/>
    <row r="2839" ht="15" customHeight="1" x14ac:dyDescent="0.3"/>
    <row r="2840" ht="15" customHeight="1" x14ac:dyDescent="0.3"/>
    <row r="2841" ht="15" customHeight="1" x14ac:dyDescent="0.3"/>
    <row r="2842" ht="15" customHeight="1" x14ac:dyDescent="0.3"/>
    <row r="2843" ht="15" customHeight="1" x14ac:dyDescent="0.3"/>
    <row r="2844" ht="15" customHeight="1" x14ac:dyDescent="0.3"/>
    <row r="2845" ht="15" customHeight="1" x14ac:dyDescent="0.3"/>
    <row r="2846" ht="15" customHeight="1" x14ac:dyDescent="0.3"/>
    <row r="2847" ht="15" customHeight="1" x14ac:dyDescent="0.3"/>
    <row r="2848" ht="15" customHeight="1" x14ac:dyDescent="0.3"/>
    <row r="2849" ht="15" customHeight="1" x14ac:dyDescent="0.3"/>
    <row r="2850" ht="15" customHeight="1" x14ac:dyDescent="0.3"/>
    <row r="2851" ht="15" customHeight="1" x14ac:dyDescent="0.3"/>
    <row r="2852" ht="15" customHeight="1" x14ac:dyDescent="0.3"/>
    <row r="2853" ht="15" customHeight="1" x14ac:dyDescent="0.3"/>
    <row r="2854" ht="15" customHeight="1" x14ac:dyDescent="0.3"/>
    <row r="2855" ht="15" customHeight="1" x14ac:dyDescent="0.3"/>
    <row r="2856" ht="15" customHeight="1" x14ac:dyDescent="0.3"/>
    <row r="2857" ht="15" customHeight="1" x14ac:dyDescent="0.3"/>
    <row r="2858" ht="15" customHeight="1" x14ac:dyDescent="0.3"/>
    <row r="2859" ht="15" customHeight="1" x14ac:dyDescent="0.3"/>
    <row r="2860" ht="15" customHeight="1" x14ac:dyDescent="0.3"/>
    <row r="2861" ht="15" customHeight="1" x14ac:dyDescent="0.3"/>
    <row r="2862" ht="15" customHeight="1" x14ac:dyDescent="0.3"/>
    <row r="2863" ht="15" customHeight="1" x14ac:dyDescent="0.3"/>
    <row r="2864" ht="15" customHeight="1" x14ac:dyDescent="0.3"/>
    <row r="2865" ht="15" customHeight="1" x14ac:dyDescent="0.3"/>
    <row r="2866" ht="15" customHeight="1" x14ac:dyDescent="0.3"/>
    <row r="2867" ht="15" customHeight="1" x14ac:dyDescent="0.3"/>
    <row r="2868" ht="15" customHeight="1" x14ac:dyDescent="0.3"/>
    <row r="2869" ht="15" customHeight="1" x14ac:dyDescent="0.3"/>
    <row r="2870" ht="15" customHeight="1" x14ac:dyDescent="0.3"/>
    <row r="2871" ht="15" customHeight="1" x14ac:dyDescent="0.3"/>
    <row r="2872" ht="15" customHeight="1" x14ac:dyDescent="0.3"/>
    <row r="2873" ht="15" customHeight="1" x14ac:dyDescent="0.3"/>
    <row r="2874" ht="15" customHeight="1" x14ac:dyDescent="0.3"/>
    <row r="2875" ht="15" customHeight="1" x14ac:dyDescent="0.3"/>
    <row r="2876" ht="15" customHeight="1" x14ac:dyDescent="0.3"/>
    <row r="2877" ht="15" customHeight="1" x14ac:dyDescent="0.3"/>
    <row r="2878" ht="15" customHeight="1" x14ac:dyDescent="0.3"/>
    <row r="2879" ht="15" customHeight="1" x14ac:dyDescent="0.3"/>
    <row r="2880" ht="15" customHeight="1" x14ac:dyDescent="0.3"/>
    <row r="2881" ht="15" customHeight="1" x14ac:dyDescent="0.3"/>
    <row r="2882" ht="15" customHeight="1" x14ac:dyDescent="0.3"/>
    <row r="2883" ht="15" customHeight="1" x14ac:dyDescent="0.3"/>
    <row r="2884" ht="15" customHeight="1" x14ac:dyDescent="0.3"/>
    <row r="2885" ht="15" customHeight="1" x14ac:dyDescent="0.3"/>
    <row r="2886" ht="15" customHeight="1" x14ac:dyDescent="0.3"/>
    <row r="2887" ht="15" customHeight="1" x14ac:dyDescent="0.3"/>
    <row r="2888" ht="15" customHeight="1" x14ac:dyDescent="0.3"/>
    <row r="2889" ht="15" customHeight="1" x14ac:dyDescent="0.3"/>
    <row r="2890" ht="15" customHeight="1" x14ac:dyDescent="0.3"/>
    <row r="2891" ht="15" customHeight="1" x14ac:dyDescent="0.3"/>
    <row r="2892" ht="15" customHeight="1" x14ac:dyDescent="0.3"/>
    <row r="2893" ht="15" customHeight="1" x14ac:dyDescent="0.3"/>
    <row r="2894" ht="15" customHeight="1" x14ac:dyDescent="0.3"/>
    <row r="2895" ht="15" customHeight="1" x14ac:dyDescent="0.3"/>
    <row r="2896" ht="15" customHeight="1" x14ac:dyDescent="0.3"/>
    <row r="2897" ht="15" customHeight="1" x14ac:dyDescent="0.3"/>
    <row r="2898" ht="15" customHeight="1" x14ac:dyDescent="0.3"/>
    <row r="2899" ht="15" customHeight="1" x14ac:dyDescent="0.3"/>
    <row r="2900" ht="15" customHeight="1" x14ac:dyDescent="0.3"/>
    <row r="2901" ht="15" customHeight="1" x14ac:dyDescent="0.3"/>
    <row r="2902" ht="15" customHeight="1" x14ac:dyDescent="0.3"/>
    <row r="2903" ht="20.100000000000001" customHeight="1" x14ac:dyDescent="0.3"/>
    <row r="2904" ht="15" customHeight="1" x14ac:dyDescent="0.3"/>
    <row r="2905" ht="15" customHeight="1" x14ac:dyDescent="0.3"/>
    <row r="2906" ht="15" customHeight="1" x14ac:dyDescent="0.3"/>
    <row r="2907" ht="15" customHeight="1" x14ac:dyDescent="0.3"/>
    <row r="2908" ht="15" customHeight="1" x14ac:dyDescent="0.3"/>
    <row r="2909" ht="15" customHeight="1" x14ac:dyDescent="0.3"/>
    <row r="2910" ht="15" customHeight="1" x14ac:dyDescent="0.3"/>
    <row r="2911" ht="15" customHeight="1" x14ac:dyDescent="0.3"/>
    <row r="2912" ht="15" customHeight="1" x14ac:dyDescent="0.3"/>
    <row r="2913" ht="15" customHeight="1" x14ac:dyDescent="0.3"/>
    <row r="2914" ht="15" customHeight="1" x14ac:dyDescent="0.3"/>
    <row r="2915" ht="15" customHeight="1" x14ac:dyDescent="0.3"/>
    <row r="2916" ht="15" customHeight="1" x14ac:dyDescent="0.3"/>
    <row r="2917" ht="15" customHeight="1" x14ac:dyDescent="0.3"/>
    <row r="2918" ht="15" customHeight="1" x14ac:dyDescent="0.3"/>
    <row r="2919" ht="15" customHeight="1" x14ac:dyDescent="0.3"/>
    <row r="2920" ht="15" customHeight="1" x14ac:dyDescent="0.3"/>
    <row r="2921" ht="15" customHeight="1" x14ac:dyDescent="0.3"/>
    <row r="2922" ht="15" customHeight="1" x14ac:dyDescent="0.3"/>
    <row r="2923" ht="15" customHeight="1" x14ac:dyDescent="0.3"/>
    <row r="2924" ht="15" customHeight="1" x14ac:dyDescent="0.3"/>
    <row r="2925" ht="15" customHeight="1" x14ac:dyDescent="0.3"/>
    <row r="2926" ht="15" customHeight="1" x14ac:dyDescent="0.3"/>
    <row r="2927" ht="15" customHeight="1" x14ac:dyDescent="0.3"/>
    <row r="2928" ht="15" customHeight="1" x14ac:dyDescent="0.3"/>
    <row r="2929" ht="15" customHeight="1" x14ac:dyDescent="0.3"/>
    <row r="2930" ht="15" customHeight="1" x14ac:dyDescent="0.3"/>
    <row r="2931" ht="15" customHeight="1" x14ac:dyDescent="0.3"/>
    <row r="2932" ht="15" customHeight="1" x14ac:dyDescent="0.3"/>
    <row r="2933" ht="15" customHeight="1" x14ac:dyDescent="0.3"/>
    <row r="2934" ht="15" customHeight="1" x14ac:dyDescent="0.3"/>
    <row r="2935" ht="15" customHeight="1" x14ac:dyDescent="0.3"/>
    <row r="2936" ht="15" customHeight="1" x14ac:dyDescent="0.3"/>
    <row r="2937" ht="15" customHeight="1" x14ac:dyDescent="0.3"/>
    <row r="2938" ht="15" customHeight="1" x14ac:dyDescent="0.3"/>
    <row r="2939" ht="20.100000000000001" customHeight="1" x14ac:dyDescent="0.3"/>
    <row r="2940" ht="15" customHeight="1" x14ac:dyDescent="0.3"/>
    <row r="2941" ht="15" customHeight="1" x14ac:dyDescent="0.3"/>
    <row r="2942" ht="15" customHeight="1" x14ac:dyDescent="0.3"/>
    <row r="2943" ht="15" customHeight="1" x14ac:dyDescent="0.3"/>
    <row r="2944" ht="15" customHeight="1" x14ac:dyDescent="0.3"/>
    <row r="2945" ht="15" customHeight="1" x14ac:dyDescent="0.3"/>
    <row r="2946" ht="15" customHeight="1" x14ac:dyDescent="0.3"/>
    <row r="2947" ht="15" customHeight="1" x14ac:dyDescent="0.3"/>
    <row r="2948" ht="15" customHeight="1" x14ac:dyDescent="0.3"/>
    <row r="2949" ht="15" customHeight="1" x14ac:dyDescent="0.3"/>
    <row r="2950" ht="15" customHeight="1" x14ac:dyDescent="0.3"/>
    <row r="2951" ht="15" customHeight="1" x14ac:dyDescent="0.3"/>
    <row r="2952" ht="15" customHeight="1" x14ac:dyDescent="0.3"/>
    <row r="2953" ht="15" customHeight="1" x14ac:dyDescent="0.3"/>
    <row r="2954" ht="15" customHeight="1" x14ac:dyDescent="0.3"/>
    <row r="2955" ht="15" customHeight="1" x14ac:dyDescent="0.3"/>
    <row r="2956" ht="15" customHeight="1" x14ac:dyDescent="0.3"/>
    <row r="2957" ht="15" customHeight="1" x14ac:dyDescent="0.3"/>
    <row r="2958" ht="15" customHeight="1" x14ac:dyDescent="0.3"/>
    <row r="2959" ht="15" customHeight="1" x14ac:dyDescent="0.3"/>
    <row r="2960" ht="15" customHeight="1" x14ac:dyDescent="0.3"/>
    <row r="2961" ht="15" customHeight="1" x14ac:dyDescent="0.3"/>
    <row r="2962" ht="15" customHeight="1" x14ac:dyDescent="0.3"/>
    <row r="2963" ht="15" customHeight="1" x14ac:dyDescent="0.3"/>
    <row r="2964" ht="15" customHeight="1" x14ac:dyDescent="0.3"/>
    <row r="2965" ht="15" customHeight="1" x14ac:dyDescent="0.3"/>
    <row r="2966" ht="15" customHeight="1" x14ac:dyDescent="0.3"/>
    <row r="2967" ht="15" customHeight="1" x14ac:dyDescent="0.3"/>
    <row r="2968" ht="15" customHeight="1" x14ac:dyDescent="0.3"/>
    <row r="2969" ht="15" customHeight="1" x14ac:dyDescent="0.3"/>
    <row r="2970" ht="15" customHeight="1" x14ac:dyDescent="0.3"/>
    <row r="2971" ht="15" customHeight="1" x14ac:dyDescent="0.3"/>
    <row r="2972" ht="15" customHeight="1" x14ac:dyDescent="0.3"/>
    <row r="2973" ht="15" customHeight="1" x14ac:dyDescent="0.3"/>
    <row r="2974" ht="15" customHeight="1" x14ac:dyDescent="0.3"/>
    <row r="2975" ht="15" customHeight="1" x14ac:dyDescent="0.3"/>
    <row r="2976" ht="15" customHeight="1" x14ac:dyDescent="0.3"/>
    <row r="2977" ht="15" customHeight="1" x14ac:dyDescent="0.3"/>
    <row r="2978" ht="15" customHeight="1" x14ac:dyDescent="0.3"/>
    <row r="2979" ht="15" customHeight="1" x14ac:dyDescent="0.3"/>
    <row r="2980" ht="15" customHeight="1" x14ac:dyDescent="0.3"/>
    <row r="2981" ht="15" customHeight="1" x14ac:dyDescent="0.3"/>
    <row r="2982" ht="15" customHeight="1" x14ac:dyDescent="0.3"/>
    <row r="2983" ht="15" customHeight="1" x14ac:dyDescent="0.3"/>
    <row r="2984" ht="15" customHeight="1" x14ac:dyDescent="0.3"/>
    <row r="2985" ht="15" customHeight="1" x14ac:dyDescent="0.3"/>
    <row r="2986" ht="15" customHeight="1" x14ac:dyDescent="0.3"/>
    <row r="2987" ht="15" customHeight="1" x14ac:dyDescent="0.3"/>
    <row r="2988" ht="15" customHeight="1" x14ac:dyDescent="0.3"/>
    <row r="2989" ht="15" customHeight="1" x14ac:dyDescent="0.3"/>
    <row r="2990" ht="15" customHeight="1" x14ac:dyDescent="0.3"/>
    <row r="2991" ht="15" customHeight="1" x14ac:dyDescent="0.3"/>
    <row r="2992" ht="15" customHeight="1" x14ac:dyDescent="0.3"/>
    <row r="2993" ht="15" customHeight="1" x14ac:dyDescent="0.3"/>
    <row r="2994" ht="15" customHeight="1" x14ac:dyDescent="0.3"/>
    <row r="2995" ht="15" customHeight="1" x14ac:dyDescent="0.3"/>
    <row r="2996" ht="15" customHeight="1" x14ac:dyDescent="0.3"/>
    <row r="2997" ht="15" customHeight="1" x14ac:dyDescent="0.3"/>
    <row r="2998" ht="15" customHeight="1" x14ac:dyDescent="0.3"/>
    <row r="2999" ht="15" customHeight="1" x14ac:dyDescent="0.3"/>
    <row r="3000" ht="15" customHeight="1" x14ac:dyDescent="0.3"/>
    <row r="3001" ht="15" customHeight="1" x14ac:dyDescent="0.3"/>
    <row r="3002" ht="15" customHeight="1" x14ac:dyDescent="0.3"/>
    <row r="3003" ht="15" customHeight="1" x14ac:dyDescent="0.3"/>
    <row r="3004" ht="15" customHeight="1" x14ac:dyDescent="0.3"/>
    <row r="3005" ht="15" customHeight="1" x14ac:dyDescent="0.3"/>
    <row r="3006" ht="15" customHeight="1" x14ac:dyDescent="0.3"/>
    <row r="3007" ht="15" customHeight="1" x14ac:dyDescent="0.3"/>
    <row r="3008" ht="15" customHeight="1" x14ac:dyDescent="0.3"/>
    <row r="3009" ht="15" customHeight="1" x14ac:dyDescent="0.3"/>
    <row r="3010" ht="15" customHeight="1" x14ac:dyDescent="0.3"/>
    <row r="3011" ht="15" customHeight="1" x14ac:dyDescent="0.3"/>
    <row r="3012" ht="15" customHeight="1" x14ac:dyDescent="0.3"/>
    <row r="3013" ht="15" customHeight="1" x14ac:dyDescent="0.3"/>
    <row r="3014" ht="15" customHeight="1" x14ac:dyDescent="0.3"/>
    <row r="3015" ht="15" customHeight="1" x14ac:dyDescent="0.3"/>
    <row r="3016" ht="15" customHeight="1" x14ac:dyDescent="0.3"/>
    <row r="3017" ht="15" customHeight="1" x14ac:dyDescent="0.3"/>
    <row r="3018" ht="15" customHeight="1" x14ac:dyDescent="0.3"/>
    <row r="3019" ht="15" customHeight="1" x14ac:dyDescent="0.3"/>
    <row r="3020" ht="15" customHeight="1" x14ac:dyDescent="0.3"/>
    <row r="3021" ht="15" customHeight="1" x14ac:dyDescent="0.3"/>
    <row r="3022" ht="15" customHeight="1" x14ac:dyDescent="0.3"/>
    <row r="3023" ht="15" customHeight="1" x14ac:dyDescent="0.3"/>
    <row r="3024" ht="15" customHeight="1" x14ac:dyDescent="0.3"/>
    <row r="3025" ht="15" customHeight="1" x14ac:dyDescent="0.3"/>
    <row r="3026" ht="15" customHeight="1" x14ac:dyDescent="0.3"/>
    <row r="3027" ht="15" customHeight="1" x14ac:dyDescent="0.3"/>
    <row r="3028" ht="15" customHeight="1" x14ac:dyDescent="0.3"/>
    <row r="3029" ht="15" customHeight="1" x14ac:dyDescent="0.3"/>
    <row r="3030" ht="15" customHeight="1" x14ac:dyDescent="0.3"/>
    <row r="3031" ht="15" customHeight="1" x14ac:dyDescent="0.3"/>
    <row r="3032" ht="15" customHeight="1" x14ac:dyDescent="0.3"/>
    <row r="3033" ht="15" customHeight="1" x14ac:dyDescent="0.3"/>
    <row r="3034" ht="15" customHeight="1" x14ac:dyDescent="0.3"/>
    <row r="3035" ht="15" customHeight="1" x14ac:dyDescent="0.3"/>
    <row r="3036" ht="15" customHeight="1" x14ac:dyDescent="0.3"/>
    <row r="3037" ht="15" customHeight="1" x14ac:dyDescent="0.3"/>
    <row r="3038" ht="15" customHeight="1" x14ac:dyDescent="0.3"/>
    <row r="3039" ht="15" customHeight="1" x14ac:dyDescent="0.3"/>
    <row r="3040" ht="15" customHeight="1" x14ac:dyDescent="0.3"/>
    <row r="3041" ht="15" customHeight="1" x14ac:dyDescent="0.3"/>
    <row r="3042" ht="15" customHeight="1" x14ac:dyDescent="0.3"/>
    <row r="3043" ht="15" customHeight="1" x14ac:dyDescent="0.3"/>
    <row r="3044" ht="15" customHeight="1" x14ac:dyDescent="0.3"/>
    <row r="3045" ht="15" customHeight="1" x14ac:dyDescent="0.3"/>
    <row r="3046" ht="15" customHeight="1" x14ac:dyDescent="0.3"/>
    <row r="3047" ht="15" customHeight="1" x14ac:dyDescent="0.3"/>
    <row r="3048" ht="15" customHeight="1" x14ac:dyDescent="0.3"/>
    <row r="3049" ht="15" customHeight="1" x14ac:dyDescent="0.3"/>
    <row r="3050" ht="15" customHeight="1" x14ac:dyDescent="0.3"/>
    <row r="3051" ht="15" customHeight="1" x14ac:dyDescent="0.3"/>
    <row r="3052" ht="15" customHeight="1" x14ac:dyDescent="0.3"/>
    <row r="3053" ht="15" customHeight="1" x14ac:dyDescent="0.3"/>
    <row r="3054" ht="15" customHeight="1" x14ac:dyDescent="0.3"/>
    <row r="3055" ht="15" customHeight="1" x14ac:dyDescent="0.3"/>
    <row r="3056" ht="15" customHeight="1" x14ac:dyDescent="0.3"/>
    <row r="3057" ht="15" customHeight="1" x14ac:dyDescent="0.3"/>
    <row r="3058" ht="15" customHeight="1" x14ac:dyDescent="0.3"/>
    <row r="3059" ht="15" customHeight="1" x14ac:dyDescent="0.3"/>
    <row r="3060" ht="15" customHeight="1" x14ac:dyDescent="0.3"/>
    <row r="3061" ht="15" customHeight="1" x14ac:dyDescent="0.3"/>
    <row r="3062" ht="15" customHeight="1" x14ac:dyDescent="0.3"/>
    <row r="3063" ht="15" customHeight="1" x14ac:dyDescent="0.3"/>
    <row r="3064" ht="15" customHeight="1" x14ac:dyDescent="0.3"/>
    <row r="3065" ht="15" customHeight="1" x14ac:dyDescent="0.3"/>
    <row r="3066" ht="15" customHeight="1" x14ac:dyDescent="0.3"/>
    <row r="3067" ht="15" customHeight="1" x14ac:dyDescent="0.3"/>
    <row r="3068" ht="15" customHeight="1" x14ac:dyDescent="0.3"/>
    <row r="3069" ht="15" customHeight="1" x14ac:dyDescent="0.3"/>
    <row r="3070" ht="15" customHeight="1" x14ac:dyDescent="0.3"/>
    <row r="3071" ht="15" customHeight="1" x14ac:dyDescent="0.3"/>
    <row r="3072" ht="15" customHeight="1" x14ac:dyDescent="0.3"/>
    <row r="3073" ht="15" customHeight="1" x14ac:dyDescent="0.3"/>
    <row r="3074" ht="15" customHeight="1" x14ac:dyDescent="0.3"/>
    <row r="3075" ht="15" customHeight="1" x14ac:dyDescent="0.3"/>
    <row r="3076" ht="15" customHeight="1" x14ac:dyDescent="0.3"/>
    <row r="3077" ht="15" customHeight="1" x14ac:dyDescent="0.3"/>
    <row r="3078" ht="15" customHeight="1" x14ac:dyDescent="0.3"/>
    <row r="3079" ht="15" customHeight="1" x14ac:dyDescent="0.3"/>
    <row r="3080" ht="15" customHeight="1" x14ac:dyDescent="0.3"/>
    <row r="3081" ht="15" customHeight="1" x14ac:dyDescent="0.3"/>
    <row r="3082" ht="15" customHeight="1" x14ac:dyDescent="0.3"/>
    <row r="3083" ht="15" customHeight="1" x14ac:dyDescent="0.3"/>
    <row r="3084" ht="15" customHeight="1" x14ac:dyDescent="0.3"/>
    <row r="3085" ht="15" customHeight="1" x14ac:dyDescent="0.3"/>
    <row r="3086" ht="15" customHeight="1" x14ac:dyDescent="0.3"/>
    <row r="3087" ht="15" customHeight="1" x14ac:dyDescent="0.3"/>
    <row r="3088" ht="15" customHeight="1" x14ac:dyDescent="0.3"/>
    <row r="3089" ht="15" customHeight="1" x14ac:dyDescent="0.3"/>
    <row r="3090" ht="15" customHeight="1" x14ac:dyDescent="0.3"/>
    <row r="3091" ht="15" customHeight="1" x14ac:dyDescent="0.3"/>
    <row r="3092" ht="15" customHeight="1" x14ac:dyDescent="0.3"/>
    <row r="3093" ht="15" customHeight="1" x14ac:dyDescent="0.3"/>
    <row r="3094" ht="15" customHeight="1" x14ac:dyDescent="0.3"/>
    <row r="3095" ht="15" customHeight="1" x14ac:dyDescent="0.3"/>
    <row r="3096" ht="14.55" customHeight="1" x14ac:dyDescent="0.3"/>
    <row r="3097" ht="14.55" customHeight="1" x14ac:dyDescent="0.3"/>
    <row r="3098" ht="14.55" customHeight="1" x14ac:dyDescent="0.3"/>
    <row r="3099" ht="14.55" customHeight="1" x14ac:dyDescent="0.3"/>
    <row r="3100" ht="14.55" customHeight="1" x14ac:dyDescent="0.3"/>
    <row r="3101" ht="14.55" customHeight="1" x14ac:dyDescent="0.3"/>
    <row r="3102" ht="14.55" customHeight="1" x14ac:dyDescent="0.3"/>
    <row r="3103" ht="14.55" customHeight="1" x14ac:dyDescent="0.3"/>
    <row r="3104" ht="14.55" customHeight="1" x14ac:dyDescent="0.3"/>
    <row r="3105" ht="14.55" customHeight="1" x14ac:dyDescent="0.3"/>
    <row r="3106" ht="14.55" customHeight="1" x14ac:dyDescent="0.3"/>
    <row r="3107" ht="14.55" customHeight="1" x14ac:dyDescent="0.3"/>
    <row r="3108" ht="14.55" customHeight="1" x14ac:dyDescent="0.3"/>
    <row r="3109" ht="14.55" customHeight="1" x14ac:dyDescent="0.3"/>
    <row r="3110" ht="14.55" customHeight="1" x14ac:dyDescent="0.3"/>
    <row r="3111" ht="14.55" customHeight="1" x14ac:dyDescent="0.3"/>
    <row r="3112" ht="19.95" customHeight="1" x14ac:dyDescent="0.3"/>
    <row r="3113" ht="14.55" customHeight="1" x14ac:dyDescent="0.3"/>
    <row r="3114" ht="14.55" customHeight="1" x14ac:dyDescent="0.3"/>
    <row r="3115" ht="14.55" customHeight="1" x14ac:dyDescent="0.3"/>
    <row r="3116" ht="14.55" customHeight="1" x14ac:dyDescent="0.3"/>
    <row r="3117" ht="14.55" customHeight="1" x14ac:dyDescent="0.3"/>
    <row r="3118" ht="14.55" customHeight="1" x14ac:dyDescent="0.3"/>
    <row r="3119" ht="14.55" customHeight="1" x14ac:dyDescent="0.3"/>
    <row r="3120" ht="14.55" customHeight="1" x14ac:dyDescent="0.3"/>
    <row r="3121" ht="14.55" customHeight="1" x14ac:dyDescent="0.3"/>
    <row r="3122" ht="14.55" customHeight="1" x14ac:dyDescent="0.3"/>
    <row r="3123" ht="14.55" customHeight="1" x14ac:dyDescent="0.3"/>
    <row r="3124" ht="14.55" customHeight="1" x14ac:dyDescent="0.3"/>
    <row r="3125" ht="14.55" customHeight="1" x14ac:dyDescent="0.3"/>
    <row r="3126" ht="14.55" customHeight="1" x14ac:dyDescent="0.3"/>
    <row r="3127" ht="14.55" customHeight="1" x14ac:dyDescent="0.3"/>
    <row r="3128" ht="14.55" customHeight="1" x14ac:dyDescent="0.3"/>
    <row r="3129" ht="14.55" customHeight="1" x14ac:dyDescent="0.3"/>
    <row r="3130" ht="14.55" customHeight="1" x14ac:dyDescent="0.3"/>
    <row r="3131" ht="14.55" customHeight="1" x14ac:dyDescent="0.3"/>
    <row r="3132" ht="14.55" customHeight="1" x14ac:dyDescent="0.3"/>
    <row r="3133" ht="14.55" customHeight="1" x14ac:dyDescent="0.3"/>
    <row r="3134" ht="14.55" customHeight="1" x14ac:dyDescent="0.3"/>
    <row r="3135" ht="14.55" customHeight="1" x14ac:dyDescent="0.3"/>
    <row r="3136" ht="14.55" customHeight="1" x14ac:dyDescent="0.3"/>
    <row r="3137" ht="14.55" customHeight="1" x14ac:dyDescent="0.3"/>
    <row r="3138" ht="14.55" customHeight="1" x14ac:dyDescent="0.3"/>
    <row r="3139" ht="14.55" customHeight="1" x14ac:dyDescent="0.3"/>
    <row r="3140" ht="14.55" customHeight="1" x14ac:dyDescent="0.3"/>
    <row r="3141" ht="14.55" customHeight="1" x14ac:dyDescent="0.3"/>
    <row r="3142" ht="14.55" customHeight="1" x14ac:dyDescent="0.3"/>
    <row r="3143" ht="14.55" customHeight="1" x14ac:dyDescent="0.3"/>
    <row r="3144" ht="14.55" customHeight="1" x14ac:dyDescent="0.3"/>
    <row r="3145" ht="14.55" customHeight="1" x14ac:dyDescent="0.3"/>
    <row r="3146" ht="14.55" customHeight="1" x14ac:dyDescent="0.3"/>
    <row r="3147" ht="14.55" customHeight="1" x14ac:dyDescent="0.3"/>
    <row r="3148" ht="14.55" customHeight="1" x14ac:dyDescent="0.3"/>
    <row r="3149" ht="14.55" customHeight="1" x14ac:dyDescent="0.3"/>
    <row r="3150" ht="14.55" customHeight="1" x14ac:dyDescent="0.3"/>
    <row r="3151" ht="14.55" customHeight="1" x14ac:dyDescent="0.3"/>
    <row r="3152" ht="14.55" customHeight="1" x14ac:dyDescent="0.3"/>
    <row r="3153" ht="14.55" customHeight="1" x14ac:dyDescent="0.3"/>
    <row r="3154" ht="14.55" customHeight="1" x14ac:dyDescent="0.3"/>
    <row r="3155" ht="14.55" customHeight="1" x14ac:dyDescent="0.3"/>
    <row r="3156" ht="14.55" customHeight="1" x14ac:dyDescent="0.3"/>
    <row r="3157" ht="14.55" customHeight="1" x14ac:dyDescent="0.3"/>
    <row r="3158" ht="14.55" customHeight="1" x14ac:dyDescent="0.3"/>
    <row r="3159" ht="14.55" customHeight="1" x14ac:dyDescent="0.3"/>
    <row r="3160" ht="14.55" customHeight="1" x14ac:dyDescent="0.3"/>
    <row r="3161" ht="14.55" customHeight="1" x14ac:dyDescent="0.3"/>
    <row r="3162" ht="14.55" customHeight="1" x14ac:dyDescent="0.3"/>
    <row r="3163" ht="14.55" customHeight="1" x14ac:dyDescent="0.3"/>
    <row r="3164" ht="14.55" customHeight="1" x14ac:dyDescent="0.3"/>
    <row r="3165" ht="14.55" customHeight="1" x14ac:dyDescent="0.3"/>
    <row r="3166" ht="14.55" customHeight="1" x14ac:dyDescent="0.3"/>
    <row r="3167" ht="14.55" customHeight="1" x14ac:dyDescent="0.3"/>
    <row r="3168" ht="14.55" customHeight="1" x14ac:dyDescent="0.3"/>
    <row r="3169" ht="14.55" customHeight="1" x14ac:dyDescent="0.3"/>
    <row r="3170" ht="14.55" customHeight="1" x14ac:dyDescent="0.3"/>
    <row r="3171" ht="14.55" customHeight="1" x14ac:dyDescent="0.3"/>
    <row r="3172" ht="14.55" customHeight="1" x14ac:dyDescent="0.3"/>
    <row r="3173" ht="14.55" customHeight="1" x14ac:dyDescent="0.3"/>
    <row r="3174" ht="14.55" customHeight="1" x14ac:dyDescent="0.3"/>
    <row r="3175" ht="14.55" customHeight="1" x14ac:dyDescent="0.3"/>
    <row r="3176" ht="14.55" customHeight="1" x14ac:dyDescent="0.3"/>
    <row r="3177" ht="14.55" customHeight="1" x14ac:dyDescent="0.3"/>
    <row r="3178" ht="14.55" customHeight="1" x14ac:dyDescent="0.3"/>
    <row r="3179" ht="14.55" customHeight="1" x14ac:dyDescent="0.3"/>
    <row r="3180" ht="14.55" customHeight="1" x14ac:dyDescent="0.3"/>
    <row r="3181" ht="14.55" customHeight="1" x14ac:dyDescent="0.3"/>
    <row r="3182" ht="14.55" customHeight="1" x14ac:dyDescent="0.3"/>
    <row r="3183" ht="14.55" customHeight="1" x14ac:dyDescent="0.3"/>
    <row r="3184" ht="14.55" customHeight="1" x14ac:dyDescent="0.3"/>
    <row r="3185" ht="14.55" customHeight="1" x14ac:dyDescent="0.3"/>
    <row r="3186" ht="14.55" customHeight="1" x14ac:dyDescent="0.3"/>
    <row r="3187" ht="14.55" customHeight="1" x14ac:dyDescent="0.3"/>
    <row r="3188" ht="14.55" customHeight="1" x14ac:dyDescent="0.3"/>
    <row r="3189" ht="14.55" customHeight="1" x14ac:dyDescent="0.3"/>
    <row r="3190" ht="14.55" customHeight="1" x14ac:dyDescent="0.3"/>
    <row r="3191" ht="14.55" customHeight="1" x14ac:dyDescent="0.3"/>
    <row r="3192" ht="14.55" customHeight="1" x14ac:dyDescent="0.3"/>
    <row r="3193" ht="14.55" customHeight="1" x14ac:dyDescent="0.3"/>
    <row r="3194" ht="14.55" customHeight="1" x14ac:dyDescent="0.3"/>
    <row r="3195" ht="14.55" customHeight="1" x14ac:dyDescent="0.3"/>
    <row r="3196" ht="14.55" customHeight="1" x14ac:dyDescent="0.3"/>
    <row r="3197" ht="14.55" customHeight="1" x14ac:dyDescent="0.3"/>
    <row r="3198" ht="14.55" customHeight="1" x14ac:dyDescent="0.3"/>
    <row r="3199" ht="14.55" customHeight="1" x14ac:dyDescent="0.3"/>
    <row r="3200" ht="14.55" customHeight="1" x14ac:dyDescent="0.3"/>
    <row r="3201" ht="14.55" customHeight="1" x14ac:dyDescent="0.3"/>
    <row r="3202" ht="14.55" customHeight="1" x14ac:dyDescent="0.3"/>
    <row r="3203" ht="14.55" customHeight="1" x14ac:dyDescent="0.3"/>
    <row r="3204" ht="14.55" customHeight="1" x14ac:dyDescent="0.3"/>
    <row r="3205" ht="14.55" customHeight="1" x14ac:dyDescent="0.3"/>
    <row r="3206" ht="14.55" customHeight="1" x14ac:dyDescent="0.3"/>
    <row r="3207" ht="14.55" customHeight="1" x14ac:dyDescent="0.3"/>
    <row r="3208" ht="14.55" customHeight="1" x14ac:dyDescent="0.3"/>
    <row r="3209" ht="14.55" customHeight="1" x14ac:dyDescent="0.3"/>
    <row r="3210" ht="15" customHeight="1" x14ac:dyDescent="0.3"/>
    <row r="3211" ht="15" customHeight="1" x14ac:dyDescent="0.3"/>
    <row r="3212" ht="15" customHeight="1" x14ac:dyDescent="0.3"/>
  </sheetData>
  <sheetProtection selectLockedCells="1"/>
  <pageMargins left="0.25" right="0.25" top="0.75" bottom="0.75" header="0.3" footer="0.3"/>
  <pageSetup paperSize="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6">
    <pageSetUpPr fitToPage="1"/>
  </sheetPr>
  <dimension ref="A1:D3212"/>
  <sheetViews>
    <sheetView zoomScale="80" zoomScaleNormal="80" workbookViewId="0">
      <selection activeCell="D4" sqref="D4"/>
    </sheetView>
  </sheetViews>
  <sheetFormatPr defaultColWidth="8.77734375" defaultRowHeight="14.4" x14ac:dyDescent="0.3"/>
  <cols>
    <col min="1" max="1" width="8.77734375" customWidth="1"/>
    <col min="2" max="2" width="25.77734375" customWidth="1"/>
    <col min="3" max="3" width="11.77734375" customWidth="1"/>
    <col min="4" max="4" width="26.21875" bestFit="1" customWidth="1"/>
    <col min="5" max="5" width="16" customWidth="1"/>
    <col min="6" max="6" width="8.77734375" customWidth="1"/>
    <col min="7" max="7" width="16" customWidth="1"/>
    <col min="8" max="8" width="8.77734375" customWidth="1"/>
    <col min="9" max="9" width="16" customWidth="1"/>
    <col min="10" max="11" width="8.77734375" customWidth="1"/>
    <col min="12" max="12" width="16" customWidth="1"/>
    <col min="13" max="13" width="8.77734375" customWidth="1"/>
    <col min="14" max="14" width="16" customWidth="1"/>
    <col min="15" max="15" width="8.77734375" customWidth="1"/>
    <col min="16" max="16" width="16" customWidth="1"/>
    <col min="17" max="17" width="8.77734375" customWidth="1"/>
    <col min="18" max="18" width="16" customWidth="1"/>
    <col min="19" max="19" width="8.77734375" customWidth="1"/>
    <col min="20" max="21" width="16" customWidth="1"/>
    <col min="22" max="22" width="8.77734375" customWidth="1"/>
    <col min="23" max="23" width="16" customWidth="1"/>
    <col min="24" max="24" width="8.77734375" customWidth="1"/>
    <col min="25" max="26" width="16" customWidth="1"/>
    <col min="27" max="30" width="8.77734375" customWidth="1"/>
    <col min="31" max="31" width="16" customWidth="1"/>
    <col min="32" max="32" width="8.77734375" customWidth="1"/>
    <col min="33" max="33" width="16" customWidth="1"/>
    <col min="34" max="34" width="8.77734375" customWidth="1"/>
    <col min="35" max="35" width="16" customWidth="1"/>
    <col min="36" max="36" width="8.77734375" customWidth="1"/>
    <col min="37" max="37" width="16" customWidth="1"/>
    <col min="38" max="38" width="8.77734375" customWidth="1"/>
    <col min="39" max="39" width="16" customWidth="1"/>
    <col min="40" max="40" width="8.77734375" customWidth="1"/>
    <col min="41" max="41" width="16" customWidth="1"/>
    <col min="42" max="42" width="8.77734375" customWidth="1"/>
    <col min="43" max="43" width="16" customWidth="1"/>
    <col min="44" max="44" width="8.77734375" customWidth="1"/>
    <col min="45" max="45" width="16" customWidth="1"/>
    <col min="46" max="46" width="8.77734375" customWidth="1"/>
    <col min="47" max="47" width="16" customWidth="1"/>
    <col min="48" max="48" width="8.77734375" customWidth="1"/>
    <col min="49" max="49" width="16" customWidth="1"/>
    <col min="50" max="54" width="8.77734375" customWidth="1"/>
    <col min="55" max="55" width="16" customWidth="1"/>
    <col min="56" max="56" width="8.77734375" customWidth="1"/>
    <col min="57" max="57" width="16" customWidth="1"/>
    <col min="58" max="59" width="8.77734375" customWidth="1"/>
    <col min="60" max="60" width="16" customWidth="1"/>
    <col min="61" max="62" width="8.77734375" customWidth="1"/>
    <col min="63" max="63" width="16" customWidth="1"/>
    <col min="64" max="66" width="8.77734375" customWidth="1"/>
    <col min="67" max="68" width="16" customWidth="1"/>
    <col min="69" max="69" width="8.77734375" customWidth="1"/>
    <col min="70" max="71" width="16" customWidth="1"/>
    <col min="72" max="74" width="8.77734375" customWidth="1"/>
    <col min="75" max="75" width="16" customWidth="1"/>
    <col min="76" max="77" width="8.77734375" customWidth="1"/>
    <col min="78" max="80" width="16" customWidth="1"/>
    <col min="81" max="81" width="8.77734375" customWidth="1"/>
    <col min="82" max="82" width="16" customWidth="1"/>
    <col min="83" max="83" width="8.77734375" customWidth="1"/>
    <col min="84" max="84" width="16" customWidth="1"/>
    <col min="85" max="85" width="8.77734375" customWidth="1"/>
    <col min="86" max="88" width="16" customWidth="1"/>
    <col min="89" max="90" width="8.77734375" customWidth="1"/>
    <col min="91" max="91" width="16" customWidth="1"/>
    <col min="92" max="92" width="8.77734375" customWidth="1"/>
    <col min="93" max="93" width="16" customWidth="1"/>
    <col min="94" max="94" width="8.77734375" customWidth="1"/>
    <col min="95" max="95" width="16" customWidth="1"/>
    <col min="96" max="96" width="8.77734375" customWidth="1"/>
    <col min="97" max="97" width="16" customWidth="1"/>
    <col min="98" max="98" width="8.77734375" customWidth="1"/>
    <col min="99" max="99" width="16" customWidth="1"/>
    <col min="100" max="100" width="8.77734375" customWidth="1"/>
    <col min="101" max="101" width="16" customWidth="1"/>
    <col min="102" max="102" width="8.77734375" customWidth="1"/>
    <col min="103" max="104" width="16" customWidth="1"/>
    <col min="105" max="105" width="8.77734375" customWidth="1"/>
    <col min="106" max="106" width="16" customWidth="1"/>
    <col min="107" max="107" width="8.77734375" customWidth="1"/>
    <col min="108" max="110" width="16" customWidth="1"/>
    <col min="111" max="113" width="8.77734375" customWidth="1"/>
    <col min="114" max="114" width="16" customWidth="1"/>
    <col min="115" max="117" width="8.77734375" customWidth="1"/>
    <col min="118" max="118" width="16" customWidth="1"/>
    <col min="119" max="133" width="8.77734375" customWidth="1"/>
    <col min="134" max="134" width="16" customWidth="1"/>
    <col min="135" max="135" width="8.77734375" customWidth="1"/>
    <col min="136" max="136" width="16" customWidth="1"/>
    <col min="137" max="137" width="8.77734375" customWidth="1"/>
    <col min="138" max="138" width="16" customWidth="1"/>
    <col min="139" max="139" width="8.77734375" customWidth="1"/>
    <col min="140" max="140" width="16" customWidth="1"/>
    <col min="141" max="141" width="8.77734375" customWidth="1"/>
    <col min="142" max="142" width="16" customWidth="1"/>
    <col min="143" max="143" width="8.77734375" customWidth="1"/>
    <col min="144" max="144" width="16" customWidth="1"/>
    <col min="145" max="145" width="8.77734375" customWidth="1"/>
    <col min="146" max="146" width="16" customWidth="1"/>
    <col min="147" max="147" width="8.77734375" customWidth="1"/>
    <col min="148" max="148" width="16" customWidth="1"/>
    <col min="149" max="149" width="8.77734375" customWidth="1"/>
    <col min="150" max="150" width="16" customWidth="1"/>
    <col min="151" max="151" width="8.77734375" customWidth="1"/>
    <col min="152" max="152" width="16" customWidth="1"/>
    <col min="153" max="153" width="8.77734375" customWidth="1"/>
    <col min="154" max="154" width="16" customWidth="1"/>
    <col min="155" max="155" width="8.77734375" customWidth="1"/>
    <col min="156" max="156" width="16" customWidth="1"/>
    <col min="157" max="157" width="8.77734375" customWidth="1"/>
    <col min="158" max="158" width="16" customWidth="1"/>
    <col min="159" max="159" width="8.77734375" customWidth="1"/>
    <col min="160" max="160" width="16" customWidth="1"/>
    <col min="161" max="161" width="8.77734375" customWidth="1"/>
    <col min="162" max="162" width="16" customWidth="1"/>
    <col min="163" max="163" width="8.77734375" customWidth="1"/>
    <col min="164" max="164" width="16" customWidth="1"/>
    <col min="165" max="165" width="8.77734375" customWidth="1"/>
    <col min="166" max="166" width="16" customWidth="1"/>
    <col min="167" max="167" width="8.77734375" customWidth="1"/>
    <col min="168" max="168" width="16" customWidth="1"/>
    <col min="169" max="169" width="8.77734375" customWidth="1"/>
    <col min="170" max="170" width="16" customWidth="1"/>
    <col min="171" max="171" width="8.77734375" customWidth="1"/>
    <col min="172" max="172" width="16" customWidth="1"/>
    <col min="173" max="173" width="8.77734375" customWidth="1"/>
    <col min="174" max="174" width="16" customWidth="1"/>
    <col min="175" max="175" width="8.77734375" customWidth="1"/>
    <col min="176" max="176" width="16" customWidth="1"/>
    <col min="177" max="177" width="8.77734375" customWidth="1"/>
    <col min="178" max="178" width="16" customWidth="1"/>
    <col min="179" max="179" width="8.77734375" customWidth="1"/>
    <col min="180" max="180" width="16" customWidth="1"/>
    <col min="181" max="181" width="8.77734375" customWidth="1"/>
    <col min="182" max="182" width="16" customWidth="1"/>
    <col min="183" max="183" width="8.77734375" customWidth="1"/>
    <col min="184" max="184" width="16" customWidth="1"/>
    <col min="185" max="185" width="8.77734375" customWidth="1"/>
    <col min="186" max="186" width="16" customWidth="1"/>
    <col min="187" max="187" width="8.77734375" customWidth="1"/>
    <col min="188" max="188" width="16" customWidth="1"/>
    <col min="189" max="189" width="8.77734375" customWidth="1"/>
    <col min="190" max="190" width="16" customWidth="1"/>
    <col min="191" max="191" width="8.77734375" customWidth="1"/>
    <col min="192" max="192" width="16" customWidth="1"/>
    <col min="193" max="193" width="8.77734375" customWidth="1"/>
    <col min="194" max="194" width="16" customWidth="1"/>
    <col min="195" max="195" width="8.77734375" customWidth="1"/>
    <col min="196" max="196" width="16" customWidth="1"/>
    <col min="197" max="197" width="8.77734375" customWidth="1"/>
    <col min="198" max="198" width="16" customWidth="1"/>
    <col min="199" max="199" width="8.77734375" customWidth="1"/>
    <col min="200" max="200" width="16" customWidth="1"/>
    <col min="201" max="201" width="8.77734375" customWidth="1"/>
    <col min="202" max="202" width="16" customWidth="1"/>
    <col min="203" max="203" width="8.77734375" customWidth="1"/>
    <col min="204" max="204" width="16" customWidth="1"/>
    <col min="205" max="205" width="8.77734375" customWidth="1"/>
    <col min="206" max="206" width="16" customWidth="1"/>
    <col min="207" max="207" width="8.77734375" customWidth="1"/>
    <col min="208" max="208" width="16" customWidth="1"/>
    <col min="209" max="209" width="8.77734375" customWidth="1"/>
    <col min="210" max="210" width="16" customWidth="1"/>
    <col min="211" max="211" width="8.77734375" customWidth="1"/>
    <col min="212" max="213" width="16" customWidth="1"/>
    <col min="214" max="214" width="8.77734375" customWidth="1"/>
    <col min="215" max="216" width="16" customWidth="1"/>
    <col min="217" max="217" width="8.77734375" customWidth="1"/>
    <col min="218" max="219" width="16" customWidth="1"/>
    <col min="220" max="220" width="8.77734375" customWidth="1"/>
    <col min="221" max="222" width="16" customWidth="1"/>
    <col min="223" max="223" width="8.77734375" customWidth="1"/>
    <col min="224" max="225" width="16" customWidth="1"/>
    <col min="226" max="226" width="8.77734375" customWidth="1"/>
    <col min="227" max="228" width="16" customWidth="1"/>
    <col min="229" max="229" width="8.77734375" customWidth="1"/>
    <col min="230" max="231" width="16" customWidth="1"/>
    <col min="232" max="233" width="8.77734375" customWidth="1"/>
    <col min="234" max="234" width="16" customWidth="1"/>
    <col min="235" max="235" width="8.77734375" customWidth="1"/>
    <col min="236" max="236" width="16" customWidth="1"/>
    <col min="237" max="237" width="8.77734375" customWidth="1"/>
    <col min="238" max="238" width="16" customWidth="1"/>
    <col min="239" max="239" width="8.77734375" customWidth="1"/>
    <col min="240" max="240" width="16" customWidth="1"/>
    <col min="241" max="241" width="8.77734375" customWidth="1"/>
    <col min="242" max="242" width="16" customWidth="1"/>
    <col min="243" max="243" width="8.77734375" customWidth="1"/>
    <col min="244" max="244" width="16" customWidth="1"/>
    <col min="245" max="245" width="8.77734375" customWidth="1"/>
    <col min="246" max="246" width="16" customWidth="1"/>
    <col min="247" max="247" width="8.77734375" customWidth="1"/>
    <col min="248" max="248" width="16" customWidth="1"/>
    <col min="249" max="249" width="8.77734375" customWidth="1"/>
    <col min="250" max="250" width="16" customWidth="1"/>
    <col min="251" max="251" width="8.77734375" customWidth="1"/>
    <col min="252" max="252" width="16" customWidth="1"/>
    <col min="253" max="253" width="8.77734375" customWidth="1"/>
    <col min="254" max="254" width="16" customWidth="1"/>
    <col min="255" max="255" width="8.77734375" customWidth="1"/>
    <col min="256" max="256" width="16" customWidth="1"/>
    <col min="257" max="257" width="8.77734375" customWidth="1"/>
    <col min="258" max="258" width="16" customWidth="1"/>
    <col min="259" max="259" width="8.77734375" customWidth="1"/>
    <col min="260" max="260" width="16" customWidth="1"/>
    <col min="261" max="261" width="8.77734375" customWidth="1"/>
    <col min="262" max="262" width="16" customWidth="1"/>
    <col min="263" max="263" width="8.77734375" customWidth="1"/>
    <col min="264" max="264" width="16" customWidth="1"/>
    <col min="265" max="265" width="8.77734375" customWidth="1"/>
    <col min="266" max="266" width="16" customWidth="1"/>
    <col min="267" max="267" width="8.77734375" customWidth="1"/>
    <col min="268" max="268" width="16" customWidth="1"/>
    <col min="269" max="269" width="8.77734375" customWidth="1"/>
    <col min="270" max="270" width="16" customWidth="1"/>
    <col min="271" max="271" width="8.77734375" customWidth="1"/>
    <col min="272" max="272" width="16" customWidth="1"/>
    <col min="273" max="273" width="8.77734375" customWidth="1"/>
    <col min="274" max="274" width="16" customWidth="1"/>
    <col min="275" max="275" width="8.77734375" customWidth="1"/>
    <col min="276" max="276" width="16" customWidth="1"/>
    <col min="277" max="277" width="8.77734375" customWidth="1"/>
    <col min="278" max="278" width="16" customWidth="1"/>
    <col min="279" max="279" width="8.77734375" customWidth="1"/>
    <col min="280" max="280" width="16" customWidth="1"/>
    <col min="281" max="281" width="8.77734375" customWidth="1"/>
    <col min="282" max="282" width="16" customWidth="1"/>
    <col min="283" max="283" width="8.77734375" customWidth="1"/>
    <col min="284" max="284" width="16" customWidth="1"/>
    <col min="285" max="285" width="8.77734375" customWidth="1"/>
    <col min="286" max="286" width="16" customWidth="1"/>
    <col min="287" max="287" width="8.77734375" customWidth="1"/>
    <col min="288" max="288" width="16" customWidth="1"/>
    <col min="289" max="289" width="8.77734375" customWidth="1"/>
    <col min="290" max="290" width="16" customWidth="1"/>
    <col min="291" max="291" width="8.77734375" customWidth="1"/>
    <col min="292" max="292" width="16" customWidth="1"/>
    <col min="293" max="293" width="8.77734375" customWidth="1"/>
    <col min="294" max="294" width="16" customWidth="1"/>
    <col min="295" max="296" width="8.77734375" customWidth="1"/>
    <col min="297" max="297" width="16" customWidth="1"/>
    <col min="298" max="312" width="8.77734375" customWidth="1"/>
    <col min="313" max="313" width="16" customWidth="1"/>
    <col min="314" max="314" width="8.77734375" customWidth="1"/>
    <col min="315" max="315" width="16" customWidth="1"/>
    <col min="316" max="316" width="8.77734375" customWidth="1"/>
    <col min="317" max="317" width="16" customWidth="1"/>
    <col min="318" max="318" width="8.77734375" customWidth="1"/>
    <col min="319" max="319" width="16" customWidth="1"/>
    <col min="320" max="320" width="8.77734375" customWidth="1"/>
    <col min="321" max="321" width="16" customWidth="1"/>
    <col min="322" max="322" width="8.77734375" customWidth="1"/>
    <col min="323" max="323" width="16" customWidth="1"/>
    <col min="324" max="324" width="8.77734375" customWidth="1"/>
    <col min="325" max="325" width="16" customWidth="1"/>
    <col min="326" max="326" width="8.77734375" customWidth="1"/>
    <col min="327" max="327" width="16" customWidth="1"/>
    <col min="328" max="328" width="8.77734375" customWidth="1"/>
    <col min="329" max="329" width="16" customWidth="1"/>
    <col min="330" max="330" width="8.77734375" customWidth="1"/>
    <col min="331" max="331" width="16" customWidth="1"/>
    <col min="332" max="332" width="8.77734375" customWidth="1"/>
    <col min="333" max="333" width="16" customWidth="1"/>
    <col min="334" max="334" width="8.77734375" customWidth="1"/>
    <col min="335" max="335" width="16" customWidth="1"/>
    <col min="336" max="336" width="8.77734375" customWidth="1"/>
    <col min="337" max="337" width="16" customWidth="1"/>
    <col min="338" max="338" width="8.77734375" customWidth="1"/>
    <col min="339" max="339" width="16" customWidth="1"/>
    <col min="340" max="340" width="8.77734375" customWidth="1"/>
    <col min="341" max="341" width="16" customWidth="1"/>
    <col min="342" max="342" width="8.77734375" customWidth="1"/>
    <col min="343" max="343" width="16" customWidth="1"/>
    <col min="344" max="344" width="8.77734375" customWidth="1"/>
    <col min="345" max="345" width="16" customWidth="1"/>
    <col min="346" max="346" width="8.77734375" customWidth="1"/>
    <col min="347" max="347" width="16" customWidth="1"/>
    <col min="348" max="348" width="8.77734375" customWidth="1"/>
    <col min="349" max="349" width="16" customWidth="1"/>
    <col min="350" max="350" width="8.77734375" customWidth="1"/>
    <col min="351" max="352" width="16" customWidth="1"/>
    <col min="353" max="353" width="8.77734375" customWidth="1"/>
    <col min="354" max="354" width="16" customWidth="1"/>
    <col min="355" max="356" width="8.77734375" customWidth="1"/>
    <col min="357" max="357" width="16" customWidth="1"/>
    <col min="358" max="358" width="8.77734375" customWidth="1"/>
    <col min="359" max="359" width="16" customWidth="1"/>
    <col min="360" max="360" width="8.77734375" customWidth="1"/>
    <col min="361" max="361" width="16" customWidth="1"/>
    <col min="362" max="362" width="8.77734375" customWidth="1"/>
    <col min="363" max="363" width="16" customWidth="1"/>
    <col min="364" max="364" width="8.77734375" customWidth="1"/>
    <col min="365" max="365" width="16" customWidth="1"/>
    <col min="366" max="366" width="8.77734375" customWidth="1"/>
    <col min="367" max="367" width="16" customWidth="1"/>
    <col min="368" max="368" width="8.77734375" customWidth="1"/>
    <col min="369" max="369" width="16" customWidth="1"/>
    <col min="370" max="370" width="8.77734375" customWidth="1"/>
    <col min="371" max="371" width="16" customWidth="1"/>
    <col min="372" max="372" width="8.77734375" customWidth="1"/>
    <col min="373" max="373" width="16" customWidth="1"/>
    <col min="374" max="374" width="8.77734375" customWidth="1"/>
    <col min="375" max="375" width="16" customWidth="1"/>
    <col min="376" max="376" width="8.77734375" customWidth="1"/>
    <col min="377" max="377" width="16" customWidth="1"/>
    <col min="378" max="378" width="8.77734375" customWidth="1"/>
    <col min="379" max="379" width="16" customWidth="1"/>
    <col min="380" max="380" width="8.77734375" customWidth="1"/>
    <col min="381" max="381" width="16" customWidth="1"/>
    <col min="382" max="382" width="8.77734375" customWidth="1"/>
    <col min="383" max="383" width="16" customWidth="1"/>
    <col min="384" max="384" width="8.77734375" customWidth="1"/>
    <col min="385" max="385" width="16" customWidth="1"/>
    <col min="386" max="386" width="8.77734375" customWidth="1"/>
    <col min="387" max="387" width="16" customWidth="1"/>
    <col min="388" max="388" width="8.77734375" customWidth="1"/>
    <col min="389" max="389" width="16" customWidth="1"/>
    <col min="390" max="390" width="8.77734375" customWidth="1"/>
    <col min="391" max="391" width="16" customWidth="1"/>
    <col min="392" max="392" width="8.77734375" customWidth="1"/>
    <col min="393" max="393" width="16" customWidth="1"/>
    <col min="394" max="394" width="8.77734375" customWidth="1"/>
    <col min="395" max="395" width="16" customWidth="1"/>
    <col min="396" max="396" width="8.77734375" customWidth="1"/>
    <col min="397" max="397" width="16" customWidth="1"/>
    <col min="398" max="398" width="8.77734375" customWidth="1"/>
    <col min="399" max="399" width="16" customWidth="1"/>
    <col min="400" max="400" width="8.77734375" customWidth="1"/>
    <col min="401" max="401" width="16" customWidth="1"/>
    <col min="402" max="402" width="8.77734375" customWidth="1"/>
    <col min="403" max="403" width="16" customWidth="1"/>
    <col min="404" max="404" width="8.77734375" customWidth="1"/>
    <col min="405" max="405" width="16" customWidth="1"/>
    <col min="406" max="406" width="8.77734375" customWidth="1"/>
    <col min="407" max="407" width="16" customWidth="1"/>
    <col min="408" max="408" width="8.77734375" customWidth="1"/>
    <col min="409" max="409" width="16" customWidth="1"/>
    <col min="410" max="410" width="8.77734375" customWidth="1"/>
    <col min="411" max="411" width="16" customWidth="1"/>
    <col min="412" max="412" width="8.77734375" customWidth="1"/>
    <col min="413" max="413" width="16" customWidth="1"/>
    <col min="414" max="414" width="8.77734375" customWidth="1"/>
    <col min="415" max="415" width="16" customWidth="1"/>
    <col min="416" max="417" width="8.77734375" customWidth="1"/>
    <col min="418" max="418" width="16" customWidth="1"/>
    <col min="419" max="419" width="8.77734375" customWidth="1"/>
    <col min="420" max="420" width="16" customWidth="1"/>
    <col min="421" max="421" width="8.77734375" customWidth="1"/>
    <col min="422" max="422" width="16" customWidth="1"/>
    <col min="423" max="423" width="8.77734375" customWidth="1"/>
    <col min="424" max="424" width="16" customWidth="1"/>
    <col min="425" max="425" width="8.77734375" customWidth="1"/>
    <col min="426" max="426" width="16" customWidth="1"/>
    <col min="427" max="427" width="8.77734375" customWidth="1"/>
    <col min="428" max="428" width="16" customWidth="1"/>
    <col min="429" max="429" width="8.77734375" customWidth="1"/>
    <col min="430" max="430" width="16" customWidth="1"/>
    <col min="431" max="432" width="8.77734375" customWidth="1"/>
    <col min="433" max="435" width="16" customWidth="1"/>
    <col min="436" max="438" width="8.77734375" customWidth="1"/>
    <col min="439" max="439" width="16" customWidth="1"/>
    <col min="440" max="440" width="8.77734375" customWidth="1"/>
    <col min="441" max="441" width="16" customWidth="1"/>
    <col min="442" max="442" width="8.77734375" customWidth="1"/>
    <col min="443" max="443" width="16" customWidth="1"/>
    <col min="444" max="444" width="8.77734375" customWidth="1"/>
    <col min="445" max="446" width="16" customWidth="1"/>
    <col min="447" max="447" width="8.77734375" customWidth="1"/>
    <col min="448" max="448" width="16" customWidth="1"/>
    <col min="449" max="449" width="8.77734375" customWidth="1"/>
    <col min="450" max="450" width="16" customWidth="1"/>
    <col min="451" max="451" width="8.77734375" customWidth="1"/>
    <col min="452" max="452" width="16" customWidth="1"/>
    <col min="453" max="453" width="8.77734375" customWidth="1"/>
    <col min="454" max="454" width="16" customWidth="1"/>
    <col min="455" max="455" width="8.77734375" customWidth="1"/>
    <col min="456" max="456" width="16" customWidth="1"/>
    <col min="457" max="457" width="8.77734375" customWidth="1"/>
    <col min="458" max="458" width="16" customWidth="1"/>
    <col min="459" max="459" width="8.77734375" customWidth="1"/>
    <col min="460" max="460" width="16" customWidth="1"/>
    <col min="461" max="461" width="8.77734375" customWidth="1"/>
    <col min="462" max="462" width="16" customWidth="1"/>
    <col min="463" max="463" width="8.77734375" customWidth="1"/>
    <col min="464" max="464" width="16" customWidth="1"/>
    <col min="465" max="465" width="8.77734375" customWidth="1"/>
    <col min="466" max="466" width="16" customWidth="1"/>
    <col min="467" max="467" width="8.77734375" customWidth="1"/>
    <col min="468" max="468" width="16" customWidth="1"/>
    <col min="469" max="469" width="8.77734375" customWidth="1"/>
    <col min="470" max="470" width="16" customWidth="1"/>
    <col min="471" max="471" width="8.77734375" customWidth="1"/>
    <col min="472" max="472" width="16" customWidth="1"/>
    <col min="473" max="473" width="8.77734375" customWidth="1"/>
    <col min="474" max="474" width="16" customWidth="1"/>
    <col min="475" max="475" width="8.77734375" customWidth="1"/>
    <col min="476" max="476" width="16" customWidth="1"/>
    <col min="477" max="477" width="8.77734375" customWidth="1"/>
    <col min="478" max="478" width="16" customWidth="1"/>
    <col min="479" max="479" width="8.77734375" customWidth="1"/>
    <col min="480" max="480" width="16" customWidth="1"/>
    <col min="481" max="481" width="8.77734375" customWidth="1"/>
    <col min="482" max="482" width="16" customWidth="1"/>
    <col min="483" max="483" width="8.77734375" customWidth="1"/>
    <col min="484" max="484" width="16" customWidth="1"/>
    <col min="485" max="485" width="8.77734375" customWidth="1"/>
    <col min="486" max="486" width="16" customWidth="1"/>
    <col min="487" max="487" width="8.77734375" customWidth="1"/>
    <col min="488" max="489" width="16" customWidth="1"/>
    <col min="490" max="490" width="8.77734375" customWidth="1"/>
    <col min="491" max="491" width="16" customWidth="1"/>
    <col min="492" max="492" width="8.77734375" customWidth="1"/>
    <col min="493" max="493" width="16" customWidth="1"/>
    <col min="494" max="494" width="8.77734375" customWidth="1"/>
    <col min="495" max="495" width="16" customWidth="1"/>
    <col min="496" max="496" width="8.77734375" customWidth="1"/>
    <col min="497" max="497" width="16" customWidth="1"/>
    <col min="498" max="498" width="8.77734375" customWidth="1"/>
    <col min="499" max="499" width="16" customWidth="1"/>
    <col min="500" max="500" width="8.77734375" customWidth="1"/>
    <col min="501" max="501" width="16" customWidth="1"/>
    <col min="502" max="502" width="8.77734375" customWidth="1"/>
    <col min="503" max="503" width="16" customWidth="1"/>
    <col min="504" max="504" width="8.77734375" customWidth="1"/>
    <col min="505" max="505" width="16" customWidth="1"/>
    <col min="506" max="506" width="8.77734375" customWidth="1"/>
    <col min="507" max="507" width="16" customWidth="1"/>
    <col min="508" max="508" width="8.77734375" customWidth="1"/>
    <col min="509" max="510" width="16" customWidth="1"/>
    <col min="511" max="511" width="8.77734375" customWidth="1"/>
    <col min="512" max="513" width="16" customWidth="1"/>
    <col min="514" max="514" width="8.77734375" customWidth="1"/>
    <col min="515" max="515" width="16" customWidth="1"/>
    <col min="516" max="516" width="8.77734375" customWidth="1"/>
    <col min="517" max="517" width="16" customWidth="1"/>
    <col min="518" max="518" width="8.77734375" customWidth="1"/>
    <col min="519" max="519" width="16" customWidth="1"/>
    <col min="520" max="520" width="8.77734375" customWidth="1"/>
    <col min="521" max="521" width="16" customWidth="1"/>
    <col min="522" max="522" width="8.77734375" customWidth="1"/>
    <col min="523" max="523" width="16" customWidth="1"/>
    <col min="524" max="524" width="8.77734375" customWidth="1"/>
    <col min="525" max="525" width="16" customWidth="1"/>
    <col min="526" max="526" width="8.77734375" customWidth="1"/>
    <col min="527" max="527" width="16" customWidth="1"/>
    <col min="528" max="528" width="8.77734375" customWidth="1"/>
    <col min="529" max="529" width="16" customWidth="1"/>
    <col min="530" max="530" width="8.77734375" customWidth="1"/>
    <col min="531" max="532" width="16" customWidth="1"/>
    <col min="533" max="533" width="8.77734375" customWidth="1"/>
    <col min="534" max="535" width="16" customWidth="1"/>
    <col min="536" max="536" width="8.77734375" customWidth="1"/>
    <col min="537" max="538" width="16" customWidth="1"/>
    <col min="539" max="539" width="8.77734375" customWidth="1"/>
    <col min="540" max="541" width="16" customWidth="1"/>
    <col min="542" max="542" width="8.77734375" customWidth="1"/>
    <col min="543" max="544" width="16" customWidth="1"/>
    <col min="545" max="545" width="8.77734375" customWidth="1"/>
    <col min="546" max="547" width="16" customWidth="1"/>
    <col min="548" max="548" width="8.77734375" customWidth="1"/>
    <col min="549" max="550" width="16" customWidth="1"/>
    <col min="551" max="551" width="8.77734375" customWidth="1"/>
    <col min="552" max="553" width="16" customWidth="1"/>
    <col min="554" max="554" width="8.77734375" customWidth="1"/>
    <col min="555" max="556" width="16" customWidth="1"/>
    <col min="557" max="557" width="8.77734375" customWidth="1"/>
    <col min="558" max="559" width="16" customWidth="1"/>
    <col min="560" max="560" width="8.77734375" customWidth="1"/>
    <col min="561" max="562" width="16" customWidth="1"/>
    <col min="563" max="563" width="8.77734375" customWidth="1"/>
    <col min="564" max="565" width="16" customWidth="1"/>
    <col min="566" max="566" width="8.77734375" customWidth="1"/>
    <col min="567" max="568" width="16" customWidth="1"/>
    <col min="569" max="569" width="8.77734375" customWidth="1"/>
    <col min="570" max="571" width="16" customWidth="1"/>
    <col min="572" max="572" width="8.77734375" customWidth="1"/>
    <col min="573" max="574" width="16" customWidth="1"/>
    <col min="575" max="575" width="8.77734375" customWidth="1"/>
    <col min="576" max="577" width="16" customWidth="1"/>
    <col min="578" max="578" width="8.77734375" customWidth="1"/>
    <col min="579" max="580" width="16" customWidth="1"/>
    <col min="581" max="581" width="8.77734375" customWidth="1"/>
    <col min="582" max="583" width="16" customWidth="1"/>
    <col min="584" max="584" width="8.77734375" customWidth="1"/>
    <col min="585" max="586" width="16" customWidth="1"/>
    <col min="587" max="587" width="8.77734375" customWidth="1"/>
    <col min="588" max="589" width="16" customWidth="1"/>
    <col min="590" max="590" width="8.77734375" customWidth="1"/>
    <col min="591" max="592" width="16" customWidth="1"/>
    <col min="593" max="593" width="8.77734375" customWidth="1"/>
    <col min="594" max="595" width="16" customWidth="1"/>
    <col min="596" max="596" width="8.77734375" customWidth="1"/>
    <col min="597" max="598" width="16" customWidth="1"/>
    <col min="599" max="599" width="8.77734375" customWidth="1"/>
    <col min="600" max="601" width="16" customWidth="1"/>
    <col min="602" max="602" width="8.77734375" customWidth="1"/>
    <col min="603" max="604" width="16" customWidth="1"/>
    <col min="605" max="605" width="8.77734375" customWidth="1"/>
    <col min="606" max="607" width="16" customWidth="1"/>
    <col min="608" max="608" width="8.77734375" customWidth="1"/>
    <col min="609" max="610" width="16" customWidth="1"/>
    <col min="611" max="611" width="8.77734375" customWidth="1"/>
    <col min="612" max="613" width="16" customWidth="1"/>
    <col min="614" max="614" width="8.77734375" customWidth="1"/>
    <col min="615" max="616" width="16" customWidth="1"/>
    <col min="617" max="617" width="8.77734375" customWidth="1"/>
    <col min="618" max="619" width="16" customWidth="1"/>
    <col min="620" max="620" width="8.77734375" customWidth="1"/>
    <col min="621" max="622" width="16" customWidth="1"/>
    <col min="623" max="623" width="8.77734375" customWidth="1"/>
    <col min="624" max="625" width="16" customWidth="1"/>
    <col min="626" max="626" width="8.77734375" customWidth="1"/>
    <col min="627" max="628" width="16" customWidth="1"/>
    <col min="629" max="629" width="8.77734375" customWidth="1"/>
    <col min="630" max="631" width="16" customWidth="1"/>
    <col min="632" max="632" width="8.77734375" customWidth="1"/>
    <col min="633" max="634" width="16" customWidth="1"/>
    <col min="635" max="635" width="8.77734375" customWidth="1"/>
    <col min="636" max="637" width="16" customWidth="1"/>
    <col min="638" max="638" width="8.77734375" customWidth="1"/>
    <col min="639" max="640" width="16" customWidth="1"/>
    <col min="641" max="641" width="8.77734375" customWidth="1"/>
    <col min="642" max="643" width="16" customWidth="1"/>
    <col min="644" max="644" width="8.77734375" customWidth="1"/>
    <col min="645" max="646" width="16" customWidth="1"/>
    <col min="647" max="647" width="8.77734375" customWidth="1"/>
    <col min="648" max="649" width="16" customWidth="1"/>
    <col min="650" max="650" width="8.77734375" customWidth="1"/>
    <col min="651" max="652" width="16" customWidth="1"/>
    <col min="653" max="653" width="8.77734375" customWidth="1"/>
    <col min="654" max="655" width="16" customWidth="1"/>
    <col min="656" max="656" width="8.77734375" customWidth="1"/>
    <col min="657" max="658" width="16" customWidth="1"/>
    <col min="659" max="659" width="8.77734375" customWidth="1"/>
    <col min="660" max="661" width="16" customWidth="1"/>
    <col min="662" max="662" width="8.77734375" customWidth="1"/>
    <col min="663" max="664" width="16" customWidth="1"/>
    <col min="665" max="665" width="8.77734375" customWidth="1"/>
    <col min="666" max="667" width="16" customWidth="1"/>
    <col min="668" max="668" width="8.77734375" customWidth="1"/>
    <col min="669" max="670" width="16" customWidth="1"/>
    <col min="671" max="671" width="8.77734375" customWidth="1"/>
    <col min="672" max="673" width="16" customWidth="1"/>
    <col min="674" max="674" width="8.77734375" customWidth="1"/>
    <col min="675" max="676" width="16" customWidth="1"/>
    <col min="677" max="677" width="8.77734375" customWidth="1"/>
    <col min="678" max="679" width="16" customWidth="1"/>
    <col min="680" max="680" width="8.77734375" customWidth="1"/>
    <col min="681" max="682" width="16" customWidth="1"/>
    <col min="683" max="683" width="8.77734375" customWidth="1"/>
    <col min="684" max="685" width="16" customWidth="1"/>
    <col min="686" max="686" width="8.77734375" customWidth="1"/>
    <col min="687" max="688" width="16" customWidth="1"/>
    <col min="689" max="689" width="8.77734375" customWidth="1"/>
    <col min="690" max="691" width="16" customWidth="1"/>
    <col min="692" max="692" width="8.77734375" customWidth="1"/>
    <col min="693" max="694" width="16" customWidth="1"/>
    <col min="695" max="695" width="8.77734375" customWidth="1"/>
    <col min="696" max="697" width="16" customWidth="1"/>
    <col min="698" max="698" width="8.77734375" customWidth="1"/>
    <col min="699" max="700" width="16" customWidth="1"/>
    <col min="701" max="701" width="8.77734375" customWidth="1"/>
    <col min="702" max="703" width="16" customWidth="1"/>
    <col min="704" max="704" width="8.77734375" customWidth="1"/>
    <col min="705" max="706" width="16" customWidth="1"/>
    <col min="707" max="710" width="8.77734375" customWidth="1"/>
    <col min="711" max="711" width="16" customWidth="1"/>
    <col min="712" max="712" width="8.77734375" customWidth="1"/>
    <col min="713" max="715" width="16" customWidth="1"/>
    <col min="716" max="716" width="8.77734375" customWidth="1"/>
    <col min="717" max="718" width="16" customWidth="1"/>
    <col min="719" max="719" width="8.77734375" customWidth="1"/>
    <col min="720" max="722" width="16" customWidth="1"/>
    <col min="723" max="724" width="8.77734375" customWidth="1"/>
    <col min="725" max="725" width="16" customWidth="1"/>
    <col min="726" max="727" width="8.77734375" customWidth="1"/>
    <col min="728" max="729" width="16" customWidth="1"/>
    <col min="730" max="731" width="8.77734375" customWidth="1"/>
    <col min="732" max="733" width="16" customWidth="1"/>
    <col min="734" max="734" width="8.77734375" customWidth="1"/>
    <col min="735" max="736" width="16" customWidth="1"/>
    <col min="737" max="737" width="8.77734375" customWidth="1"/>
    <col min="738" max="739" width="16" customWidth="1"/>
    <col min="740" max="741" width="8.77734375" customWidth="1"/>
    <col min="742" max="743" width="16" customWidth="1"/>
    <col min="744" max="744" width="8.77734375" customWidth="1"/>
    <col min="745" max="746" width="16" customWidth="1"/>
    <col min="747" max="748" width="8.77734375" customWidth="1"/>
    <col min="749" max="750" width="16" customWidth="1"/>
    <col min="751" max="752" width="8.77734375" customWidth="1"/>
    <col min="753" max="754" width="16" customWidth="1"/>
    <col min="755" max="755" width="8.77734375" customWidth="1"/>
    <col min="756" max="756" width="16" customWidth="1"/>
    <col min="757" max="757" width="8.77734375" customWidth="1"/>
    <col min="758" max="758" width="16" customWidth="1"/>
    <col min="759" max="760" width="8.77734375" customWidth="1"/>
    <col min="761" max="761" width="16" customWidth="1"/>
    <col min="762" max="762" width="8.77734375" customWidth="1"/>
    <col min="763" max="763" width="16" customWidth="1"/>
    <col min="764" max="764" width="8.77734375" customWidth="1"/>
    <col min="765" max="766" width="16" customWidth="1"/>
    <col min="767" max="767" width="8.77734375" customWidth="1"/>
    <col min="768" max="769" width="16" customWidth="1"/>
    <col min="770" max="771" width="8.77734375" customWidth="1"/>
    <col min="772" max="773" width="16" customWidth="1"/>
    <col min="774" max="774" width="8.77734375" customWidth="1"/>
    <col min="775" max="775" width="16" customWidth="1"/>
    <col min="776" max="776" width="8.77734375" customWidth="1"/>
    <col min="777" max="777" width="16" customWidth="1"/>
    <col min="778" max="778" width="8.77734375" customWidth="1"/>
    <col min="779" max="779" width="16" customWidth="1"/>
    <col min="780" max="780" width="8.77734375" customWidth="1"/>
    <col min="781" max="781" width="16" customWidth="1"/>
    <col min="782" max="782" width="8.77734375" customWidth="1"/>
    <col min="783" max="783" width="16" customWidth="1"/>
    <col min="784" max="784" width="8.77734375" customWidth="1"/>
    <col min="785" max="785" width="16" customWidth="1"/>
    <col min="786" max="786" width="8.77734375" customWidth="1"/>
    <col min="787" max="787" width="16" customWidth="1"/>
    <col min="788" max="788" width="8.77734375" customWidth="1"/>
    <col min="789" max="789" width="16" customWidth="1"/>
    <col min="790" max="790" width="8.77734375" customWidth="1"/>
    <col min="791" max="792" width="16" customWidth="1"/>
    <col min="793" max="793" width="8.77734375" customWidth="1"/>
    <col min="794" max="794" width="16" customWidth="1"/>
    <col min="795" max="795" width="8.77734375" customWidth="1"/>
    <col min="796" max="798" width="16" customWidth="1"/>
    <col min="799" max="799" width="8.77734375" customWidth="1"/>
    <col min="800" max="803" width="16" customWidth="1"/>
    <col min="804" max="804" width="8.77734375" customWidth="1"/>
    <col min="805" max="808" width="16" customWidth="1"/>
    <col min="809" max="809" width="8.77734375" customWidth="1"/>
    <col min="810" max="816" width="16" customWidth="1"/>
    <col min="817" max="818" width="8.77734375" customWidth="1"/>
    <col min="819" max="819" width="16" customWidth="1"/>
    <col min="820" max="820" width="8.77734375" customWidth="1"/>
    <col min="821" max="821" width="16" customWidth="1"/>
    <col min="822" max="822" width="8.77734375" customWidth="1"/>
    <col min="823" max="823" width="16" customWidth="1"/>
    <col min="824" max="824" width="8.77734375" customWidth="1"/>
    <col min="825" max="825" width="16" customWidth="1"/>
    <col min="826" max="826" width="8.77734375" customWidth="1"/>
    <col min="827" max="827" width="16" customWidth="1"/>
    <col min="828" max="828" width="8.77734375" customWidth="1"/>
    <col min="829" max="829" width="16" customWidth="1"/>
    <col min="830" max="830" width="8.77734375" customWidth="1"/>
    <col min="831" max="831" width="16" customWidth="1"/>
    <col min="832" max="832" width="8.77734375" customWidth="1"/>
    <col min="833" max="833" width="16" customWidth="1"/>
    <col min="834" max="834" width="8.77734375" customWidth="1"/>
    <col min="835" max="835" width="16" customWidth="1"/>
    <col min="836" max="836" width="8.77734375" customWidth="1"/>
    <col min="837" max="837" width="16" customWidth="1"/>
    <col min="838" max="838" width="8.77734375" customWidth="1"/>
    <col min="839" max="839" width="16" customWidth="1"/>
    <col min="840" max="840" width="8.77734375" customWidth="1"/>
    <col min="841" max="841" width="16" customWidth="1"/>
    <col min="842" max="842" width="8.77734375" customWidth="1"/>
    <col min="843" max="843" width="16" customWidth="1"/>
    <col min="844" max="844" width="8.77734375" customWidth="1"/>
    <col min="845" max="845" width="16" customWidth="1"/>
    <col min="846" max="846" width="8.77734375" customWidth="1"/>
    <col min="847" max="847" width="16" customWidth="1"/>
    <col min="848" max="848" width="8.77734375" customWidth="1"/>
    <col min="849" max="849" width="16" customWidth="1"/>
    <col min="850" max="850" width="8.77734375" customWidth="1"/>
    <col min="851" max="851" width="16" customWidth="1"/>
    <col min="852" max="852" width="8.77734375" customWidth="1"/>
    <col min="853" max="853" width="16" customWidth="1"/>
    <col min="854" max="854" width="8.77734375" customWidth="1"/>
    <col min="855" max="855" width="16" customWidth="1"/>
    <col min="856" max="856" width="8.77734375" customWidth="1"/>
    <col min="857" max="857" width="16" customWidth="1"/>
    <col min="858" max="858" width="8.77734375" customWidth="1"/>
    <col min="859" max="859" width="16" customWidth="1"/>
    <col min="860" max="860" width="8.77734375" customWidth="1"/>
    <col min="861" max="861" width="16" customWidth="1"/>
    <col min="862" max="862" width="8.77734375" customWidth="1"/>
    <col min="863" max="863" width="16" customWidth="1"/>
    <col min="864" max="865" width="8.77734375" customWidth="1"/>
    <col min="866" max="866" width="16" customWidth="1"/>
    <col min="867" max="868" width="8.77734375" customWidth="1"/>
    <col min="869" max="869" width="16" customWidth="1"/>
    <col min="870" max="870" width="8.77734375" customWidth="1"/>
    <col min="871" max="871" width="16" customWidth="1"/>
    <col min="872" max="893" width="8.77734375" customWidth="1"/>
    <col min="894" max="894" width="16" customWidth="1"/>
    <col min="895" max="895" width="8.77734375" customWidth="1"/>
    <col min="896" max="896" width="16" customWidth="1"/>
    <col min="897" max="897" width="8.77734375" customWidth="1"/>
    <col min="898" max="898" width="16" customWidth="1"/>
    <col min="899" max="899" width="8.77734375" customWidth="1"/>
    <col min="900" max="900" width="16" customWidth="1"/>
    <col min="901" max="901" width="8.77734375" customWidth="1"/>
    <col min="902" max="902" width="16" customWidth="1"/>
    <col min="903" max="903" width="8.77734375" customWidth="1"/>
    <col min="904" max="904" width="16" customWidth="1"/>
    <col min="905" max="905" width="8.77734375" customWidth="1"/>
    <col min="906" max="906" width="16" customWidth="1"/>
    <col min="907" max="907" width="8.77734375" customWidth="1"/>
    <col min="908" max="908" width="16" customWidth="1"/>
    <col min="909" max="909" width="8.77734375" customWidth="1"/>
    <col min="910" max="910" width="16" customWidth="1"/>
    <col min="911" max="911" width="8.77734375" customWidth="1"/>
    <col min="912" max="912" width="16" customWidth="1"/>
    <col min="913" max="913" width="8.77734375" customWidth="1"/>
    <col min="914" max="914" width="16" customWidth="1"/>
    <col min="915" max="915" width="8.77734375" customWidth="1"/>
    <col min="916" max="916" width="16" customWidth="1"/>
    <col min="917" max="917" width="8.77734375" customWidth="1"/>
    <col min="918" max="918" width="16" customWidth="1"/>
    <col min="919" max="919" width="8.77734375" customWidth="1"/>
    <col min="920" max="920" width="16" customWidth="1"/>
    <col min="921" max="921" width="8.77734375" customWidth="1"/>
    <col min="922" max="922" width="16" customWidth="1"/>
    <col min="923" max="923" width="8.77734375" customWidth="1"/>
    <col min="924" max="924" width="16" customWidth="1"/>
    <col min="925" max="925" width="8.77734375" customWidth="1"/>
    <col min="926" max="926" width="16" customWidth="1"/>
    <col min="927" max="927" width="8.77734375" customWidth="1"/>
    <col min="928" max="928" width="16" customWidth="1"/>
    <col min="929" max="929" width="8.77734375" customWidth="1"/>
    <col min="930" max="930" width="16" customWidth="1"/>
    <col min="931" max="931" width="8.77734375" customWidth="1"/>
    <col min="932" max="932" width="16" customWidth="1"/>
    <col min="933" max="933" width="8.77734375" customWidth="1"/>
    <col min="934" max="934" width="16" customWidth="1"/>
    <col min="935" max="935" width="8.77734375" customWidth="1"/>
    <col min="936" max="936" width="16" customWidth="1"/>
    <col min="937" max="937" width="8.77734375" customWidth="1"/>
    <col min="938" max="938" width="16" customWidth="1"/>
    <col min="939" max="939" width="8.77734375" customWidth="1"/>
    <col min="940" max="940" width="16" customWidth="1"/>
    <col min="941" max="941" width="8.77734375" customWidth="1"/>
    <col min="942" max="942" width="16" customWidth="1"/>
    <col min="943" max="943" width="8.77734375" customWidth="1"/>
    <col min="944" max="944" width="16" customWidth="1"/>
    <col min="945" max="945" width="8.77734375" customWidth="1"/>
    <col min="946" max="946" width="16" customWidth="1"/>
    <col min="947" max="947" width="8.77734375" customWidth="1"/>
    <col min="948" max="948" width="16" customWidth="1"/>
    <col min="949" max="949" width="8.77734375" customWidth="1"/>
    <col min="950" max="950" width="16" customWidth="1"/>
    <col min="951" max="951" width="8.77734375" customWidth="1"/>
    <col min="952" max="952" width="16" customWidth="1"/>
    <col min="953" max="953" width="8.77734375" customWidth="1"/>
    <col min="954" max="954" width="16" customWidth="1"/>
    <col min="955" max="955" width="8.77734375" customWidth="1"/>
    <col min="956" max="956" width="16" customWidth="1"/>
    <col min="957" max="957" width="8.77734375" customWidth="1"/>
    <col min="958" max="958" width="16" customWidth="1"/>
    <col min="959" max="959" width="8.77734375" customWidth="1"/>
    <col min="960" max="960" width="16" customWidth="1"/>
    <col min="961" max="961" width="8.77734375" customWidth="1"/>
    <col min="962" max="962" width="16" customWidth="1"/>
    <col min="963" max="963" width="8.77734375" customWidth="1"/>
    <col min="964" max="964" width="16" customWidth="1"/>
    <col min="965" max="965" width="8.77734375" customWidth="1"/>
    <col min="966" max="966" width="16" customWidth="1"/>
    <col min="967" max="967" width="8.77734375" customWidth="1"/>
    <col min="968" max="968" width="16" customWidth="1"/>
    <col min="969" max="969" width="8.77734375" customWidth="1"/>
    <col min="970" max="970" width="16" customWidth="1"/>
    <col min="971" max="971" width="8.77734375" customWidth="1"/>
    <col min="972" max="972" width="16" customWidth="1"/>
    <col min="973" max="973" width="8.77734375" customWidth="1"/>
    <col min="974" max="974" width="16" customWidth="1"/>
    <col min="975" max="975" width="8.77734375" customWidth="1"/>
    <col min="976" max="976" width="16" customWidth="1"/>
    <col min="977" max="977" width="8.77734375" customWidth="1"/>
    <col min="978" max="978" width="16" customWidth="1"/>
    <col min="979" max="979" width="8.77734375" customWidth="1"/>
    <col min="980" max="980" width="16" customWidth="1"/>
    <col min="981" max="981" width="8.77734375" customWidth="1"/>
    <col min="982" max="982" width="16" customWidth="1"/>
    <col min="983" max="983" width="8.77734375" customWidth="1"/>
    <col min="984" max="984" width="16" customWidth="1"/>
    <col min="985" max="985" width="8.77734375" customWidth="1"/>
    <col min="986" max="986" width="16" customWidth="1"/>
    <col min="987" max="987" width="8.77734375" customWidth="1"/>
    <col min="988" max="988" width="16" customWidth="1"/>
    <col min="989" max="989" width="8.77734375" customWidth="1"/>
    <col min="990" max="990" width="16" customWidth="1"/>
    <col min="991" max="991" width="8.77734375" customWidth="1"/>
    <col min="992" max="992" width="16" customWidth="1"/>
    <col min="993" max="993" width="8.77734375" customWidth="1"/>
    <col min="994" max="994" width="16" customWidth="1"/>
    <col min="995" max="995" width="8.77734375" customWidth="1"/>
    <col min="996" max="996" width="16" customWidth="1"/>
    <col min="997" max="997" width="8.77734375" customWidth="1"/>
    <col min="998" max="998" width="16" customWidth="1"/>
    <col min="999" max="999" width="8.77734375" customWidth="1"/>
    <col min="1000" max="1000" width="16" customWidth="1"/>
    <col min="1001" max="1001" width="8.77734375" customWidth="1"/>
    <col min="1002" max="1002" width="16" customWidth="1"/>
    <col min="1003" max="1003" width="8.77734375" customWidth="1"/>
    <col min="1004" max="1004" width="16" customWidth="1"/>
    <col min="1005" max="1005" width="8.77734375" customWidth="1"/>
    <col min="1006" max="1006" width="16" customWidth="1"/>
    <col min="1007" max="1007" width="8.77734375" customWidth="1"/>
    <col min="1008" max="1008" width="16" customWidth="1"/>
    <col min="1009" max="1009" width="8.77734375" customWidth="1"/>
    <col min="1010" max="1010" width="16" customWidth="1"/>
    <col min="1011" max="1011" width="8.77734375" customWidth="1"/>
    <col min="1012" max="1012" width="16" customWidth="1"/>
    <col min="1013" max="1013" width="8.77734375" customWidth="1"/>
    <col min="1014" max="1014" width="16" customWidth="1"/>
    <col min="1015" max="1015" width="8.77734375" customWidth="1"/>
    <col min="1016" max="1016" width="16" customWidth="1"/>
    <col min="1017" max="1017" width="8.77734375" customWidth="1"/>
    <col min="1018" max="1018" width="16" customWidth="1"/>
    <col min="1019" max="1019" width="8.77734375" customWidth="1"/>
    <col min="1020" max="1020" width="16" customWidth="1"/>
    <col min="1021" max="1021" width="8.77734375" customWidth="1"/>
    <col min="1022" max="1022" width="16" customWidth="1"/>
    <col min="1023" max="1023" width="8.77734375" customWidth="1"/>
    <col min="1024" max="1024" width="16" customWidth="1"/>
    <col min="1025" max="1025" width="8.77734375" customWidth="1"/>
    <col min="1026" max="1026" width="16" customWidth="1"/>
    <col min="1027" max="1027" width="8.77734375" customWidth="1"/>
    <col min="1028" max="1028" width="16" customWidth="1"/>
    <col min="1029" max="1029" width="8.77734375" customWidth="1"/>
    <col min="1030" max="1030" width="16" customWidth="1"/>
    <col min="1031" max="1031" width="8.77734375" customWidth="1"/>
    <col min="1032" max="1032" width="16" customWidth="1"/>
    <col min="1033" max="1033" width="8.77734375" customWidth="1"/>
    <col min="1034" max="1034" width="16" customWidth="1"/>
    <col min="1035" max="1035" width="8.77734375" customWidth="1"/>
    <col min="1036" max="1036" width="16" customWidth="1"/>
    <col min="1037" max="1037" width="8.77734375" customWidth="1"/>
    <col min="1038" max="1038" width="16" customWidth="1"/>
    <col min="1039" max="1039" width="8.77734375" customWidth="1"/>
    <col min="1040" max="1040" width="16" customWidth="1"/>
    <col min="1041" max="1041" width="8.77734375" customWidth="1"/>
    <col min="1042" max="1042" width="16" customWidth="1"/>
    <col min="1043" max="1043" width="8.77734375" customWidth="1"/>
    <col min="1044" max="1044" width="16" customWidth="1"/>
    <col min="1045" max="1045" width="8.77734375" customWidth="1"/>
    <col min="1046" max="1046" width="16" customWidth="1"/>
    <col min="1047" max="1047" width="8.77734375" customWidth="1"/>
    <col min="1048" max="1048" width="16" customWidth="1"/>
    <col min="1049" max="1049" width="8.77734375" customWidth="1"/>
    <col min="1050" max="1050" width="16" customWidth="1"/>
    <col min="1051" max="1051" width="8.77734375" customWidth="1"/>
    <col min="1052" max="1052" width="16" customWidth="1"/>
    <col min="1053" max="1053" width="8.77734375" customWidth="1"/>
    <col min="1054" max="1054" width="16" customWidth="1"/>
    <col min="1055" max="1055" width="8.77734375" customWidth="1"/>
    <col min="1056" max="1056" width="16" customWidth="1"/>
    <col min="1057" max="1057" width="8.77734375" customWidth="1"/>
    <col min="1058" max="1058" width="16" customWidth="1"/>
    <col min="1059" max="1059" width="8.77734375" customWidth="1"/>
    <col min="1060" max="1060" width="16" customWidth="1"/>
    <col min="1061" max="1061" width="8.77734375" customWidth="1"/>
    <col min="1062" max="1062" width="16" customWidth="1"/>
    <col min="1063" max="1063" width="8.77734375" customWidth="1"/>
    <col min="1064" max="1064" width="16" customWidth="1"/>
    <col min="1065" max="1065" width="8.77734375" customWidth="1"/>
    <col min="1066" max="1066" width="16" customWidth="1"/>
    <col min="1067" max="1067" width="8.77734375" customWidth="1"/>
    <col min="1068" max="1068" width="16" customWidth="1"/>
    <col min="1069" max="1069" width="8.77734375" customWidth="1"/>
    <col min="1070" max="1070" width="16" customWidth="1"/>
    <col min="1071" max="1071" width="8.77734375" customWidth="1"/>
    <col min="1072" max="1072" width="16" customWidth="1"/>
    <col min="1073" max="1073" width="8.77734375" customWidth="1"/>
    <col min="1074" max="1074" width="16" customWidth="1"/>
    <col min="1075" max="1075" width="8.77734375" customWidth="1"/>
    <col min="1076" max="1076" width="16" customWidth="1"/>
    <col min="1077" max="1077" width="8.77734375" customWidth="1"/>
    <col min="1078" max="1078" width="16" customWidth="1"/>
    <col min="1079" max="1079" width="8.77734375" customWidth="1"/>
    <col min="1080" max="1080" width="16" customWidth="1"/>
    <col min="1081" max="1081" width="8.77734375" customWidth="1"/>
    <col min="1082" max="1082" width="16" customWidth="1"/>
    <col min="1083" max="1083" width="8.77734375" customWidth="1"/>
    <col min="1084" max="1084" width="16" customWidth="1"/>
    <col min="1085" max="1085" width="8.77734375" customWidth="1"/>
    <col min="1086" max="1086" width="16" customWidth="1"/>
    <col min="1087" max="1087" width="8.77734375" customWidth="1"/>
    <col min="1088" max="1088" width="16" customWidth="1"/>
    <col min="1089" max="1089" width="8.77734375" customWidth="1"/>
    <col min="1090" max="1090" width="16" customWidth="1"/>
    <col min="1091" max="1091" width="8.77734375" customWidth="1"/>
    <col min="1092" max="1092" width="16" customWidth="1"/>
    <col min="1093" max="1093" width="8.77734375" customWidth="1"/>
    <col min="1094" max="1094" width="16" customWidth="1"/>
    <col min="1095" max="1095" width="8.77734375" customWidth="1"/>
    <col min="1096" max="1096" width="16" customWidth="1"/>
    <col min="1097" max="1097" width="8.77734375" customWidth="1"/>
    <col min="1098" max="1098" width="16" customWidth="1"/>
    <col min="1099" max="1099" width="8.77734375" customWidth="1"/>
    <col min="1100" max="1100" width="16" customWidth="1"/>
    <col min="1101" max="1101" width="8.77734375" customWidth="1"/>
    <col min="1102" max="1102" width="16" customWidth="1"/>
    <col min="1103" max="1103" width="8.77734375" customWidth="1"/>
    <col min="1104" max="1104" width="16" customWidth="1"/>
    <col min="1105" max="1105" width="8.77734375" customWidth="1"/>
    <col min="1106" max="1106" width="16" customWidth="1"/>
    <col min="1107" max="1107" width="8.77734375" customWidth="1"/>
    <col min="1108" max="1108" width="16" customWidth="1"/>
    <col min="1109" max="1109" width="8.77734375" customWidth="1"/>
    <col min="1110" max="1110" width="16" customWidth="1"/>
    <col min="1111" max="1111" width="8.77734375" customWidth="1"/>
    <col min="1112" max="1112" width="16" customWidth="1"/>
    <col min="1113" max="1113" width="8.77734375" customWidth="1"/>
    <col min="1114" max="1114" width="16" customWidth="1"/>
    <col min="1115" max="1115" width="8.77734375" customWidth="1"/>
    <col min="1116" max="1116" width="16" customWidth="1"/>
    <col min="1117" max="1169" width="8.77734375" customWidth="1"/>
    <col min="1170" max="1171" width="16" customWidth="1"/>
    <col min="1172" max="1172" width="8.77734375" customWidth="1"/>
    <col min="1173" max="1174" width="16" customWidth="1"/>
    <col min="1175" max="1175" width="8.77734375" customWidth="1"/>
    <col min="1176" max="1177" width="16" customWidth="1"/>
    <col min="1178" max="1178" width="8.77734375" customWidth="1"/>
    <col min="1179" max="1180" width="16" customWidth="1"/>
    <col min="1181" max="1181" width="8.77734375" customWidth="1"/>
    <col min="1182" max="1183" width="16" customWidth="1"/>
    <col min="1184" max="1184" width="8.77734375" customWidth="1"/>
    <col min="1185" max="1186" width="16" customWidth="1"/>
    <col min="1187" max="1187" width="8.77734375" customWidth="1"/>
    <col min="1188" max="1189" width="16" customWidth="1"/>
    <col min="1190" max="1190" width="8.77734375" customWidth="1"/>
    <col min="1191" max="1192" width="16" customWidth="1"/>
    <col min="1193" max="1193" width="8.77734375" customWidth="1"/>
    <col min="1194" max="1195" width="16" customWidth="1"/>
    <col min="1196" max="1196" width="8.77734375" customWidth="1"/>
    <col min="1197" max="1198" width="16" customWidth="1"/>
    <col min="1199" max="1199" width="8.77734375" customWidth="1"/>
    <col min="1200" max="1201" width="16" customWidth="1"/>
    <col min="1202" max="1202" width="8.77734375" customWidth="1"/>
    <col min="1203" max="1204" width="16" customWidth="1"/>
    <col min="1205" max="1205" width="8.77734375" customWidth="1"/>
    <col min="1206" max="1207" width="16" customWidth="1"/>
    <col min="1208" max="1208" width="8.77734375" customWidth="1"/>
    <col min="1209" max="1210" width="16" customWidth="1"/>
    <col min="1211" max="1211" width="8.77734375" customWidth="1"/>
    <col min="1212" max="1213" width="16" customWidth="1"/>
    <col min="1214" max="1214" width="8.77734375" customWidth="1"/>
    <col min="1215" max="1216" width="16" customWidth="1"/>
    <col min="1217" max="1217" width="8.77734375" customWidth="1"/>
    <col min="1218" max="1219" width="16" customWidth="1"/>
    <col min="1220" max="1220" width="8.77734375" customWidth="1"/>
    <col min="1221" max="1222" width="16" customWidth="1"/>
    <col min="1223" max="1223" width="8.77734375" customWidth="1"/>
    <col min="1224" max="1225" width="16" customWidth="1"/>
    <col min="1226" max="1226" width="8.77734375" customWidth="1"/>
    <col min="1227" max="1228" width="16" customWidth="1"/>
    <col min="1229" max="1229" width="8.77734375" customWidth="1"/>
    <col min="1230" max="1231" width="16" customWidth="1"/>
    <col min="1232" max="1232" width="8.77734375" customWidth="1"/>
    <col min="1233" max="1234" width="16" customWidth="1"/>
    <col min="1235" max="1235" width="8.77734375" customWidth="1"/>
    <col min="1236" max="1237" width="16" customWidth="1"/>
    <col min="1238" max="1238" width="8.77734375" customWidth="1"/>
    <col min="1239" max="1240" width="16" customWidth="1"/>
    <col min="1241" max="1241" width="8.77734375" customWidth="1"/>
    <col min="1242" max="1243" width="16" customWidth="1"/>
    <col min="1244" max="1244" width="8.77734375" customWidth="1"/>
    <col min="1245" max="1246" width="16" customWidth="1"/>
    <col min="1247" max="1247" width="8.77734375" customWidth="1"/>
    <col min="1248" max="1249" width="16" customWidth="1"/>
    <col min="1250" max="1250" width="8.77734375" customWidth="1"/>
    <col min="1251" max="1252" width="16" customWidth="1"/>
    <col min="1253" max="1253" width="8.77734375" customWidth="1"/>
    <col min="1254" max="1255" width="16" customWidth="1"/>
    <col min="1256" max="1256" width="8.77734375" customWidth="1"/>
    <col min="1257" max="1258" width="16" customWidth="1"/>
    <col min="1259" max="1259" width="8.77734375" customWidth="1"/>
    <col min="1260" max="1261" width="16" customWidth="1"/>
    <col min="1262" max="1262" width="8.77734375" customWidth="1"/>
    <col min="1263" max="1264" width="16" customWidth="1"/>
    <col min="1265" max="1265" width="8.77734375" customWidth="1"/>
    <col min="1266" max="1267" width="16" customWidth="1"/>
    <col min="1268" max="1268" width="8.77734375" customWidth="1"/>
    <col min="1269" max="1270" width="16" customWidth="1"/>
    <col min="1271" max="1271" width="8.77734375" customWidth="1"/>
    <col min="1272" max="1273" width="16" customWidth="1"/>
    <col min="1274" max="1274" width="8.77734375" customWidth="1"/>
    <col min="1275" max="1276" width="16" customWidth="1"/>
    <col min="1277" max="1277" width="8.77734375" customWidth="1"/>
    <col min="1278" max="1279" width="16" customWidth="1"/>
    <col min="1280" max="1280" width="8.77734375" customWidth="1"/>
    <col min="1281" max="1282" width="16" customWidth="1"/>
    <col min="1283" max="1283" width="8.77734375" customWidth="1"/>
    <col min="1284" max="1285" width="16" customWidth="1"/>
    <col min="1286" max="1286" width="8.77734375" customWidth="1"/>
    <col min="1287" max="1288" width="16" customWidth="1"/>
    <col min="1289" max="1289" width="8.77734375" customWidth="1"/>
    <col min="1290" max="1291" width="16" customWidth="1"/>
    <col min="1292" max="1292" width="8.77734375" customWidth="1"/>
    <col min="1293" max="1294" width="16" customWidth="1"/>
    <col min="1295" max="1295" width="8.77734375" customWidth="1"/>
    <col min="1296" max="1297" width="16" customWidth="1"/>
    <col min="1298" max="1298" width="8.77734375" customWidth="1"/>
    <col min="1299" max="1300" width="16" customWidth="1"/>
    <col min="1301" max="1301" width="8.77734375" customWidth="1"/>
    <col min="1302" max="1303" width="16" customWidth="1"/>
    <col min="1304" max="1304" width="8.77734375" customWidth="1"/>
    <col min="1305" max="1306" width="16" customWidth="1"/>
    <col min="1307" max="1307" width="8.77734375" customWidth="1"/>
    <col min="1308" max="1309" width="16" customWidth="1"/>
    <col min="1310" max="1310" width="8.77734375" customWidth="1"/>
    <col min="1311" max="1312" width="16" customWidth="1"/>
    <col min="1313" max="1313" width="8.77734375" customWidth="1"/>
    <col min="1314" max="1315" width="16" customWidth="1"/>
    <col min="1316" max="1316" width="8.77734375" customWidth="1"/>
    <col min="1317" max="1319" width="16" customWidth="1"/>
    <col min="1320" max="1320" width="8.77734375" customWidth="1"/>
    <col min="1321" max="1323" width="16" customWidth="1"/>
    <col min="1324" max="1324" width="8.77734375" customWidth="1"/>
    <col min="1325" max="1326" width="16" customWidth="1"/>
    <col min="1327" max="1327" width="8.77734375" customWidth="1"/>
    <col min="1328" max="1332" width="16" customWidth="1"/>
    <col min="1333" max="1333" width="8.77734375" customWidth="1"/>
    <col min="1334" max="1338" width="16" customWidth="1"/>
    <col min="1339" max="1339" width="8.77734375" customWidth="1"/>
    <col min="1340" max="1344" width="16" customWidth="1"/>
    <col min="1345" max="1345" width="8.77734375" customWidth="1"/>
    <col min="1346" max="1351" width="16" customWidth="1"/>
    <col min="1352" max="1352" width="8.77734375" customWidth="1"/>
    <col min="1353" max="1358" width="16" customWidth="1"/>
    <col min="1359" max="1359" width="8.77734375" customWidth="1"/>
    <col min="1360" max="1365" width="16" customWidth="1"/>
    <col min="1366" max="1366" width="8.77734375" customWidth="1"/>
    <col min="1367" max="1372" width="16" customWidth="1"/>
    <col min="1373" max="1373" width="8.77734375" customWidth="1"/>
    <col min="1374" max="1379" width="16" customWidth="1"/>
    <col min="1380" max="1380" width="8.77734375" customWidth="1"/>
    <col min="1381" max="1386" width="16" customWidth="1"/>
    <col min="1387" max="1387" width="8.77734375" customWidth="1"/>
    <col min="1388" max="1393" width="16" customWidth="1"/>
    <col min="1394" max="1394" width="8.77734375" customWidth="1"/>
    <col min="1395" max="1400" width="16" customWidth="1"/>
    <col min="1401" max="1401" width="8.77734375" customWidth="1"/>
    <col min="1402" max="1407" width="16" customWidth="1"/>
    <col min="1408" max="1408" width="8.77734375" customWidth="1"/>
    <col min="1409" max="1414" width="16" customWidth="1"/>
    <col min="1415" max="1415" width="8.77734375" customWidth="1"/>
    <col min="1416" max="1421" width="16" customWidth="1"/>
    <col min="1422" max="1422" width="8.77734375" customWidth="1"/>
    <col min="1423" max="1428" width="16" customWidth="1"/>
    <col min="1429" max="1429" width="8.77734375" customWidth="1"/>
    <col min="1430" max="1435" width="16" customWidth="1"/>
    <col min="1436" max="1436" width="8.77734375" customWidth="1"/>
    <col min="1437" max="1442" width="16" customWidth="1"/>
    <col min="1443" max="1443" width="8.77734375" customWidth="1"/>
    <col min="1444" max="1449" width="16" customWidth="1"/>
    <col min="1450" max="1450" width="8.77734375" customWidth="1"/>
    <col min="1451" max="1456" width="16" customWidth="1"/>
    <col min="1457" max="1457" width="8.77734375" customWidth="1"/>
    <col min="1458" max="1463" width="16" customWidth="1"/>
    <col min="1464" max="1464" width="8.77734375" customWidth="1"/>
    <col min="1465" max="1470" width="16" customWidth="1"/>
    <col min="1471" max="1471" width="8.77734375" customWidth="1"/>
    <col min="1472" max="1477" width="16" customWidth="1"/>
    <col min="1478" max="1478" width="8.77734375" customWidth="1"/>
    <col min="1479" max="1484" width="16" customWidth="1"/>
    <col min="1485" max="1485" width="8.77734375" customWidth="1"/>
    <col min="1486" max="1491" width="16" customWidth="1"/>
    <col min="1492" max="1492" width="8.77734375" customWidth="1"/>
    <col min="1493" max="1498" width="16" customWidth="1"/>
    <col min="1499" max="1499" width="8.77734375" customWidth="1"/>
    <col min="1500" max="1505" width="16" customWidth="1"/>
    <col min="1506" max="1506" width="8.77734375" customWidth="1"/>
    <col min="1507" max="1512" width="16" customWidth="1"/>
    <col min="1513" max="1513" width="8.77734375" customWidth="1"/>
    <col min="1514" max="1519" width="16" customWidth="1"/>
    <col min="1520" max="1520" width="8.77734375" customWidth="1"/>
    <col min="1521" max="1526" width="16" customWidth="1"/>
    <col min="1527" max="1527" width="8.77734375" customWidth="1"/>
    <col min="1528" max="1533" width="16" customWidth="1"/>
    <col min="1534" max="1534" width="8.77734375" customWidth="1"/>
    <col min="1535" max="1540" width="16" customWidth="1"/>
    <col min="1541" max="1541" width="8.77734375" customWidth="1"/>
    <col min="1542" max="1547" width="16" customWidth="1"/>
    <col min="1548" max="1548" width="8.77734375" customWidth="1"/>
    <col min="1549" max="1554" width="16" customWidth="1"/>
    <col min="1555" max="1555" width="8.77734375" customWidth="1"/>
    <col min="1556" max="1566" width="16" customWidth="1"/>
    <col min="1567" max="1567" width="8.77734375" customWidth="1"/>
    <col min="1568" max="1573" width="16" customWidth="1"/>
    <col min="1574" max="1574" width="8.77734375" customWidth="1"/>
    <col min="1575" max="1580" width="16" customWidth="1"/>
    <col min="1581" max="1581" width="8.77734375" customWidth="1"/>
    <col min="1582" max="1587" width="16" customWidth="1"/>
    <col min="1588" max="1588" width="8.77734375" customWidth="1"/>
    <col min="1589" max="1594" width="16" customWidth="1"/>
    <col min="1595" max="1595" width="8.77734375" customWidth="1"/>
    <col min="1596" max="1601" width="16" customWidth="1"/>
    <col min="1602" max="1602" width="8.77734375" customWidth="1"/>
    <col min="1603" max="1608" width="16" customWidth="1"/>
    <col min="1609" max="1609" width="8.77734375" customWidth="1"/>
    <col min="1610" max="1615" width="16" customWidth="1"/>
    <col min="1616" max="1616" width="8.77734375" customWidth="1"/>
    <col min="1617" max="1622" width="16" customWidth="1"/>
    <col min="1623" max="1623" width="8.77734375" customWidth="1"/>
    <col min="1624" max="1624" width="16" customWidth="1"/>
    <col min="1625" max="1625" width="8.77734375" customWidth="1"/>
    <col min="1626" max="1631" width="16" customWidth="1"/>
    <col min="1632" max="1632" width="8.77734375" customWidth="1"/>
    <col min="1633" max="1634" width="16" customWidth="1"/>
    <col min="1635" max="1635" width="8.77734375" customWidth="1"/>
    <col min="1636" max="1637" width="16" customWidth="1"/>
    <col min="1638" max="1638" width="8.77734375" customWidth="1"/>
    <col min="1639" max="1641" width="16" customWidth="1"/>
    <col min="1642" max="1642" width="8.77734375" customWidth="1"/>
    <col min="1643" max="1643" width="16" customWidth="1"/>
    <col min="1644" max="1644" width="8.77734375" customWidth="1"/>
    <col min="1645" max="1645" width="16" customWidth="1"/>
    <col min="1646" max="1646" width="8.77734375" customWidth="1"/>
    <col min="1647" max="1647" width="16" customWidth="1"/>
    <col min="1648" max="1648" width="8.77734375" customWidth="1"/>
    <col min="1649" max="1649" width="16" customWidth="1"/>
    <col min="1650" max="1650" width="8.77734375" customWidth="1"/>
    <col min="1651" max="1651" width="16" customWidth="1"/>
    <col min="1652" max="1652" width="8.77734375" customWidth="1"/>
    <col min="1653" max="1653" width="16" customWidth="1"/>
    <col min="1654" max="1654" width="8.77734375" customWidth="1"/>
    <col min="1655" max="1655" width="16" customWidth="1"/>
    <col min="1656" max="1656" width="8.77734375" customWidth="1"/>
    <col min="1657" max="1657" width="16" customWidth="1"/>
    <col min="1658" max="1658" width="8.77734375" customWidth="1"/>
    <col min="1659" max="1659" width="16" customWidth="1"/>
    <col min="1660" max="1660" width="8.77734375" customWidth="1"/>
    <col min="1661" max="1661" width="16" customWidth="1"/>
    <col min="1662" max="1662" width="8.77734375" customWidth="1"/>
    <col min="1663" max="1663" width="16" customWidth="1"/>
    <col min="1664" max="1664" width="8.77734375" customWidth="1"/>
    <col min="1665" max="1665" width="16" customWidth="1"/>
    <col min="1666" max="1666" width="8.77734375" customWidth="1"/>
    <col min="1667" max="1667" width="16" customWidth="1"/>
    <col min="1668" max="1668" width="8.77734375" customWidth="1"/>
    <col min="1669" max="1669" width="16" customWidth="1"/>
    <col min="1670" max="1670" width="8.77734375" customWidth="1"/>
    <col min="1671" max="1671" width="16" customWidth="1"/>
    <col min="1672" max="1672" width="8.77734375" customWidth="1"/>
    <col min="1673" max="1673" width="16" customWidth="1"/>
    <col min="1674" max="1674" width="8.77734375" customWidth="1"/>
    <col min="1675" max="1675" width="16" customWidth="1"/>
    <col min="1676" max="1676" width="8.77734375" customWidth="1"/>
    <col min="1677" max="1677" width="16" customWidth="1"/>
    <col min="1678" max="1679" width="8.77734375" customWidth="1"/>
    <col min="1680" max="1682" width="16" customWidth="1"/>
    <col min="1683" max="1683" width="8.77734375" customWidth="1"/>
    <col min="1684" max="1687" width="16" customWidth="1"/>
    <col min="1688" max="1688" width="8.77734375" customWidth="1"/>
    <col min="1689" max="1692" width="16" customWidth="1"/>
    <col min="1693" max="1693" width="8.77734375" customWidth="1"/>
    <col min="1694" max="1697" width="16" customWidth="1"/>
    <col min="1698" max="1698" width="8.77734375" customWidth="1"/>
    <col min="1699" max="1702" width="16" customWidth="1"/>
    <col min="1703" max="1703" width="8.77734375" customWidth="1"/>
    <col min="1704" max="1707" width="16" customWidth="1"/>
    <col min="1708" max="1708" width="8.77734375" customWidth="1"/>
    <col min="1709" max="1712" width="16" customWidth="1"/>
    <col min="1713" max="1713" width="8.77734375" customWidth="1"/>
    <col min="1714" max="1717" width="16" customWidth="1"/>
    <col min="1718" max="1718" width="8.77734375" customWidth="1"/>
    <col min="1719" max="1722" width="16" customWidth="1"/>
    <col min="1723" max="1723" width="8.77734375" customWidth="1"/>
    <col min="1724" max="1726" width="16" customWidth="1"/>
    <col min="1727" max="1727" width="8.77734375" customWidth="1"/>
    <col min="1728" max="1731" width="16" customWidth="1"/>
    <col min="1732" max="1732" width="8.77734375" customWidth="1"/>
    <col min="1733" max="1737" width="16" customWidth="1"/>
    <col min="1738" max="1738" width="8.77734375" customWidth="1"/>
    <col min="1739" max="1743" width="16" customWidth="1"/>
    <col min="1744" max="1744" width="8.77734375" customWidth="1"/>
    <col min="1745" max="1749" width="16" customWidth="1"/>
    <col min="1750" max="1750" width="8.77734375" customWidth="1"/>
    <col min="1751" max="1755" width="16" customWidth="1"/>
    <col min="1756" max="1756" width="8.77734375" customWidth="1"/>
    <col min="1757" max="1761" width="16" customWidth="1"/>
    <col min="1762" max="1762" width="8.77734375" customWidth="1"/>
    <col min="1763" max="1767" width="16" customWidth="1"/>
    <col min="1768" max="1768" width="8.77734375" customWidth="1"/>
    <col min="1769" max="1773" width="16" customWidth="1"/>
    <col min="1774" max="1774" width="8.77734375" customWidth="1"/>
    <col min="1775" max="1779" width="16" customWidth="1"/>
    <col min="1780" max="1780" width="8.77734375" customWidth="1"/>
    <col min="1781" max="1785" width="16" customWidth="1"/>
    <col min="1786" max="1786" width="8.77734375" customWidth="1"/>
    <col min="1787" max="1791" width="16" customWidth="1"/>
    <col min="1792" max="1792" width="8.77734375" customWidth="1"/>
    <col min="1793" max="1797" width="16" customWidth="1"/>
    <col min="1798" max="1798" width="8.77734375" customWidth="1"/>
    <col min="1799" max="1803" width="16" customWidth="1"/>
    <col min="1804" max="1804" width="8.77734375" customWidth="1"/>
    <col min="1805" max="1809" width="16" customWidth="1"/>
    <col min="1810" max="1810" width="8.77734375" customWidth="1"/>
    <col min="1811" max="1815" width="16" customWidth="1"/>
    <col min="1816" max="1816" width="8.77734375" customWidth="1"/>
    <col min="1817" max="1821" width="16" customWidth="1"/>
    <col min="1822" max="1822" width="8.77734375" customWidth="1"/>
    <col min="1823" max="1827" width="16" customWidth="1"/>
    <col min="1828" max="1828" width="8.77734375" customWidth="1"/>
    <col min="1829" max="1833" width="16" customWidth="1"/>
    <col min="1834" max="1834" width="8.77734375" customWidth="1"/>
    <col min="1835" max="1839" width="16" customWidth="1"/>
    <col min="1840" max="1840" width="8.77734375" customWidth="1"/>
    <col min="1841" max="1845" width="16" customWidth="1"/>
    <col min="1846" max="1846" width="8.77734375" customWidth="1"/>
    <col min="1847" max="1851" width="16" customWidth="1"/>
    <col min="1852" max="1852" width="8.77734375" customWidth="1"/>
    <col min="1853" max="1854" width="16" customWidth="1"/>
    <col min="1855" max="1855" width="8.77734375" customWidth="1"/>
    <col min="1856" max="1857" width="16" customWidth="1"/>
    <col min="1858" max="1858" width="8.77734375" customWidth="1"/>
    <col min="1859" max="1860" width="16" customWidth="1"/>
    <col min="1861" max="1861" width="8.77734375" customWidth="1"/>
    <col min="1862" max="1863" width="16" customWidth="1"/>
    <col min="1864" max="1864" width="8.77734375" customWidth="1"/>
    <col min="1865" max="1866" width="16" customWidth="1"/>
    <col min="1867" max="1867" width="8.77734375" customWidth="1"/>
    <col min="1868" max="1869" width="16" customWidth="1"/>
    <col min="1870" max="1870" width="8.77734375" customWidth="1"/>
    <col min="1871" max="1872" width="16" customWidth="1"/>
    <col min="1873" max="1873" width="8.77734375" customWidth="1"/>
    <col min="1874" max="1875" width="16" customWidth="1"/>
    <col min="1876" max="1876" width="8.77734375" customWidth="1"/>
    <col min="1877" max="1878" width="16" customWidth="1"/>
    <col min="1879" max="1879" width="8.77734375" customWidth="1"/>
    <col min="1880" max="1881" width="16" customWidth="1"/>
    <col min="1882" max="1882" width="8.77734375" customWidth="1"/>
    <col min="1883" max="1884" width="16" customWidth="1"/>
    <col min="1885" max="1885" width="8.77734375" customWidth="1"/>
    <col min="1886" max="1887" width="16" customWidth="1"/>
    <col min="1888" max="1888" width="8.77734375" customWidth="1"/>
    <col min="1889" max="1890" width="16" customWidth="1"/>
    <col min="1891" max="1891" width="8.77734375" customWidth="1"/>
    <col min="1892" max="1893" width="16" customWidth="1"/>
    <col min="1894" max="1894" width="8.77734375" customWidth="1"/>
    <col min="1895" max="1896" width="16" customWidth="1"/>
    <col min="1897" max="1897" width="8.77734375" customWidth="1"/>
    <col min="1898" max="1899" width="16" customWidth="1"/>
    <col min="1900" max="1900" width="8.77734375" customWidth="1"/>
    <col min="1901" max="1902" width="16" customWidth="1"/>
    <col min="1903" max="1903" width="8.77734375" customWidth="1"/>
    <col min="1904" max="1905" width="16" customWidth="1"/>
    <col min="1906" max="1906" width="8.77734375" customWidth="1"/>
    <col min="1907" max="1908" width="16" customWidth="1"/>
    <col min="1909" max="1909" width="8.77734375" customWidth="1"/>
    <col min="1910" max="1911" width="16" customWidth="1"/>
    <col min="1912" max="1912" width="8.77734375" customWidth="1"/>
    <col min="1913" max="1914" width="16" customWidth="1"/>
    <col min="1915" max="1915" width="8.77734375" customWidth="1"/>
    <col min="1916" max="1917" width="16" customWidth="1"/>
    <col min="1918" max="1918" width="8.77734375" customWidth="1"/>
    <col min="1919" max="1920" width="16" customWidth="1"/>
    <col min="1921" max="1921" width="8.77734375" customWidth="1"/>
    <col min="1922" max="1923" width="16" customWidth="1"/>
    <col min="1924" max="1924" width="8.77734375" customWidth="1"/>
    <col min="1925" max="1926" width="16" customWidth="1"/>
    <col min="1927" max="1927" width="8.77734375" customWidth="1"/>
    <col min="1928" max="1929" width="16" customWidth="1"/>
    <col min="1930" max="1930" width="8.77734375" customWidth="1"/>
    <col min="1931" max="1932" width="16" customWidth="1"/>
    <col min="1933" max="1933" width="8.77734375" customWidth="1"/>
    <col min="1934" max="1934" width="16" customWidth="1"/>
    <col min="1935" max="1935" width="8.77734375" customWidth="1"/>
    <col min="1936" max="1936" width="16" customWidth="1"/>
    <col min="1937" max="1937" width="8.77734375" customWidth="1"/>
    <col min="1938" max="1938" width="16" customWidth="1"/>
    <col min="1939" max="1939" width="8.77734375" customWidth="1"/>
    <col min="1940" max="1940" width="16" customWidth="1"/>
    <col min="1941" max="1941" width="8.77734375" customWidth="1"/>
    <col min="1942" max="1942" width="16" customWidth="1"/>
    <col min="1943" max="1943" width="8.77734375" customWidth="1"/>
    <col min="1944" max="1944" width="16" customWidth="1"/>
    <col min="1945" max="1945" width="8.77734375" customWidth="1"/>
    <col min="1946" max="1946" width="16" customWidth="1"/>
    <col min="1947" max="1947" width="8.77734375" customWidth="1"/>
    <col min="1948" max="1948" width="16" customWidth="1"/>
    <col min="1949" max="1949" width="8.77734375" customWidth="1"/>
    <col min="1950" max="1951" width="16" customWidth="1"/>
    <col min="1952" max="1952" width="8.77734375" customWidth="1"/>
    <col min="1953" max="1954" width="16" customWidth="1"/>
    <col min="1955" max="1955" width="8.77734375" customWidth="1"/>
    <col min="1956" max="1956" width="16" customWidth="1"/>
    <col min="1957" max="1958" width="8.77734375" customWidth="1"/>
    <col min="1959" max="1960" width="16" customWidth="1"/>
    <col min="1961" max="1984" width="8.77734375" customWidth="1"/>
    <col min="1985" max="1985" width="16" customWidth="1"/>
    <col min="1986" max="1986" width="8.77734375" customWidth="1"/>
    <col min="1987" max="1987" width="16" customWidth="1"/>
    <col min="1988" max="1988" width="8.77734375" customWidth="1"/>
    <col min="1989" max="1989" width="16" customWidth="1"/>
    <col min="1990" max="1990" width="8.77734375" customWidth="1"/>
    <col min="1991" max="1991" width="16" customWidth="1"/>
    <col min="1992" max="1992" width="8.77734375" customWidth="1"/>
    <col min="1993" max="1993" width="16" customWidth="1"/>
    <col min="1994" max="2010" width="8.77734375" customWidth="1"/>
    <col min="2011" max="2011" width="16" customWidth="1"/>
    <col min="2012" max="2012" width="8.77734375" customWidth="1"/>
    <col min="2013" max="2013" width="16" customWidth="1"/>
    <col min="2014" max="2014" width="8.77734375" customWidth="1"/>
    <col min="2015" max="2015" width="16" customWidth="1"/>
    <col min="2016" max="2016" width="8.77734375" customWidth="1"/>
    <col min="2017" max="2017" width="16" customWidth="1"/>
    <col min="2018" max="2018" width="8.77734375" customWidth="1"/>
    <col min="2019" max="2019" width="16" customWidth="1"/>
    <col min="2020" max="2020" width="8.77734375" customWidth="1"/>
    <col min="2021" max="2021" width="16" customWidth="1"/>
    <col min="2022" max="2022" width="8.77734375" customWidth="1"/>
    <col min="2023" max="2023" width="16" customWidth="1"/>
    <col min="2024" max="2024" width="8.77734375" customWidth="1"/>
    <col min="2025" max="2025" width="16" customWidth="1"/>
    <col min="2026" max="2026" width="8.77734375" customWidth="1"/>
    <col min="2027" max="2027" width="16" customWidth="1"/>
    <col min="2028" max="2035" width="8.77734375" customWidth="1"/>
    <col min="2036" max="2036" width="16" customWidth="1"/>
    <col min="2037" max="2042" width="8.77734375" customWidth="1"/>
    <col min="2043" max="2043" width="16" customWidth="1"/>
    <col min="2044" max="2044" width="8.77734375" customWidth="1"/>
    <col min="2045" max="2045" width="16" customWidth="1"/>
    <col min="2046" max="2046" width="8.77734375" customWidth="1"/>
    <col min="2047" max="2047" width="16" customWidth="1"/>
    <col min="2048" max="2048" width="8.77734375" customWidth="1"/>
    <col min="2049" max="2049" width="16" customWidth="1"/>
    <col min="2050" max="2050" width="8.77734375" customWidth="1"/>
    <col min="2051" max="2051" width="16" customWidth="1"/>
    <col min="2052" max="2052" width="8.77734375" customWidth="1"/>
    <col min="2053" max="2053" width="16" customWidth="1"/>
    <col min="2054" max="2054" width="8.77734375" customWidth="1"/>
    <col min="2055" max="2055" width="16" customWidth="1"/>
    <col min="2056" max="2056" width="8.77734375" customWidth="1"/>
    <col min="2057" max="2057" width="16" customWidth="1"/>
    <col min="2058" max="2058" width="8.77734375" customWidth="1"/>
    <col min="2059" max="2059" width="16" customWidth="1"/>
    <col min="2060" max="2060" width="8.77734375" customWidth="1"/>
    <col min="2061" max="2061" width="16" customWidth="1"/>
    <col min="2062" max="2062" width="8.77734375" customWidth="1"/>
    <col min="2063" max="2063" width="16" customWidth="1"/>
    <col min="2064" max="2064" width="8.77734375" customWidth="1"/>
    <col min="2065" max="2065" width="16" customWidth="1"/>
    <col min="2066" max="2066" width="8.77734375" customWidth="1"/>
    <col min="2067" max="2067" width="16" customWidth="1"/>
    <col min="2068" max="2068" width="8.77734375" customWidth="1"/>
    <col min="2069" max="2069" width="16" customWidth="1"/>
    <col min="2070" max="2070" width="8.21875" customWidth="1"/>
    <col min="2071" max="2071" width="16" customWidth="1"/>
    <col min="2072" max="2072" width="6.77734375" customWidth="1"/>
    <col min="2073" max="2073" width="16" customWidth="1"/>
    <col min="2074" max="2074" width="6.77734375" customWidth="1"/>
    <col min="2075" max="2075" width="16" customWidth="1"/>
    <col min="2076" max="2076" width="6.77734375" customWidth="1"/>
    <col min="2077" max="2077" width="16" customWidth="1"/>
    <col min="2078" max="2078" width="6.77734375" customWidth="1"/>
    <col min="2079" max="2079" width="16" customWidth="1"/>
    <col min="2080" max="2080" width="6.77734375" customWidth="1"/>
    <col min="2081" max="2081" width="16" customWidth="1"/>
    <col min="2082" max="2085" width="6.77734375" customWidth="1"/>
    <col min="2086" max="2086" width="16" customWidth="1"/>
    <col min="2087" max="2087" width="6.77734375" customWidth="1"/>
    <col min="2088" max="2088" width="16" customWidth="1"/>
    <col min="2089" max="2089" width="6.77734375" customWidth="1"/>
    <col min="2090" max="2090" width="16" customWidth="1"/>
    <col min="2091" max="2091" width="6.77734375" customWidth="1"/>
    <col min="2092" max="2092" width="16" customWidth="1"/>
    <col min="2093" max="2093" width="6.77734375" customWidth="1"/>
    <col min="2094" max="2094" width="16" customWidth="1"/>
    <col min="2095" max="2095" width="6.77734375" customWidth="1"/>
    <col min="2096" max="2096" width="16" customWidth="1"/>
    <col min="2097" max="2097" width="6.77734375" customWidth="1"/>
    <col min="2098" max="2098" width="16" customWidth="1"/>
    <col min="2099" max="2100" width="6.77734375" customWidth="1"/>
    <col min="2101" max="2102" width="16" customWidth="1"/>
    <col min="2103" max="2104" width="6.77734375" customWidth="1"/>
    <col min="2105" max="2105" width="16" customWidth="1"/>
    <col min="2106" max="2111" width="6.77734375" customWidth="1"/>
    <col min="2112" max="2112" width="16" customWidth="1"/>
    <col min="2113" max="2134" width="6.77734375" customWidth="1"/>
    <col min="2135" max="2135" width="16" customWidth="1"/>
    <col min="2136" max="2136" width="6.77734375" customWidth="1"/>
    <col min="2137" max="2137" width="16" customWidth="1"/>
    <col min="2138" max="2140" width="6.77734375" customWidth="1"/>
    <col min="2141" max="2141" width="16" customWidth="1"/>
    <col min="2142" max="2142" width="6.77734375" customWidth="1"/>
    <col min="2143" max="2143" width="16" customWidth="1"/>
    <col min="2144" max="2144" width="6.77734375" customWidth="1"/>
    <col min="2145" max="2145" width="16" customWidth="1"/>
    <col min="2146" max="2146" width="6.77734375" customWidth="1"/>
    <col min="2147" max="2147" width="16" customWidth="1"/>
    <col min="2148" max="2148" width="6.77734375" customWidth="1"/>
    <col min="2149" max="2149" width="16" customWidth="1"/>
    <col min="2150" max="2150" width="6.77734375" customWidth="1"/>
    <col min="2151" max="2151" width="16" customWidth="1"/>
    <col min="2152" max="2152" width="6.77734375" customWidth="1"/>
    <col min="2153" max="2153" width="16" customWidth="1"/>
    <col min="2154" max="2154" width="6.77734375" customWidth="1"/>
    <col min="2155" max="2155" width="16" customWidth="1"/>
    <col min="2156" max="2156" width="6.77734375" customWidth="1"/>
    <col min="2157" max="2158" width="16" customWidth="1"/>
    <col min="2159" max="2159" width="6.77734375" customWidth="1"/>
    <col min="2160" max="2161" width="16" customWidth="1"/>
    <col min="2162" max="2162" width="6.77734375" customWidth="1"/>
    <col min="2163" max="2163" width="16" customWidth="1"/>
    <col min="2164" max="2164" width="6.77734375" customWidth="1"/>
    <col min="2165" max="2166" width="16" customWidth="1"/>
    <col min="2167" max="2167" width="6.77734375" customWidth="1"/>
    <col min="2168" max="2169" width="16" customWidth="1"/>
    <col min="2170" max="2170" width="6.77734375" customWidth="1"/>
    <col min="2171" max="2172" width="16" customWidth="1"/>
    <col min="2173" max="2173" width="6.77734375" customWidth="1"/>
    <col min="2174" max="2175" width="16" customWidth="1"/>
    <col min="2176" max="2176" width="6.77734375" customWidth="1"/>
    <col min="2177" max="2178" width="16" customWidth="1"/>
    <col min="2179" max="2179" width="6.77734375" customWidth="1"/>
    <col min="2180" max="2181" width="16" customWidth="1"/>
    <col min="2182" max="2182" width="6.77734375" customWidth="1"/>
    <col min="2183" max="2184" width="16" customWidth="1"/>
    <col min="2185" max="2185" width="6.77734375" customWidth="1"/>
    <col min="2186" max="2187" width="16" customWidth="1"/>
    <col min="2188" max="2188" width="6.77734375" customWidth="1"/>
    <col min="2189" max="2189" width="16" customWidth="1"/>
    <col min="2190" max="2190" width="6.77734375" customWidth="1"/>
    <col min="2191" max="2193" width="16" customWidth="1"/>
    <col min="2194" max="2195" width="6.77734375" customWidth="1"/>
    <col min="2196" max="2197" width="16" customWidth="1"/>
    <col min="2198" max="2198" width="6.77734375" customWidth="1"/>
    <col min="2199" max="2200" width="16" customWidth="1"/>
    <col min="2201" max="2201" width="6.77734375" customWidth="1"/>
    <col min="2202" max="2203" width="16" customWidth="1"/>
    <col min="2204" max="2204" width="6.77734375" customWidth="1"/>
    <col min="2205" max="2206" width="16" customWidth="1"/>
    <col min="2207" max="2207" width="6.77734375" customWidth="1"/>
    <col min="2208" max="2209" width="16" customWidth="1"/>
    <col min="2210" max="2210" width="6.77734375" customWidth="1"/>
    <col min="2211" max="2211" width="16" customWidth="1"/>
    <col min="2212" max="2212" width="6.77734375" customWidth="1"/>
    <col min="2213" max="2213" width="16" customWidth="1"/>
    <col min="2214" max="2214" width="6.77734375" customWidth="1"/>
    <col min="2215" max="2215" width="16" customWidth="1"/>
    <col min="2216" max="2216" width="6.77734375" customWidth="1"/>
    <col min="2217" max="2217" width="16" customWidth="1"/>
    <col min="2218" max="2218" width="6.77734375" customWidth="1"/>
    <col min="2219" max="2219" width="16" customWidth="1"/>
    <col min="2220" max="2220" width="6.77734375" customWidth="1"/>
    <col min="2221" max="2221" width="16" customWidth="1"/>
    <col min="2222" max="2222" width="6.77734375" customWidth="1"/>
    <col min="2223" max="2223" width="16" customWidth="1"/>
    <col min="2224" max="2224" width="6.77734375" customWidth="1"/>
    <col min="2225" max="2225" width="16" customWidth="1"/>
    <col min="2226" max="2226" width="6.77734375" customWidth="1"/>
    <col min="2227" max="2227" width="16" customWidth="1"/>
    <col min="2228" max="2228" width="6.77734375" customWidth="1"/>
    <col min="2229" max="2230" width="16" customWidth="1"/>
    <col min="2231" max="2231" width="6.77734375" customWidth="1"/>
    <col min="2232" max="2232" width="16" customWidth="1"/>
    <col min="2233" max="2233" width="6.77734375" customWidth="1"/>
    <col min="2234" max="2234" width="16" customWidth="1"/>
    <col min="2235" max="2235" width="6.77734375" customWidth="1"/>
    <col min="2236" max="2236" width="16" customWidth="1"/>
    <col min="2237" max="2237" width="6.77734375" customWidth="1"/>
    <col min="2238" max="2238" width="16" customWidth="1"/>
    <col min="2239" max="2239" width="6.77734375" customWidth="1"/>
    <col min="2240" max="2240" width="16" customWidth="1"/>
    <col min="2241" max="2241" width="6.77734375" customWidth="1"/>
    <col min="2242" max="2242" width="16" customWidth="1"/>
    <col min="2243" max="2243" width="6.77734375" customWidth="1"/>
    <col min="2244" max="2244" width="16" customWidth="1"/>
    <col min="2245" max="2245" width="6.77734375" customWidth="1"/>
    <col min="2246" max="2246" width="16" customWidth="1"/>
    <col min="2247" max="2247" width="6.77734375" customWidth="1"/>
    <col min="2248" max="2248" width="16" customWidth="1"/>
    <col min="2249" max="2249" width="6.77734375" customWidth="1"/>
    <col min="2250" max="2250" width="16" customWidth="1"/>
    <col min="2251" max="2251" width="6.77734375" customWidth="1"/>
    <col min="2252" max="2252" width="16" customWidth="1"/>
    <col min="2253" max="2253" width="6.77734375" customWidth="1"/>
    <col min="2254" max="2254" width="16" customWidth="1"/>
    <col min="2255" max="2255" width="6.77734375" customWidth="1"/>
    <col min="2256" max="2256" width="16" customWidth="1"/>
    <col min="2257" max="2257" width="6.77734375" customWidth="1"/>
    <col min="2258" max="2258" width="16" customWidth="1"/>
    <col min="2259" max="2259" width="6.77734375" customWidth="1"/>
    <col min="2260" max="2260" width="16" customWidth="1"/>
    <col min="2261" max="2261" width="6.77734375" customWidth="1"/>
    <col min="2262" max="2262" width="16" customWidth="1"/>
    <col min="2263" max="2263" width="6.77734375" customWidth="1"/>
    <col min="2264" max="2264" width="16" customWidth="1"/>
    <col min="2265" max="2265" width="6.77734375" customWidth="1"/>
    <col min="2266" max="2266" width="16" customWidth="1"/>
    <col min="2267" max="2268" width="6.77734375" customWidth="1"/>
    <col min="2269" max="2269" width="16" customWidth="1"/>
    <col min="2270" max="2270" width="6.77734375" customWidth="1"/>
    <col min="2271" max="2271" width="16" customWidth="1"/>
    <col min="2272" max="2272" width="6.77734375" customWidth="1"/>
    <col min="2273" max="2273" width="16" customWidth="1"/>
    <col min="2274" max="2274" width="6.77734375" customWidth="1"/>
    <col min="2275" max="2275" width="16" customWidth="1"/>
    <col min="2276" max="2276" width="6.77734375" customWidth="1"/>
    <col min="2277" max="2277" width="16" customWidth="1"/>
    <col min="2278" max="2278" width="6.77734375" customWidth="1"/>
    <col min="2279" max="2279" width="16" customWidth="1"/>
    <col min="2280" max="2280" width="6.77734375" customWidth="1"/>
    <col min="2281" max="2281" width="16" customWidth="1"/>
    <col min="2282" max="2282" width="6.77734375" customWidth="1"/>
    <col min="2283" max="2283" width="16" customWidth="1"/>
    <col min="2284" max="2284" width="6.77734375" customWidth="1"/>
    <col min="2285" max="2285" width="16" customWidth="1"/>
    <col min="2286" max="2286" width="6.77734375" customWidth="1"/>
    <col min="2287" max="2287" width="16" customWidth="1"/>
    <col min="2288" max="2288" width="6.77734375" customWidth="1"/>
    <col min="2289" max="2289" width="16" customWidth="1"/>
    <col min="2290" max="2290" width="6.77734375" customWidth="1"/>
    <col min="2291" max="2291" width="16" customWidth="1"/>
    <col min="2292" max="2294" width="6.77734375" customWidth="1"/>
    <col min="2295" max="2296" width="16" customWidth="1"/>
    <col min="2297" max="2297" width="6.77734375" customWidth="1"/>
    <col min="2298" max="2299" width="16" customWidth="1"/>
    <col min="2300" max="2300" width="6.77734375" customWidth="1"/>
    <col min="2301" max="2302" width="16" customWidth="1"/>
    <col min="2303" max="2303" width="6.77734375" customWidth="1"/>
    <col min="2304" max="2305" width="16" customWidth="1"/>
    <col min="2306" max="2306" width="6.77734375" customWidth="1"/>
    <col min="2307" max="2308" width="16" customWidth="1"/>
    <col min="2309" max="2309" width="6.77734375" customWidth="1"/>
    <col min="2310" max="2311" width="16" customWidth="1"/>
    <col min="2312" max="2312" width="6.77734375" customWidth="1"/>
    <col min="2313" max="2314" width="16" customWidth="1"/>
    <col min="2315" max="2315" width="6.77734375" customWidth="1"/>
    <col min="2316" max="2317" width="16" customWidth="1"/>
    <col min="2318" max="2318" width="6.77734375" customWidth="1"/>
    <col min="2319" max="2320" width="16" customWidth="1"/>
    <col min="2321" max="2321" width="6.77734375" customWidth="1"/>
    <col min="2322" max="2323" width="16" customWidth="1"/>
    <col min="2324" max="2324" width="6.77734375" customWidth="1"/>
    <col min="2325" max="2326" width="16" customWidth="1"/>
    <col min="2327" max="2327" width="6.77734375" customWidth="1"/>
    <col min="2328" max="2329" width="16" customWidth="1"/>
    <col min="2330" max="2330" width="6.77734375" customWidth="1"/>
    <col min="2331" max="2332" width="16" customWidth="1"/>
    <col min="2333" max="2333" width="6.77734375" customWidth="1"/>
    <col min="2334" max="2335" width="16" customWidth="1"/>
    <col min="2336" max="2336" width="6.77734375" customWidth="1"/>
    <col min="2337" max="2338" width="16" customWidth="1"/>
    <col min="2339" max="2339" width="6.77734375" customWidth="1"/>
    <col min="2340" max="2341" width="16" customWidth="1"/>
    <col min="2342" max="2342" width="6.77734375" customWidth="1"/>
    <col min="2343" max="2344" width="16" customWidth="1"/>
    <col min="2345" max="2345" width="6.77734375" customWidth="1"/>
    <col min="2346" max="2347" width="16" customWidth="1"/>
    <col min="2348" max="2348" width="6.77734375" customWidth="1"/>
    <col min="2349" max="2350" width="16" customWidth="1"/>
    <col min="2351" max="2351" width="6.77734375" customWidth="1"/>
    <col min="2352" max="2353" width="16" customWidth="1"/>
    <col min="2354" max="2354" width="6.77734375" customWidth="1"/>
    <col min="2355" max="2356" width="16" customWidth="1"/>
    <col min="2357" max="2357" width="6.77734375" customWidth="1"/>
    <col min="2358" max="2359" width="16" customWidth="1"/>
    <col min="2360" max="2360" width="6.77734375" customWidth="1"/>
    <col min="2361" max="2362" width="16" customWidth="1"/>
    <col min="2363" max="2363" width="6.77734375" customWidth="1"/>
    <col min="2364" max="2365" width="16" customWidth="1"/>
    <col min="2366" max="2366" width="6.77734375" customWidth="1"/>
    <col min="2367" max="2367" width="16" customWidth="1"/>
    <col min="2368" max="2368" width="6.77734375" customWidth="1"/>
    <col min="2369" max="2369" width="16" customWidth="1"/>
    <col min="2370" max="2370" width="6.77734375" customWidth="1"/>
    <col min="2371" max="2371" width="16" customWidth="1"/>
    <col min="2372" max="2372" width="6.77734375" customWidth="1"/>
    <col min="2373" max="2373" width="16" customWidth="1"/>
    <col min="2374" max="2374" width="6.77734375" customWidth="1"/>
    <col min="2375" max="2375" width="16" customWidth="1"/>
    <col min="2376" max="2376" width="6.77734375" customWidth="1"/>
    <col min="2377" max="2377" width="16" customWidth="1"/>
    <col min="2378" max="2378" width="6.77734375" customWidth="1"/>
    <col min="2379" max="2379" width="16" customWidth="1"/>
    <col min="2380" max="2380" width="6.77734375" customWidth="1"/>
    <col min="2381" max="2381" width="16" customWidth="1"/>
    <col min="2382" max="2382" width="6.77734375" customWidth="1"/>
    <col min="2383" max="2383" width="16" customWidth="1"/>
    <col min="2384" max="2384" width="6.77734375" customWidth="1"/>
    <col min="2385" max="2385" width="16" customWidth="1"/>
    <col min="2386" max="2386" width="6.77734375" customWidth="1"/>
    <col min="2387" max="2387" width="16" customWidth="1"/>
    <col min="2388" max="2388" width="6.77734375" customWidth="1"/>
    <col min="2389" max="2389" width="16" customWidth="1"/>
    <col min="2390" max="2390" width="6.77734375" customWidth="1"/>
    <col min="2391" max="2391" width="16" customWidth="1"/>
    <col min="2392" max="2392" width="6.77734375" customWidth="1"/>
    <col min="2393" max="2393" width="16" customWidth="1"/>
    <col min="2394" max="2413" width="6.77734375" customWidth="1"/>
    <col min="2414" max="2414" width="16" customWidth="1"/>
    <col min="2415" max="2415" width="6.77734375" customWidth="1"/>
    <col min="2416" max="2416" width="16" customWidth="1"/>
    <col min="2417" max="2417" width="6.77734375" customWidth="1"/>
    <col min="2418" max="2418" width="16" customWidth="1"/>
    <col min="2419" max="2421" width="6.77734375" customWidth="1"/>
    <col min="2422" max="2422" width="16" customWidth="1"/>
    <col min="2423" max="2423" width="6.77734375" customWidth="1"/>
    <col min="2424" max="2424" width="16" customWidth="1"/>
    <col min="2425" max="2425" width="6.77734375" customWidth="1"/>
    <col min="2426" max="2426" width="16" customWidth="1"/>
    <col min="2427" max="2427" width="6.77734375" customWidth="1"/>
    <col min="2428" max="2428" width="16" customWidth="1"/>
    <col min="2429" max="2430" width="6.77734375" customWidth="1"/>
    <col min="2431" max="2431" width="16" customWidth="1"/>
    <col min="2432" max="2432" width="6.77734375" customWidth="1"/>
    <col min="2433" max="2433" width="16" customWidth="1"/>
    <col min="2434" max="2434" width="6.77734375" customWidth="1"/>
    <col min="2435" max="2435" width="16" customWidth="1"/>
    <col min="2436" max="2436" width="6.77734375" customWidth="1"/>
    <col min="2437" max="2437" width="16" customWidth="1"/>
    <col min="2438" max="2438" width="6.77734375" customWidth="1"/>
    <col min="2439" max="2439" width="16" customWidth="1"/>
    <col min="2440" max="2441" width="6.77734375" customWidth="1"/>
    <col min="2442" max="2442" width="16" customWidth="1"/>
    <col min="2443" max="2443" width="6.77734375" customWidth="1"/>
    <col min="2444" max="2444" width="16" customWidth="1"/>
    <col min="2445" max="2445" width="6.77734375" customWidth="1"/>
    <col min="2446" max="2446" width="16" customWidth="1"/>
    <col min="2447" max="2447" width="6.77734375" customWidth="1"/>
    <col min="2448" max="2448" width="16" customWidth="1"/>
    <col min="2449" max="2449" width="6.77734375" customWidth="1"/>
    <col min="2450" max="2450" width="16" customWidth="1"/>
    <col min="2451" max="2451" width="6.77734375" customWidth="1"/>
    <col min="2452" max="2452" width="16" customWidth="1"/>
    <col min="2453" max="2453" width="6.77734375" customWidth="1"/>
    <col min="2454" max="2454" width="16" customWidth="1"/>
    <col min="2455" max="2455" width="6.77734375" customWidth="1"/>
    <col min="2456" max="2456" width="16" customWidth="1"/>
    <col min="2457" max="2457" width="6.77734375" customWidth="1"/>
    <col min="2458" max="2458" width="16" customWidth="1"/>
    <col min="2459" max="2459" width="6.77734375" customWidth="1"/>
    <col min="2460" max="2460" width="16" customWidth="1"/>
    <col min="2461" max="2461" width="6.77734375" customWidth="1"/>
    <col min="2462" max="2462" width="16" customWidth="1"/>
    <col min="2463" max="2463" width="6.77734375" customWidth="1"/>
    <col min="2464" max="2464" width="16" customWidth="1"/>
    <col min="2465" max="2465" width="6.77734375" customWidth="1"/>
    <col min="2466" max="2466" width="16" customWidth="1"/>
    <col min="2467" max="2467" width="6.77734375" customWidth="1"/>
    <col min="2468" max="2468" width="16" customWidth="1"/>
    <col min="2469" max="2469" width="6.77734375" customWidth="1"/>
    <col min="2470" max="2470" width="16" customWidth="1"/>
    <col min="2471" max="2471" width="6.77734375" customWidth="1"/>
    <col min="2472" max="2472" width="16" customWidth="1"/>
    <col min="2473" max="2473" width="6.77734375" customWidth="1"/>
    <col min="2474" max="2474" width="16" customWidth="1"/>
    <col min="2475" max="2475" width="6.77734375" customWidth="1"/>
    <col min="2476" max="2476" width="16" customWidth="1"/>
    <col min="2477" max="2477" width="6.77734375" customWidth="1"/>
    <col min="2478" max="2478" width="16" customWidth="1"/>
    <col min="2479" max="2479" width="6.77734375" customWidth="1"/>
    <col min="2480" max="2481" width="16" customWidth="1"/>
    <col min="2482" max="2482" width="6.77734375" customWidth="1"/>
    <col min="2483" max="2484" width="16" customWidth="1"/>
    <col min="2485" max="2485" width="6.77734375" customWidth="1"/>
    <col min="2486" max="2487" width="16" customWidth="1"/>
    <col min="2488" max="2489" width="6.77734375" customWidth="1"/>
    <col min="2490" max="2490" width="16" customWidth="1"/>
    <col min="2491" max="2491" width="6.77734375" customWidth="1"/>
    <col min="2492" max="2493" width="16" customWidth="1"/>
    <col min="2494" max="2500" width="6.77734375" customWidth="1"/>
  </cols>
  <sheetData>
    <row r="1" spans="1:4" ht="47.1" customHeight="1" x14ac:dyDescent="0.7">
      <c r="A1" s="55" t="s">
        <v>30</v>
      </c>
      <c r="B1" s="55"/>
      <c r="C1" s="55"/>
      <c r="D1" s="55"/>
    </row>
    <row r="2" spans="1:4" ht="4.8" customHeight="1" x14ac:dyDescent="0.3">
      <c r="A2" s="123"/>
      <c r="B2" s="124"/>
      <c r="C2" s="124"/>
    </row>
    <row r="3" spans="1:4" ht="59.1" customHeight="1" x14ac:dyDescent="0.3">
      <c r="A3" s="111" t="s">
        <v>31</v>
      </c>
      <c r="B3" s="111" t="s">
        <v>32</v>
      </c>
      <c r="C3" s="111" t="s">
        <v>17</v>
      </c>
      <c r="D3" s="111" t="s">
        <v>33</v>
      </c>
    </row>
    <row r="4" spans="1:4" ht="15" customHeight="1" x14ac:dyDescent="0.3">
      <c r="A4" s="127" t="s">
        <v>19</v>
      </c>
      <c r="B4" s="126" t="s">
        <v>20</v>
      </c>
      <c r="C4" s="126" t="s">
        <v>21</v>
      </c>
      <c r="D4" s="129">
        <v>0</v>
      </c>
    </row>
    <row r="5" spans="1:4" ht="20.100000000000001" customHeight="1" x14ac:dyDescent="0.3">
      <c r="A5" s="125" t="s">
        <v>28</v>
      </c>
      <c r="B5" s="125"/>
      <c r="C5" s="125"/>
      <c r="D5" s="128" t="e">
        <f>SUM(#REF!)</f>
        <v>#REF!</v>
      </c>
    </row>
    <row r="6" spans="1:4" ht="20.100000000000001" customHeight="1" x14ac:dyDescent="0.3"/>
    <row r="7" spans="1:4" ht="15" customHeight="1" x14ac:dyDescent="0.3"/>
    <row r="8" spans="1:4" ht="15" customHeight="1" x14ac:dyDescent="0.3"/>
    <row r="9" spans="1:4" ht="15" customHeight="1" x14ac:dyDescent="0.3"/>
    <row r="10" spans="1:4" ht="15" customHeight="1" x14ac:dyDescent="0.3"/>
    <row r="11" spans="1:4" ht="15" customHeight="1" x14ac:dyDescent="0.3"/>
    <row r="12" spans="1:4" ht="15" customHeight="1" x14ac:dyDescent="0.3"/>
    <row r="13" spans="1:4" ht="15" customHeight="1" x14ac:dyDescent="0.3"/>
    <row r="14" spans="1:4" ht="15" customHeight="1" x14ac:dyDescent="0.3"/>
    <row r="15" spans="1:4" ht="15" customHeight="1" x14ac:dyDescent="0.3"/>
    <row r="16" spans="1:4" ht="15" customHeight="1" x14ac:dyDescent="0.3"/>
    <row r="17" ht="15" customHeight="1" x14ac:dyDescent="0.3"/>
    <row r="18" ht="15" customHeight="1" x14ac:dyDescent="0.3"/>
    <row r="19" ht="15" customHeight="1" x14ac:dyDescent="0.3"/>
    <row r="20" ht="15" customHeight="1" x14ac:dyDescent="0.3"/>
    <row r="21" ht="15" customHeight="1" x14ac:dyDescent="0.3"/>
    <row r="22" ht="15" customHeight="1" x14ac:dyDescent="0.3"/>
    <row r="23" ht="15" customHeight="1" x14ac:dyDescent="0.3"/>
    <row r="24" ht="15" customHeight="1" x14ac:dyDescent="0.3"/>
    <row r="25" ht="15" customHeight="1" x14ac:dyDescent="0.3"/>
    <row r="26" ht="15" customHeight="1" x14ac:dyDescent="0.3"/>
    <row r="27" ht="15" customHeight="1" x14ac:dyDescent="0.3"/>
    <row r="28" ht="15" customHeight="1" x14ac:dyDescent="0.3"/>
    <row r="29" ht="15" customHeight="1" x14ac:dyDescent="0.3"/>
    <row r="30" ht="15" customHeight="1" x14ac:dyDescent="0.3"/>
    <row r="31" ht="15" customHeight="1" x14ac:dyDescent="0.3"/>
    <row r="32"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20.100000000000001" customHeight="1" x14ac:dyDescent="0.3"/>
    <row r="47" ht="15" customHeight="1" x14ac:dyDescent="0.3"/>
    <row r="48" ht="15" customHeight="1" x14ac:dyDescent="0.3"/>
    <row r="49" ht="20.100000000000001" customHeight="1" x14ac:dyDescent="0.3"/>
    <row r="50" ht="15" customHeight="1" x14ac:dyDescent="0.3"/>
    <row r="51" ht="15" customHeight="1" x14ac:dyDescent="0.3"/>
    <row r="52" ht="20.100000000000001" customHeight="1" x14ac:dyDescent="0.3"/>
    <row r="53" ht="15" customHeight="1" x14ac:dyDescent="0.3"/>
    <row r="54" ht="15" customHeight="1" x14ac:dyDescent="0.3"/>
    <row r="55" ht="15" customHeight="1" x14ac:dyDescent="0.3"/>
    <row r="56" ht="15" customHeight="1" x14ac:dyDescent="0.3"/>
    <row r="57" ht="20.100000000000001"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20.100000000000001" customHeight="1" x14ac:dyDescent="0.3"/>
    <row r="72" ht="15" customHeight="1" x14ac:dyDescent="0.3"/>
    <row r="73" ht="15" customHeight="1" x14ac:dyDescent="0.3"/>
    <row r="74" ht="15" customHeight="1" x14ac:dyDescent="0.3"/>
    <row r="75" ht="15" customHeight="1" x14ac:dyDescent="0.3"/>
    <row r="76" ht="15" customHeight="1" x14ac:dyDescent="0.3"/>
    <row r="77" ht="20.100000000000001" customHeight="1" x14ac:dyDescent="0.3"/>
    <row r="78" ht="15" customHeight="1" x14ac:dyDescent="0.3"/>
    <row r="79" ht="15" customHeight="1" x14ac:dyDescent="0.3"/>
    <row r="80" ht="15" customHeight="1" x14ac:dyDescent="0.3"/>
    <row r="81" ht="15" customHeight="1" x14ac:dyDescent="0.3"/>
    <row r="82" ht="15" customHeight="1" x14ac:dyDescent="0.3"/>
    <row r="83" ht="20.100000000000001" customHeight="1" x14ac:dyDescent="0.3"/>
    <row r="84" ht="15" customHeight="1" x14ac:dyDescent="0.3"/>
    <row r="85" ht="15" customHeight="1" x14ac:dyDescent="0.3"/>
    <row r="86" ht="15" customHeight="1" x14ac:dyDescent="0.3"/>
    <row r="87" ht="15" customHeight="1" x14ac:dyDescent="0.3"/>
    <row r="88" ht="20.100000000000001" customHeight="1" x14ac:dyDescent="0.3"/>
    <row r="89" ht="15" customHeight="1" x14ac:dyDescent="0.3"/>
    <row r="90" ht="15" customHeight="1" x14ac:dyDescent="0.3"/>
    <row r="91" ht="15" customHeight="1" x14ac:dyDescent="0.3"/>
    <row r="92" ht="15" customHeight="1" x14ac:dyDescent="0.3"/>
    <row r="93" ht="20.100000000000001" customHeight="1" x14ac:dyDescent="0.3"/>
    <row r="94" ht="15" customHeight="1" x14ac:dyDescent="0.3"/>
    <row r="95" ht="15" customHeight="1" x14ac:dyDescent="0.3"/>
    <row r="96" ht="15" customHeight="1" x14ac:dyDescent="0.3"/>
    <row r="97" ht="15" customHeight="1" x14ac:dyDescent="0.3"/>
    <row r="98" ht="20.100000000000001" customHeight="1" x14ac:dyDescent="0.3"/>
    <row r="99" ht="15" customHeight="1" x14ac:dyDescent="0.3"/>
    <row r="100" ht="15" customHeight="1" x14ac:dyDescent="0.3"/>
    <row r="101" ht="15" customHeight="1" x14ac:dyDescent="0.3"/>
    <row r="102" ht="15" customHeight="1" x14ac:dyDescent="0.3"/>
    <row r="103" ht="20.100000000000001" customHeight="1" x14ac:dyDescent="0.3"/>
    <row r="104" ht="15" customHeight="1" x14ac:dyDescent="0.3"/>
    <row r="105" ht="15" customHeight="1" x14ac:dyDescent="0.3"/>
    <row r="106" ht="15" customHeight="1" x14ac:dyDescent="0.3"/>
    <row r="107" ht="15" customHeight="1" x14ac:dyDescent="0.3"/>
    <row r="108" ht="20.100000000000001" customHeight="1" x14ac:dyDescent="0.3"/>
    <row r="109" ht="15" customHeight="1" x14ac:dyDescent="0.3"/>
    <row r="110" ht="15" customHeight="1" x14ac:dyDescent="0.3"/>
    <row r="111" ht="15" customHeight="1" x14ac:dyDescent="0.3"/>
    <row r="112" ht="15" customHeight="1" x14ac:dyDescent="0.3"/>
    <row r="113" ht="20.100000000000001" customHeight="1" x14ac:dyDescent="0.3"/>
    <row r="114" ht="15" customHeight="1" x14ac:dyDescent="0.3"/>
    <row r="115" ht="15" customHeight="1" x14ac:dyDescent="0.3"/>
    <row r="116" ht="15" customHeight="1" x14ac:dyDescent="0.3"/>
    <row r="117" ht="15" customHeight="1" x14ac:dyDescent="0.3"/>
    <row r="118" ht="20.100000000000001" customHeight="1" x14ac:dyDescent="0.3"/>
    <row r="119" ht="15" customHeight="1" x14ac:dyDescent="0.3"/>
    <row r="120" ht="15" customHeight="1" x14ac:dyDescent="0.3"/>
    <row r="121" ht="15" customHeight="1" x14ac:dyDescent="0.3"/>
    <row r="122" ht="15" customHeight="1" x14ac:dyDescent="0.3"/>
    <row r="123" ht="20.100000000000001" customHeight="1" x14ac:dyDescent="0.3"/>
    <row r="124" ht="15" customHeight="1" x14ac:dyDescent="0.3"/>
    <row r="125" ht="15" customHeight="1" x14ac:dyDescent="0.3"/>
    <row r="126" ht="15" customHeight="1" x14ac:dyDescent="0.3"/>
    <row r="127" ht="15" customHeight="1" x14ac:dyDescent="0.3"/>
    <row r="128" ht="20.100000000000001" customHeight="1" x14ac:dyDescent="0.3"/>
    <row r="129" ht="15" customHeight="1" x14ac:dyDescent="0.3"/>
    <row r="130" ht="15" customHeight="1" x14ac:dyDescent="0.3"/>
    <row r="131" ht="15" customHeight="1" x14ac:dyDescent="0.3"/>
    <row r="132" ht="15" customHeight="1" x14ac:dyDescent="0.3"/>
    <row r="133" ht="20.100000000000001" customHeight="1" x14ac:dyDescent="0.3"/>
    <row r="134" ht="15" customHeight="1" x14ac:dyDescent="0.3"/>
    <row r="135" ht="15" customHeight="1" x14ac:dyDescent="0.3"/>
    <row r="136" ht="15" customHeight="1" x14ac:dyDescent="0.3"/>
    <row r="137" ht="15" customHeight="1" x14ac:dyDescent="0.3"/>
    <row r="138" ht="15" customHeight="1" x14ac:dyDescent="0.3"/>
    <row r="139" ht="20.100000000000001"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20.100000000000001" customHeight="1" x14ac:dyDescent="0.3"/>
    <row r="147" ht="15" customHeight="1" x14ac:dyDescent="0.3"/>
    <row r="148" ht="15" customHeight="1" x14ac:dyDescent="0.3"/>
    <row r="149" ht="15" customHeight="1" x14ac:dyDescent="0.3"/>
    <row r="150" ht="15" customHeight="1" x14ac:dyDescent="0.3"/>
    <row r="151" ht="15" customHeight="1" x14ac:dyDescent="0.3"/>
    <row r="152" ht="20.100000000000001"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20.100000000000001" customHeight="1" x14ac:dyDescent="0.3"/>
    <row r="180" ht="15" customHeight="1" x14ac:dyDescent="0.3"/>
    <row r="181" ht="15" customHeight="1" x14ac:dyDescent="0.3"/>
    <row r="182" ht="15" customHeight="1" x14ac:dyDescent="0.3"/>
    <row r="183" ht="15" customHeight="1" x14ac:dyDescent="0.3"/>
    <row r="184" ht="20.100000000000001" customHeight="1" x14ac:dyDescent="0.3"/>
    <row r="185" ht="15" customHeight="1" x14ac:dyDescent="0.3"/>
    <row r="186" ht="15" customHeight="1" x14ac:dyDescent="0.3"/>
    <row r="187" ht="15" customHeight="1" x14ac:dyDescent="0.3"/>
    <row r="188" ht="15" customHeight="1" x14ac:dyDescent="0.3"/>
    <row r="189" ht="20.100000000000001"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20.100000000000001" customHeight="1" x14ac:dyDescent="0.3"/>
    <row r="213" ht="15" customHeight="1" x14ac:dyDescent="0.3"/>
    <row r="214" ht="15" customHeight="1" x14ac:dyDescent="0.3"/>
    <row r="215" ht="15" customHeight="1" x14ac:dyDescent="0.3"/>
    <row r="216" ht="15" customHeight="1" x14ac:dyDescent="0.3"/>
    <row r="217" ht="15" customHeight="1" x14ac:dyDescent="0.3"/>
    <row r="218" ht="20.100000000000001" customHeight="1" x14ac:dyDescent="0.3"/>
    <row r="219" ht="15" customHeight="1" x14ac:dyDescent="0.3"/>
    <row r="220" ht="15" customHeight="1" x14ac:dyDescent="0.3"/>
    <row r="221" ht="15" customHeight="1" x14ac:dyDescent="0.3"/>
    <row r="222" ht="15" customHeight="1" x14ac:dyDescent="0.3"/>
    <row r="223" ht="15" customHeight="1" x14ac:dyDescent="0.3"/>
    <row r="224" ht="20.100000000000001" customHeight="1" x14ac:dyDescent="0.3"/>
    <row r="225" ht="15" customHeight="1" x14ac:dyDescent="0.3"/>
    <row r="226" ht="15" customHeight="1" x14ac:dyDescent="0.3"/>
    <row r="227" ht="15" customHeight="1" x14ac:dyDescent="0.3"/>
    <row r="228" ht="15" customHeight="1" x14ac:dyDescent="0.3"/>
    <row r="229" ht="15" customHeight="1" x14ac:dyDescent="0.3"/>
    <row r="230" ht="20.100000000000001" customHeight="1" x14ac:dyDescent="0.3"/>
    <row r="231" ht="15" customHeight="1" x14ac:dyDescent="0.3"/>
    <row r="232" ht="15" customHeight="1" x14ac:dyDescent="0.3"/>
    <row r="233" ht="15" customHeight="1" x14ac:dyDescent="0.3"/>
    <row r="234" ht="15" customHeight="1" x14ac:dyDescent="0.3"/>
    <row r="235" ht="15" customHeight="1" x14ac:dyDescent="0.3"/>
    <row r="236" ht="20.100000000000001"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20.100000000000001"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20.100000000000001"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20.100000000000001"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20.100000000000001" customHeight="1" x14ac:dyDescent="0.3"/>
    <row r="282" ht="15" customHeight="1" x14ac:dyDescent="0.3"/>
    <row r="283" ht="15" customHeight="1" x14ac:dyDescent="0.3"/>
    <row r="284" ht="15" customHeight="1" x14ac:dyDescent="0.3"/>
    <row r="285" ht="15" customHeight="1" x14ac:dyDescent="0.3"/>
    <row r="286" ht="15" customHeight="1" x14ac:dyDescent="0.3"/>
    <row r="287" ht="20.100000000000001" customHeight="1" x14ac:dyDescent="0.3"/>
    <row r="288" ht="15" customHeight="1" x14ac:dyDescent="0.3"/>
    <row r="289" ht="15" customHeight="1" x14ac:dyDescent="0.3"/>
    <row r="290" ht="15" customHeight="1" x14ac:dyDescent="0.3"/>
    <row r="291" ht="15" customHeight="1" x14ac:dyDescent="0.3"/>
    <row r="292" ht="15" customHeight="1" x14ac:dyDescent="0.3"/>
    <row r="293" ht="20.100000000000001" customHeight="1" x14ac:dyDescent="0.3"/>
    <row r="294" ht="15" customHeight="1" x14ac:dyDescent="0.3"/>
    <row r="295" ht="15" customHeight="1" x14ac:dyDescent="0.3"/>
    <row r="296" ht="15" customHeight="1" x14ac:dyDescent="0.3"/>
    <row r="297" ht="15" customHeight="1" x14ac:dyDescent="0.3"/>
    <row r="298" ht="15" customHeight="1" x14ac:dyDescent="0.3"/>
    <row r="299" ht="20.100000000000001" customHeight="1" x14ac:dyDescent="0.3"/>
    <row r="300" ht="15" customHeight="1" x14ac:dyDescent="0.3"/>
    <row r="301" ht="15" customHeight="1" x14ac:dyDescent="0.3"/>
    <row r="302" ht="15" customHeight="1" x14ac:dyDescent="0.3"/>
    <row r="303" ht="15" customHeight="1" x14ac:dyDescent="0.3"/>
    <row r="304" ht="15" customHeight="1" x14ac:dyDescent="0.3"/>
    <row r="305" ht="20.100000000000001" customHeight="1" x14ac:dyDescent="0.3"/>
    <row r="306" ht="15" customHeight="1" x14ac:dyDescent="0.3"/>
    <row r="307" ht="15" customHeight="1" x14ac:dyDescent="0.3"/>
    <row r="308" ht="15" customHeight="1" x14ac:dyDescent="0.3"/>
    <row r="309" ht="15" customHeight="1" x14ac:dyDescent="0.3"/>
    <row r="310" ht="15" customHeight="1" x14ac:dyDescent="0.3"/>
    <row r="311" ht="20.100000000000001" customHeight="1" x14ac:dyDescent="0.3"/>
    <row r="312" ht="15" customHeight="1" x14ac:dyDescent="0.3"/>
    <row r="313" ht="15" customHeight="1" x14ac:dyDescent="0.3"/>
    <row r="314" ht="15" customHeight="1" x14ac:dyDescent="0.3"/>
    <row r="315" ht="15" customHeight="1" x14ac:dyDescent="0.3"/>
    <row r="316" ht="15" customHeight="1" x14ac:dyDescent="0.3"/>
    <row r="317" ht="20.100000000000001" customHeight="1" x14ac:dyDescent="0.3"/>
    <row r="318" ht="15" customHeight="1" x14ac:dyDescent="0.3"/>
    <row r="319" ht="15" customHeight="1" x14ac:dyDescent="0.3"/>
    <row r="320" ht="15" customHeight="1" x14ac:dyDescent="0.3"/>
    <row r="321" ht="15" customHeight="1" x14ac:dyDescent="0.3"/>
    <row r="322" ht="15" customHeight="1" x14ac:dyDescent="0.3"/>
    <row r="323" ht="20.100000000000001" customHeight="1" x14ac:dyDescent="0.3"/>
    <row r="324" ht="15" customHeight="1" x14ac:dyDescent="0.3"/>
    <row r="325" ht="15" customHeight="1" x14ac:dyDescent="0.3"/>
    <row r="326" ht="15" customHeight="1" x14ac:dyDescent="0.3"/>
    <row r="327" ht="15" customHeight="1" x14ac:dyDescent="0.3"/>
    <row r="328" ht="15" customHeight="1" x14ac:dyDescent="0.3"/>
    <row r="329" ht="20.100000000000001" customHeight="1" x14ac:dyDescent="0.3"/>
    <row r="330" ht="15" customHeight="1" x14ac:dyDescent="0.3"/>
    <row r="331" ht="15" customHeight="1" x14ac:dyDescent="0.3"/>
    <row r="332" ht="15" customHeight="1" x14ac:dyDescent="0.3"/>
    <row r="333" ht="15" customHeight="1" x14ac:dyDescent="0.3"/>
    <row r="334" ht="15" customHeight="1" x14ac:dyDescent="0.3"/>
    <row r="335" ht="20.100000000000001" customHeight="1" x14ac:dyDescent="0.3"/>
    <row r="336" ht="15" customHeight="1" x14ac:dyDescent="0.3"/>
    <row r="337" ht="15" customHeight="1" x14ac:dyDescent="0.3"/>
    <row r="338" ht="15" customHeight="1" x14ac:dyDescent="0.3"/>
    <row r="339" ht="15" customHeight="1" x14ac:dyDescent="0.3"/>
    <row r="340" ht="15" customHeight="1" x14ac:dyDescent="0.3"/>
    <row r="341" ht="20.100000000000001" customHeight="1" x14ac:dyDescent="0.3"/>
    <row r="342" ht="15" customHeight="1" x14ac:dyDescent="0.3"/>
    <row r="343" ht="15" customHeight="1" x14ac:dyDescent="0.3"/>
    <row r="344" ht="15" customHeight="1" x14ac:dyDescent="0.3"/>
    <row r="345" ht="15" customHeight="1" x14ac:dyDescent="0.3"/>
    <row r="346" ht="15" customHeight="1" x14ac:dyDescent="0.3"/>
    <row r="347" ht="20.100000000000001" customHeight="1" x14ac:dyDescent="0.3"/>
    <row r="348" ht="15" customHeight="1" x14ac:dyDescent="0.3"/>
    <row r="349" ht="15" customHeight="1" x14ac:dyDescent="0.3"/>
    <row r="350" ht="15" customHeight="1" x14ac:dyDescent="0.3"/>
    <row r="351" ht="15" customHeight="1" x14ac:dyDescent="0.3"/>
    <row r="352" ht="15" customHeight="1" x14ac:dyDescent="0.3"/>
    <row r="353" ht="20.100000000000001" customHeight="1" x14ac:dyDescent="0.3"/>
    <row r="354" ht="15" customHeight="1" x14ac:dyDescent="0.3"/>
    <row r="355" ht="15" customHeight="1" x14ac:dyDescent="0.3"/>
    <row r="356" ht="15" customHeight="1" x14ac:dyDescent="0.3"/>
    <row r="357" ht="15" customHeight="1" x14ac:dyDescent="0.3"/>
    <row r="358" ht="15" customHeight="1" x14ac:dyDescent="0.3"/>
    <row r="359" ht="20.100000000000001" customHeight="1" x14ac:dyDescent="0.3"/>
    <row r="360" ht="15" customHeight="1" x14ac:dyDescent="0.3"/>
    <row r="361" ht="15" customHeight="1" x14ac:dyDescent="0.3"/>
    <row r="362" ht="15" customHeight="1" x14ac:dyDescent="0.3"/>
    <row r="363" ht="15" customHeight="1" x14ac:dyDescent="0.3"/>
    <row r="364" ht="15" customHeight="1" x14ac:dyDescent="0.3"/>
    <row r="365" ht="20.100000000000001" customHeight="1" x14ac:dyDescent="0.3"/>
    <row r="366" ht="15" customHeight="1" x14ac:dyDescent="0.3"/>
    <row r="367" ht="15" customHeight="1" x14ac:dyDescent="0.3"/>
    <row r="368" ht="15" customHeight="1" x14ac:dyDescent="0.3"/>
    <row r="369" ht="15" customHeight="1" x14ac:dyDescent="0.3"/>
    <row r="370" ht="15" customHeight="1" x14ac:dyDescent="0.3"/>
    <row r="371" ht="20.100000000000001" customHeight="1" x14ac:dyDescent="0.3"/>
    <row r="372" ht="15" customHeight="1" x14ac:dyDescent="0.3"/>
    <row r="373" ht="15" customHeight="1" x14ac:dyDescent="0.3"/>
    <row r="374" ht="15" customHeight="1" x14ac:dyDescent="0.3"/>
    <row r="375" ht="15" customHeight="1" x14ac:dyDescent="0.3"/>
    <row r="376" ht="15" customHeight="1" x14ac:dyDescent="0.3"/>
    <row r="377" ht="20.100000000000001" customHeight="1" x14ac:dyDescent="0.3"/>
    <row r="378" ht="15" customHeight="1" x14ac:dyDescent="0.3"/>
    <row r="379" ht="15" customHeight="1" x14ac:dyDescent="0.3"/>
    <row r="380" ht="15" customHeight="1" x14ac:dyDescent="0.3"/>
    <row r="381" ht="15" customHeight="1" x14ac:dyDescent="0.3"/>
    <row r="382" ht="15" customHeight="1" x14ac:dyDescent="0.3"/>
    <row r="383" ht="20.100000000000001" customHeight="1" x14ac:dyDescent="0.3"/>
    <row r="384" ht="15" customHeight="1" x14ac:dyDescent="0.3"/>
    <row r="385" ht="15" customHeight="1" x14ac:dyDescent="0.3"/>
    <row r="386" ht="15" customHeight="1" x14ac:dyDescent="0.3"/>
    <row r="387" ht="15" customHeight="1" x14ac:dyDescent="0.3"/>
    <row r="388" ht="15" customHeight="1" x14ac:dyDescent="0.3"/>
    <row r="389" ht="20.100000000000001" customHeight="1" x14ac:dyDescent="0.3"/>
    <row r="390" ht="15" customHeight="1" x14ac:dyDescent="0.3"/>
    <row r="391" ht="15" customHeight="1" x14ac:dyDescent="0.3"/>
    <row r="392" ht="15" customHeight="1" x14ac:dyDescent="0.3"/>
    <row r="393" ht="15" customHeight="1" x14ac:dyDescent="0.3"/>
    <row r="394" ht="15" customHeight="1" x14ac:dyDescent="0.3"/>
    <row r="395" ht="20.100000000000001"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20.100000000000001" customHeight="1" x14ac:dyDescent="0.3"/>
    <row r="411" ht="15" customHeight="1" x14ac:dyDescent="0.3"/>
    <row r="412" ht="15" customHeight="1" x14ac:dyDescent="0.3"/>
    <row r="413" ht="15" customHeight="1" x14ac:dyDescent="0.3"/>
    <row r="414" ht="15" customHeight="1" x14ac:dyDescent="0.3"/>
    <row r="415" ht="20.100000000000001" customHeight="1" x14ac:dyDescent="0.3"/>
    <row r="416" ht="15" customHeight="1" x14ac:dyDescent="0.3"/>
    <row r="417" ht="15" customHeight="1" x14ac:dyDescent="0.3"/>
    <row r="418" ht="15" customHeight="1" x14ac:dyDescent="0.3"/>
    <row r="419" ht="15" customHeight="1" x14ac:dyDescent="0.3"/>
    <row r="420" ht="20.100000000000001" customHeight="1" x14ac:dyDescent="0.3"/>
    <row r="421" ht="15" customHeight="1" x14ac:dyDescent="0.3"/>
    <row r="422" ht="15" customHeight="1" x14ac:dyDescent="0.3"/>
    <row r="423" ht="15" customHeight="1" x14ac:dyDescent="0.3"/>
    <row r="424" ht="15" customHeight="1" x14ac:dyDescent="0.3"/>
    <row r="425" ht="20.100000000000001" customHeight="1" x14ac:dyDescent="0.3"/>
    <row r="426" ht="15" customHeight="1" x14ac:dyDescent="0.3"/>
    <row r="427" ht="15" customHeight="1" x14ac:dyDescent="0.3"/>
    <row r="428" ht="15" customHeight="1" x14ac:dyDescent="0.3"/>
    <row r="429" ht="15" customHeight="1" x14ac:dyDescent="0.3"/>
    <row r="430" ht="20.100000000000001" customHeight="1" x14ac:dyDescent="0.3"/>
    <row r="431" ht="15" customHeight="1" x14ac:dyDescent="0.3"/>
    <row r="432" ht="15" customHeight="1" x14ac:dyDescent="0.3"/>
    <row r="433" ht="15" customHeight="1" x14ac:dyDescent="0.3"/>
    <row r="434" ht="15" customHeight="1" x14ac:dyDescent="0.3"/>
    <row r="435" ht="20.100000000000001" customHeight="1" x14ac:dyDescent="0.3"/>
    <row r="436" ht="15" customHeight="1" x14ac:dyDescent="0.3"/>
    <row r="437" ht="15" customHeight="1" x14ac:dyDescent="0.3"/>
    <row r="438" ht="15" customHeight="1" x14ac:dyDescent="0.3"/>
    <row r="439" ht="15" customHeight="1" x14ac:dyDescent="0.3"/>
    <row r="440" ht="20.100000000000001" customHeight="1" x14ac:dyDescent="0.3"/>
    <row r="441" ht="15" customHeight="1" x14ac:dyDescent="0.3"/>
    <row r="442" ht="15" customHeight="1" x14ac:dyDescent="0.3"/>
    <row r="443" ht="15" customHeight="1" x14ac:dyDescent="0.3"/>
    <row r="444" ht="15" customHeight="1" x14ac:dyDescent="0.3"/>
    <row r="445" ht="20.100000000000001"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20.100000000000001" customHeight="1" x14ac:dyDescent="0.3"/>
    <row r="453" ht="15" customHeight="1" x14ac:dyDescent="0.3"/>
    <row r="454" ht="15" customHeight="1" x14ac:dyDescent="0.3"/>
    <row r="455" ht="15" customHeight="1" x14ac:dyDescent="0.3"/>
    <row r="456" ht="15" customHeight="1" x14ac:dyDescent="0.3"/>
    <row r="457" ht="15" customHeight="1" x14ac:dyDescent="0.3"/>
    <row r="458" ht="20.100000000000001" customHeight="1" x14ac:dyDescent="0.3"/>
    <row r="459" ht="15" customHeight="1" x14ac:dyDescent="0.3"/>
    <row r="460" ht="15" customHeight="1" x14ac:dyDescent="0.3"/>
    <row r="461" ht="15" customHeight="1" x14ac:dyDescent="0.3"/>
    <row r="462" ht="15" customHeight="1" x14ac:dyDescent="0.3"/>
    <row r="463" ht="15" customHeight="1" x14ac:dyDescent="0.3"/>
    <row r="464" ht="20.100000000000001"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20.100000000000001"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20.100000000000001" customHeight="1" x14ac:dyDescent="0.3"/>
    <row r="481" ht="15" customHeight="1" x14ac:dyDescent="0.3"/>
    <row r="482" ht="15" customHeight="1" x14ac:dyDescent="0.3"/>
    <row r="483" ht="15" customHeight="1" x14ac:dyDescent="0.3"/>
    <row r="484" ht="15" customHeight="1" x14ac:dyDescent="0.3"/>
    <row r="485" ht="20.100000000000001" customHeight="1" x14ac:dyDescent="0.3"/>
    <row r="486" ht="15" customHeight="1" x14ac:dyDescent="0.3"/>
    <row r="487" ht="15" customHeight="1" x14ac:dyDescent="0.3"/>
    <row r="488" ht="15" customHeight="1" x14ac:dyDescent="0.3"/>
    <row r="489" ht="20.100000000000001" customHeight="1" x14ac:dyDescent="0.3"/>
    <row r="490" ht="15" customHeight="1" x14ac:dyDescent="0.3"/>
    <row r="491" ht="15" customHeight="1" x14ac:dyDescent="0.3"/>
    <row r="492" ht="15" customHeight="1" x14ac:dyDescent="0.3"/>
    <row r="493" ht="20.100000000000001"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20.100000000000001" customHeight="1" x14ac:dyDescent="0.3"/>
    <row r="501" ht="15" customHeight="1" x14ac:dyDescent="0.3"/>
    <row r="502" ht="15" customHeight="1" x14ac:dyDescent="0.3"/>
    <row r="503" ht="15" customHeight="1" x14ac:dyDescent="0.3"/>
    <row r="504" ht="15" customHeight="1" x14ac:dyDescent="0.3"/>
    <row r="505" ht="20.100000000000001" customHeight="1" x14ac:dyDescent="0.3"/>
    <row r="506" ht="15" customHeight="1" x14ac:dyDescent="0.3"/>
    <row r="507" ht="15" customHeight="1" x14ac:dyDescent="0.3"/>
    <row r="508" ht="15" customHeight="1" x14ac:dyDescent="0.3"/>
    <row r="509" ht="15" customHeight="1" x14ac:dyDescent="0.3"/>
    <row r="510" ht="20.100000000000001" customHeight="1" x14ac:dyDescent="0.3"/>
    <row r="511" ht="15" customHeight="1" x14ac:dyDescent="0.3"/>
    <row r="512" ht="15" customHeight="1" x14ac:dyDescent="0.3"/>
    <row r="513" ht="15" customHeight="1" x14ac:dyDescent="0.3"/>
    <row r="514" ht="15" customHeight="1" x14ac:dyDescent="0.3"/>
    <row r="515" ht="15" customHeight="1" x14ac:dyDescent="0.3"/>
    <row r="516" ht="20.100000000000001" customHeight="1" x14ac:dyDescent="0.3"/>
    <row r="517" ht="15" customHeight="1" x14ac:dyDescent="0.3"/>
    <row r="518" ht="15" customHeight="1" x14ac:dyDescent="0.3"/>
    <row r="519" ht="15" customHeight="1" x14ac:dyDescent="0.3"/>
    <row r="520" ht="20.100000000000001"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20.100000000000001" customHeight="1" x14ac:dyDescent="0.3"/>
    <row r="528" ht="15" customHeight="1" x14ac:dyDescent="0.3"/>
    <row r="529" ht="15" customHeight="1" x14ac:dyDescent="0.3"/>
    <row r="530" ht="15" customHeight="1" x14ac:dyDescent="0.3"/>
    <row r="531" ht="15" customHeight="1" x14ac:dyDescent="0.3"/>
    <row r="532" ht="20.100000000000001" customHeight="1" x14ac:dyDescent="0.3"/>
    <row r="533" ht="15" customHeight="1" x14ac:dyDescent="0.3"/>
    <row r="534" ht="15" customHeight="1" x14ac:dyDescent="0.3"/>
    <row r="535" ht="15" customHeight="1" x14ac:dyDescent="0.3"/>
    <row r="536" ht="15" customHeight="1" x14ac:dyDescent="0.3"/>
    <row r="537" ht="15" customHeight="1" x14ac:dyDescent="0.3"/>
    <row r="538" ht="20.100000000000001" customHeight="1" x14ac:dyDescent="0.3"/>
    <row r="539" ht="15" customHeight="1" x14ac:dyDescent="0.3"/>
    <row r="540" ht="15" customHeight="1" x14ac:dyDescent="0.3"/>
    <row r="541" ht="15" customHeight="1" x14ac:dyDescent="0.3"/>
    <row r="542" ht="15" customHeight="1" x14ac:dyDescent="0.3"/>
    <row r="543" ht="15" customHeight="1" x14ac:dyDescent="0.3"/>
    <row r="544" ht="20.100000000000001" customHeight="1" x14ac:dyDescent="0.3"/>
    <row r="545" ht="15" customHeight="1" x14ac:dyDescent="0.3"/>
    <row r="546" ht="15" customHeight="1" x14ac:dyDescent="0.3"/>
    <row r="547" ht="15" customHeight="1" x14ac:dyDescent="0.3"/>
    <row r="548" ht="15" customHeight="1" x14ac:dyDescent="0.3"/>
    <row r="549" ht="20.100000000000001" customHeight="1" x14ac:dyDescent="0.3"/>
    <row r="550" ht="15" customHeight="1" x14ac:dyDescent="0.3"/>
    <row r="551" ht="15" customHeight="1" x14ac:dyDescent="0.3"/>
    <row r="552" ht="15" customHeight="1" x14ac:dyDescent="0.3"/>
    <row r="553" ht="15" customHeight="1" x14ac:dyDescent="0.3"/>
    <row r="554" ht="20.100000000000001" customHeight="1" x14ac:dyDescent="0.3"/>
    <row r="555" ht="15" customHeight="1" x14ac:dyDescent="0.3"/>
    <row r="556" ht="15" customHeight="1" x14ac:dyDescent="0.3"/>
    <row r="557" ht="15" customHeight="1" x14ac:dyDescent="0.3"/>
    <row r="558" ht="15" customHeight="1" x14ac:dyDescent="0.3"/>
    <row r="559" ht="20.100000000000001" customHeight="1" x14ac:dyDescent="0.3"/>
    <row r="560" ht="15" customHeight="1" x14ac:dyDescent="0.3"/>
    <row r="561" ht="15" customHeight="1" x14ac:dyDescent="0.3"/>
    <row r="562" ht="15" customHeight="1" x14ac:dyDescent="0.3"/>
    <row r="563" ht="20.100000000000001" customHeight="1" x14ac:dyDescent="0.3"/>
    <row r="564" ht="15" customHeight="1" x14ac:dyDescent="0.3"/>
    <row r="565" ht="15" customHeight="1" x14ac:dyDescent="0.3"/>
    <row r="566" ht="15" customHeight="1" x14ac:dyDescent="0.3"/>
    <row r="567" ht="15" customHeight="1" x14ac:dyDescent="0.3"/>
    <row r="568" ht="20.100000000000001" customHeight="1" x14ac:dyDescent="0.3"/>
    <row r="569" ht="15" customHeight="1" x14ac:dyDescent="0.3"/>
    <row r="570" ht="15" customHeight="1" x14ac:dyDescent="0.3"/>
    <row r="571" ht="15" customHeight="1" x14ac:dyDescent="0.3"/>
    <row r="572" ht="15" customHeight="1" x14ac:dyDescent="0.3"/>
    <row r="573" ht="20.100000000000001" customHeight="1" x14ac:dyDescent="0.3"/>
    <row r="574" ht="15" customHeight="1" x14ac:dyDescent="0.3"/>
    <row r="575" ht="15" customHeight="1" x14ac:dyDescent="0.3"/>
    <row r="576" ht="15" customHeight="1" x14ac:dyDescent="0.3"/>
    <row r="577" ht="15" customHeight="1" x14ac:dyDescent="0.3"/>
    <row r="578" ht="20.100000000000001" customHeight="1" x14ac:dyDescent="0.3"/>
    <row r="579" ht="15" customHeight="1" x14ac:dyDescent="0.3"/>
    <row r="580" ht="15" customHeight="1" x14ac:dyDescent="0.3"/>
    <row r="581" ht="15" customHeight="1" x14ac:dyDescent="0.3"/>
    <row r="582" ht="15" customHeight="1" x14ac:dyDescent="0.3"/>
    <row r="583" ht="20.100000000000001" customHeight="1" x14ac:dyDescent="0.3"/>
    <row r="584" ht="15" customHeight="1" x14ac:dyDescent="0.3"/>
    <row r="585" ht="15" customHeight="1" x14ac:dyDescent="0.3"/>
    <row r="586" ht="15" customHeight="1" x14ac:dyDescent="0.3"/>
    <row r="587" ht="15" customHeight="1" x14ac:dyDescent="0.3"/>
    <row r="588" ht="20.100000000000001" customHeight="1" x14ac:dyDescent="0.3"/>
    <row r="589" ht="15" customHeight="1" x14ac:dyDescent="0.3"/>
    <row r="590" ht="15" customHeight="1" x14ac:dyDescent="0.3"/>
    <row r="591" ht="15" customHeight="1" x14ac:dyDescent="0.3"/>
    <row r="592" ht="15" customHeight="1" x14ac:dyDescent="0.3"/>
    <row r="593" ht="20.100000000000001" customHeight="1" x14ac:dyDescent="0.3"/>
    <row r="594" ht="15" customHeight="1" x14ac:dyDescent="0.3"/>
    <row r="595" ht="15" customHeight="1" x14ac:dyDescent="0.3"/>
    <row r="596" ht="15" customHeight="1" x14ac:dyDescent="0.3"/>
    <row r="597" ht="15" customHeight="1" x14ac:dyDescent="0.3"/>
    <row r="598" ht="20.100000000000001" customHeight="1" x14ac:dyDescent="0.3"/>
    <row r="599" ht="15" customHeight="1" x14ac:dyDescent="0.3"/>
    <row r="600" ht="15" customHeight="1" x14ac:dyDescent="0.3"/>
    <row r="601" ht="15" customHeight="1" x14ac:dyDescent="0.3"/>
    <row r="602" ht="15" customHeight="1" x14ac:dyDescent="0.3"/>
    <row r="603" ht="20.100000000000001" customHeight="1" x14ac:dyDescent="0.3"/>
    <row r="604" ht="15" customHeight="1" x14ac:dyDescent="0.3"/>
    <row r="605" ht="15" customHeight="1" x14ac:dyDescent="0.3"/>
    <row r="606" ht="15" customHeight="1" x14ac:dyDescent="0.3"/>
    <row r="607" ht="15" customHeight="1" x14ac:dyDescent="0.3"/>
    <row r="608" ht="20.100000000000001" customHeight="1" x14ac:dyDescent="0.3"/>
    <row r="609" ht="15" customHeight="1" x14ac:dyDescent="0.3"/>
    <row r="610" ht="15" customHeight="1" x14ac:dyDescent="0.3"/>
    <row r="611" ht="15" customHeight="1" x14ac:dyDescent="0.3"/>
    <row r="612" ht="15" customHeight="1" x14ac:dyDescent="0.3"/>
    <row r="613" ht="20.100000000000001"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20.100000000000001"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20.100000000000001" customHeight="1" x14ac:dyDescent="0.3"/>
    <row r="631" ht="15" customHeight="1" x14ac:dyDescent="0.3"/>
    <row r="632" ht="15" customHeight="1" x14ac:dyDescent="0.3"/>
    <row r="633" ht="15" customHeight="1" x14ac:dyDescent="0.3"/>
    <row r="634" ht="15" customHeight="1" x14ac:dyDescent="0.3"/>
    <row r="635" ht="20.100000000000001"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20.100000000000001" customHeight="1" x14ac:dyDescent="0.3"/>
    <row r="643" ht="15" customHeight="1" x14ac:dyDescent="0.3"/>
    <row r="644" ht="15" customHeight="1" x14ac:dyDescent="0.3"/>
    <row r="645" ht="20.100000000000001"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20.100000000000001" customHeight="1" x14ac:dyDescent="0.3"/>
    <row r="656" ht="15" customHeight="1" x14ac:dyDescent="0.3"/>
    <row r="657" ht="15" customHeight="1" x14ac:dyDescent="0.3"/>
    <row r="658" ht="15" customHeight="1" x14ac:dyDescent="0.3"/>
    <row r="659" ht="15" customHeight="1" x14ac:dyDescent="0.3"/>
    <row r="660" ht="20.100000000000001" customHeight="1" x14ac:dyDescent="0.3"/>
    <row r="661" ht="15" customHeight="1" x14ac:dyDescent="0.3"/>
    <row r="662" ht="15" customHeight="1" x14ac:dyDescent="0.3"/>
    <row r="663" ht="15" customHeight="1" x14ac:dyDescent="0.3"/>
    <row r="664" ht="20.100000000000001"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20.100000000000001" customHeight="1" x14ac:dyDescent="0.3"/>
    <row r="673" ht="15" customHeight="1" x14ac:dyDescent="0.3"/>
    <row r="674" ht="15" customHeight="1" x14ac:dyDescent="0.3"/>
    <row r="675" ht="15" customHeight="1" x14ac:dyDescent="0.3"/>
    <row r="676" ht="20.100000000000001" customHeight="1" x14ac:dyDescent="0.3"/>
    <row r="677" ht="15" customHeight="1" x14ac:dyDescent="0.3"/>
    <row r="678" ht="15" customHeight="1" x14ac:dyDescent="0.3"/>
    <row r="679" ht="15" customHeight="1" x14ac:dyDescent="0.3"/>
    <row r="680" ht="20.100000000000001" customHeight="1" x14ac:dyDescent="0.3"/>
    <row r="681" ht="15" customHeight="1" x14ac:dyDescent="0.3"/>
    <row r="682" ht="15" customHeight="1" x14ac:dyDescent="0.3"/>
    <row r="683" ht="15" customHeight="1" x14ac:dyDescent="0.3"/>
    <row r="684" ht="20.100000000000001" customHeight="1" x14ac:dyDescent="0.3"/>
    <row r="685" ht="15" customHeight="1" x14ac:dyDescent="0.3"/>
    <row r="686" ht="15" customHeight="1" x14ac:dyDescent="0.3"/>
    <row r="687" ht="15" customHeight="1" x14ac:dyDescent="0.3"/>
    <row r="688" ht="20.100000000000001" customHeight="1" x14ac:dyDescent="0.3"/>
    <row r="689" ht="15" customHeight="1" x14ac:dyDescent="0.3"/>
    <row r="690" ht="15" customHeight="1" x14ac:dyDescent="0.3"/>
    <row r="691" ht="15" customHeight="1" x14ac:dyDescent="0.3"/>
    <row r="692" ht="20.100000000000001" customHeight="1" x14ac:dyDescent="0.3"/>
    <row r="693" ht="15" customHeight="1" x14ac:dyDescent="0.3"/>
    <row r="694" ht="15" customHeight="1" x14ac:dyDescent="0.3"/>
    <row r="695" ht="15" customHeight="1" x14ac:dyDescent="0.3"/>
    <row r="696" ht="20.100000000000001" customHeight="1" x14ac:dyDescent="0.3"/>
    <row r="697" ht="15" customHeight="1" x14ac:dyDescent="0.3"/>
    <row r="698" ht="15" customHeight="1" x14ac:dyDescent="0.3"/>
    <row r="699" ht="15" customHeight="1" x14ac:dyDescent="0.3"/>
    <row r="700" ht="20.100000000000001" customHeight="1" x14ac:dyDescent="0.3"/>
    <row r="701" ht="15" customHeight="1" x14ac:dyDescent="0.3"/>
    <row r="702" ht="15" customHeight="1" x14ac:dyDescent="0.3"/>
    <row r="703" ht="15" customHeight="1" x14ac:dyDescent="0.3"/>
    <row r="704" ht="20.100000000000001" customHeight="1" x14ac:dyDescent="0.3"/>
    <row r="705" ht="15" customHeight="1" x14ac:dyDescent="0.3"/>
    <row r="706" ht="15" customHeight="1" x14ac:dyDescent="0.3"/>
    <row r="707" ht="15" customHeight="1" x14ac:dyDescent="0.3"/>
    <row r="708" ht="20.100000000000001" customHeight="1" x14ac:dyDescent="0.3"/>
    <row r="709" ht="15" customHeight="1" x14ac:dyDescent="0.3"/>
    <row r="710" ht="15" customHeight="1" x14ac:dyDescent="0.3"/>
    <row r="711" ht="15" customHeight="1" x14ac:dyDescent="0.3"/>
    <row r="712" ht="20.100000000000001" customHeight="1" x14ac:dyDescent="0.3"/>
    <row r="713" ht="15" customHeight="1" x14ac:dyDescent="0.3"/>
    <row r="714" ht="15" customHeight="1" x14ac:dyDescent="0.3"/>
    <row r="715" ht="15" customHeight="1" x14ac:dyDescent="0.3"/>
    <row r="716" ht="20.100000000000001" customHeight="1" x14ac:dyDescent="0.3"/>
    <row r="717" ht="15" customHeight="1" x14ac:dyDescent="0.3"/>
    <row r="718" ht="15" customHeight="1" x14ac:dyDescent="0.3"/>
    <row r="719" ht="15" customHeight="1" x14ac:dyDescent="0.3"/>
    <row r="720" ht="20.100000000000001" customHeight="1" x14ac:dyDescent="0.3"/>
    <row r="721" ht="15" customHeight="1" x14ac:dyDescent="0.3"/>
    <row r="722" ht="15" customHeight="1" x14ac:dyDescent="0.3"/>
    <row r="723" ht="15" customHeight="1" x14ac:dyDescent="0.3"/>
    <row r="724" ht="20.100000000000001" customHeight="1" x14ac:dyDescent="0.3"/>
    <row r="725" ht="15" customHeight="1" x14ac:dyDescent="0.3"/>
    <row r="726" ht="15" customHeight="1" x14ac:dyDescent="0.3"/>
    <row r="727" ht="15" customHeight="1" x14ac:dyDescent="0.3"/>
    <row r="728" ht="20.100000000000001" customHeight="1" x14ac:dyDescent="0.3"/>
    <row r="729" ht="15" customHeight="1" x14ac:dyDescent="0.3"/>
    <row r="730" ht="15" customHeight="1" x14ac:dyDescent="0.3"/>
    <row r="731" ht="15" customHeight="1" x14ac:dyDescent="0.3"/>
    <row r="732" ht="20.100000000000001"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20.100000000000001" customHeight="1" x14ac:dyDescent="0.3"/>
    <row r="772" ht="15" customHeight="1" x14ac:dyDescent="0.3"/>
    <row r="773" ht="15" customHeight="1" x14ac:dyDescent="0.3"/>
    <row r="774" ht="15" customHeight="1" x14ac:dyDescent="0.3"/>
    <row r="775" ht="15" customHeight="1" x14ac:dyDescent="0.3"/>
    <row r="776" ht="20.100000000000001" customHeight="1" x14ac:dyDescent="0.3"/>
    <row r="777" ht="15" customHeight="1" x14ac:dyDescent="0.3"/>
    <row r="778" ht="15" customHeight="1" x14ac:dyDescent="0.3"/>
    <row r="779" ht="15" customHeight="1" x14ac:dyDescent="0.3"/>
    <row r="780" ht="15" customHeight="1" x14ac:dyDescent="0.3"/>
    <row r="781" ht="15" customHeight="1" x14ac:dyDescent="0.3"/>
    <row r="782" ht="20.100000000000001" customHeight="1" x14ac:dyDescent="0.3"/>
    <row r="783" ht="15" customHeight="1" x14ac:dyDescent="0.3"/>
    <row r="784" ht="15" customHeight="1" x14ac:dyDescent="0.3"/>
    <row r="785" ht="15" customHeight="1" x14ac:dyDescent="0.3"/>
    <row r="786" ht="15" customHeight="1" x14ac:dyDescent="0.3"/>
    <row r="787" ht="15" customHeight="1" x14ac:dyDescent="0.3"/>
    <row r="788" ht="20.100000000000001" customHeight="1" x14ac:dyDescent="0.3"/>
    <row r="789" ht="15" customHeight="1" x14ac:dyDescent="0.3"/>
    <row r="790" ht="15" customHeight="1" x14ac:dyDescent="0.3"/>
    <row r="791" ht="15" customHeight="1" x14ac:dyDescent="0.3"/>
    <row r="792" ht="15" customHeight="1" x14ac:dyDescent="0.3"/>
    <row r="793" ht="15" customHeight="1" x14ac:dyDescent="0.3"/>
    <row r="794" ht="20.100000000000001" customHeight="1" x14ac:dyDescent="0.3"/>
    <row r="795" ht="15" customHeight="1" x14ac:dyDescent="0.3"/>
    <row r="796" ht="15" customHeight="1" x14ac:dyDescent="0.3"/>
    <row r="797" ht="15" customHeight="1" x14ac:dyDescent="0.3"/>
    <row r="798" ht="15" customHeight="1" x14ac:dyDescent="0.3"/>
    <row r="799" ht="15" customHeight="1" x14ac:dyDescent="0.3"/>
    <row r="800" ht="20.100000000000001" customHeight="1" x14ac:dyDescent="0.3"/>
    <row r="801" ht="15" customHeight="1" x14ac:dyDescent="0.3"/>
    <row r="802" ht="15" customHeight="1" x14ac:dyDescent="0.3"/>
    <row r="803" ht="15" customHeight="1" x14ac:dyDescent="0.3"/>
    <row r="804" ht="15" customHeight="1" x14ac:dyDescent="0.3"/>
    <row r="805" ht="15" customHeight="1" x14ac:dyDescent="0.3"/>
    <row r="806" ht="20.100000000000001" customHeight="1" x14ac:dyDescent="0.3"/>
    <row r="807" ht="15" customHeight="1" x14ac:dyDescent="0.3"/>
    <row r="808" ht="15" customHeight="1" x14ac:dyDescent="0.3"/>
    <row r="809" ht="15" customHeight="1" x14ac:dyDescent="0.3"/>
    <row r="810" ht="15" customHeight="1" x14ac:dyDescent="0.3"/>
    <row r="811" ht="15" customHeight="1" x14ac:dyDescent="0.3"/>
    <row r="812" ht="20.100000000000001"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20.100000000000001" customHeight="1" x14ac:dyDescent="0.3"/>
    <row r="844" ht="15" customHeight="1" x14ac:dyDescent="0.3"/>
    <row r="845" ht="15" customHeight="1" x14ac:dyDescent="0.3"/>
    <row r="846" ht="15" customHeight="1" x14ac:dyDescent="0.3"/>
    <row r="847" ht="15" customHeight="1" x14ac:dyDescent="0.3"/>
    <row r="848" ht="20.100000000000001"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20.100000000000001"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20.100000000000001"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20.100000000000001"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20.100000000000001"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20.100000000000001" customHeight="1" x14ac:dyDescent="0.3"/>
    <row r="937" ht="15" customHeight="1" x14ac:dyDescent="0.3"/>
    <row r="938" ht="15" customHeight="1" x14ac:dyDescent="0.3"/>
    <row r="939" ht="15" customHeight="1" x14ac:dyDescent="0.3"/>
    <row r="940" ht="15" customHeight="1" x14ac:dyDescent="0.3"/>
    <row r="941" ht="20.100000000000001" customHeight="1" x14ac:dyDescent="0.3"/>
    <row r="942" ht="15" customHeight="1" x14ac:dyDescent="0.3"/>
    <row r="943" ht="15" customHeight="1" x14ac:dyDescent="0.3"/>
    <row r="944" ht="15" customHeight="1" x14ac:dyDescent="0.3"/>
    <row r="945" ht="15" customHeight="1" x14ac:dyDescent="0.3"/>
    <row r="946" ht="15" customHeight="1" x14ac:dyDescent="0.3"/>
    <row r="947" ht="20.100000000000001" customHeight="1" x14ac:dyDescent="0.3"/>
    <row r="948" ht="15" customHeight="1" x14ac:dyDescent="0.3"/>
    <row r="949" ht="15" customHeight="1" x14ac:dyDescent="0.3"/>
    <row r="950" ht="15" customHeight="1" x14ac:dyDescent="0.3"/>
    <row r="951" ht="15" customHeight="1" x14ac:dyDescent="0.3"/>
    <row r="952" ht="20.100000000000001" customHeight="1" x14ac:dyDescent="0.3"/>
    <row r="953" ht="15" customHeight="1" x14ac:dyDescent="0.3"/>
    <row r="954" ht="15" customHeight="1" x14ac:dyDescent="0.3"/>
    <row r="955" ht="15" customHeight="1" x14ac:dyDescent="0.3"/>
    <row r="956" ht="15" customHeight="1" x14ac:dyDescent="0.3"/>
    <row r="957" ht="15" customHeight="1" x14ac:dyDescent="0.3"/>
    <row r="958" ht="20.100000000000001" customHeight="1" x14ac:dyDescent="0.3"/>
    <row r="959" ht="15" customHeight="1" x14ac:dyDescent="0.3"/>
    <row r="960" ht="15" customHeight="1" x14ac:dyDescent="0.3"/>
    <row r="961" ht="15" customHeight="1" x14ac:dyDescent="0.3"/>
    <row r="962" ht="15" customHeight="1" x14ac:dyDescent="0.3"/>
    <row r="963" ht="20.100000000000001" customHeight="1" x14ac:dyDescent="0.3"/>
    <row r="964" ht="15" customHeight="1" x14ac:dyDescent="0.3"/>
    <row r="965" ht="15" customHeight="1" x14ac:dyDescent="0.3"/>
    <row r="966" ht="15" customHeight="1" x14ac:dyDescent="0.3"/>
    <row r="967" ht="15" customHeight="1" x14ac:dyDescent="0.3"/>
    <row r="968" ht="15" customHeight="1" x14ac:dyDescent="0.3"/>
    <row r="969" ht="20.100000000000001" customHeight="1" x14ac:dyDescent="0.3"/>
    <row r="970" ht="15" customHeight="1" x14ac:dyDescent="0.3"/>
    <row r="971" ht="15" customHeight="1" x14ac:dyDescent="0.3"/>
    <row r="972" ht="15" customHeight="1" x14ac:dyDescent="0.3"/>
    <row r="973" ht="15" customHeight="1" x14ac:dyDescent="0.3"/>
    <row r="974" ht="20.100000000000001" customHeight="1" x14ac:dyDescent="0.3"/>
    <row r="975" ht="15" customHeight="1" x14ac:dyDescent="0.3"/>
    <row r="976" ht="15" customHeight="1" x14ac:dyDescent="0.3"/>
    <row r="977" ht="15" customHeight="1" x14ac:dyDescent="0.3"/>
    <row r="978" ht="15" customHeight="1" x14ac:dyDescent="0.3"/>
    <row r="979" ht="15" customHeight="1" x14ac:dyDescent="0.3"/>
    <row r="980" ht="20.100000000000001" customHeight="1" x14ac:dyDescent="0.3"/>
    <row r="981" ht="15" customHeight="1" x14ac:dyDescent="0.3"/>
    <row r="982" ht="15" customHeight="1" x14ac:dyDescent="0.3"/>
    <row r="983" ht="15" customHeight="1" x14ac:dyDescent="0.3"/>
    <row r="984" ht="15" customHeight="1" x14ac:dyDescent="0.3"/>
    <row r="985" ht="20.100000000000001" customHeight="1" x14ac:dyDescent="0.3"/>
    <row r="986" ht="15" customHeight="1" x14ac:dyDescent="0.3"/>
    <row r="987" ht="15" customHeight="1" x14ac:dyDescent="0.3"/>
    <row r="988" ht="15" customHeight="1" x14ac:dyDescent="0.3"/>
    <row r="989" ht="15" customHeight="1" x14ac:dyDescent="0.3"/>
    <row r="990" ht="15" customHeight="1" x14ac:dyDescent="0.3"/>
    <row r="991" ht="20.100000000000001" customHeight="1" x14ac:dyDescent="0.3"/>
    <row r="992" ht="15" customHeight="1" x14ac:dyDescent="0.3"/>
    <row r="993" ht="15" customHeight="1" x14ac:dyDescent="0.3"/>
    <row r="994" ht="15" customHeight="1" x14ac:dyDescent="0.3"/>
    <row r="995" ht="15" customHeight="1" x14ac:dyDescent="0.3"/>
    <row r="996" ht="20.100000000000001" customHeight="1" x14ac:dyDescent="0.3"/>
    <row r="997" ht="15" customHeight="1" x14ac:dyDescent="0.3"/>
    <row r="998" ht="15" customHeight="1" x14ac:dyDescent="0.3"/>
    <row r="999" ht="15" customHeight="1" x14ac:dyDescent="0.3"/>
    <row r="1000" ht="15" customHeight="1" x14ac:dyDescent="0.3"/>
    <row r="1001" ht="20.100000000000001" customHeight="1" x14ac:dyDescent="0.3"/>
    <row r="1002" ht="15" customHeight="1" x14ac:dyDescent="0.3"/>
    <row r="1003" ht="15" customHeight="1" x14ac:dyDescent="0.3"/>
    <row r="1004" ht="15" customHeight="1" x14ac:dyDescent="0.3"/>
    <row r="1005" ht="15" customHeight="1" x14ac:dyDescent="0.3"/>
    <row r="1006" ht="15" customHeight="1" x14ac:dyDescent="0.3"/>
    <row r="1007" ht="20.100000000000001" customHeight="1" x14ac:dyDescent="0.3"/>
    <row r="1008" ht="15" customHeight="1" x14ac:dyDescent="0.3"/>
    <row r="1009" ht="15" customHeight="1" x14ac:dyDescent="0.3"/>
    <row r="1010" ht="15" customHeight="1" x14ac:dyDescent="0.3"/>
    <row r="1011" ht="15" customHeight="1" x14ac:dyDescent="0.3"/>
    <row r="1012" ht="20.100000000000001" customHeight="1" x14ac:dyDescent="0.3"/>
    <row r="1013" ht="15" customHeight="1" x14ac:dyDescent="0.3"/>
    <row r="1014" ht="15" customHeight="1" x14ac:dyDescent="0.3"/>
    <row r="1015" ht="15" customHeight="1" x14ac:dyDescent="0.3"/>
    <row r="1016" ht="15" customHeight="1" x14ac:dyDescent="0.3"/>
    <row r="1017" ht="20.100000000000001" customHeight="1" x14ac:dyDescent="0.3"/>
    <row r="1018" ht="15" customHeight="1" x14ac:dyDescent="0.3"/>
    <row r="1019" ht="15" customHeight="1" x14ac:dyDescent="0.3"/>
    <row r="1020" ht="15" customHeight="1" x14ac:dyDescent="0.3"/>
    <row r="1021" ht="15" customHeight="1" x14ac:dyDescent="0.3"/>
    <row r="1022" ht="15" customHeight="1" x14ac:dyDescent="0.3"/>
    <row r="1023" ht="20.100000000000001" customHeight="1" x14ac:dyDescent="0.3"/>
    <row r="1024" ht="15" customHeight="1" x14ac:dyDescent="0.3"/>
    <row r="1025" ht="15" customHeight="1" x14ac:dyDescent="0.3"/>
    <row r="1026" ht="15" customHeight="1" x14ac:dyDescent="0.3"/>
    <row r="1027" ht="15" customHeight="1" x14ac:dyDescent="0.3"/>
    <row r="1028" ht="15" customHeight="1" x14ac:dyDescent="0.3"/>
    <row r="1029" ht="20.100000000000001" customHeight="1" x14ac:dyDescent="0.3"/>
    <row r="1030" ht="15" customHeight="1" x14ac:dyDescent="0.3"/>
    <row r="1031" ht="15" customHeight="1" x14ac:dyDescent="0.3"/>
    <row r="1032" ht="15" customHeight="1" x14ac:dyDescent="0.3"/>
    <row r="1033" ht="20.100000000000001" customHeight="1" x14ac:dyDescent="0.3"/>
    <row r="1034" ht="15" customHeight="1" x14ac:dyDescent="0.3"/>
    <row r="1035" ht="15" customHeight="1" x14ac:dyDescent="0.3"/>
    <row r="1036" ht="15" customHeight="1" x14ac:dyDescent="0.3"/>
    <row r="1037" ht="15" customHeight="1" x14ac:dyDescent="0.3"/>
    <row r="1038" ht="20.100000000000001" customHeight="1" x14ac:dyDescent="0.3"/>
    <row r="1039" ht="15" customHeight="1" x14ac:dyDescent="0.3"/>
    <row r="1040" ht="15" customHeight="1" x14ac:dyDescent="0.3"/>
    <row r="1041" ht="15" customHeight="1" x14ac:dyDescent="0.3"/>
    <row r="1042" ht="15" customHeight="1" x14ac:dyDescent="0.3"/>
    <row r="1043" ht="20.100000000000001" customHeight="1" x14ac:dyDescent="0.3"/>
    <row r="1044" ht="15" customHeight="1" x14ac:dyDescent="0.3"/>
    <row r="1045" ht="15" customHeight="1" x14ac:dyDescent="0.3"/>
    <row r="1046" ht="15" customHeight="1" x14ac:dyDescent="0.3"/>
    <row r="1047" ht="15" customHeight="1" x14ac:dyDescent="0.3"/>
    <row r="1048" ht="20.100000000000001"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20.100000000000001"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20.100000000000001" customHeight="1" x14ac:dyDescent="0.3"/>
    <row r="1069" ht="15" customHeight="1" x14ac:dyDescent="0.3"/>
    <row r="1070" ht="15" customHeight="1" x14ac:dyDescent="0.3"/>
    <row r="1071" ht="15" customHeight="1" x14ac:dyDescent="0.3"/>
    <row r="1072" ht="15" customHeight="1" x14ac:dyDescent="0.3"/>
    <row r="1073" ht="20.100000000000001" customHeight="1" x14ac:dyDescent="0.3"/>
    <row r="1074" ht="15" customHeight="1" x14ac:dyDescent="0.3"/>
    <row r="1075" ht="15" customHeight="1" x14ac:dyDescent="0.3"/>
    <row r="1076" ht="15" customHeight="1" x14ac:dyDescent="0.3"/>
    <row r="1077" ht="15" customHeight="1" x14ac:dyDescent="0.3"/>
    <row r="1078" ht="20.100000000000001" customHeight="1" x14ac:dyDescent="0.3"/>
    <row r="1079" ht="15" customHeight="1" x14ac:dyDescent="0.3"/>
    <row r="1080" ht="15" customHeight="1" x14ac:dyDescent="0.3"/>
    <row r="1081" ht="15" customHeight="1" x14ac:dyDescent="0.3"/>
    <row r="1082" ht="15" customHeight="1" x14ac:dyDescent="0.3"/>
    <row r="1083" ht="20.100000000000001" customHeight="1" x14ac:dyDescent="0.3"/>
    <row r="1084" ht="15" customHeight="1" x14ac:dyDescent="0.3"/>
    <row r="1085" ht="15" customHeight="1" x14ac:dyDescent="0.3"/>
    <row r="1086" ht="15" customHeight="1" x14ac:dyDescent="0.3"/>
    <row r="1087" ht="15" customHeight="1" x14ac:dyDescent="0.3"/>
    <row r="1088" ht="20.100000000000001" customHeight="1" x14ac:dyDescent="0.3"/>
    <row r="1089" ht="15" customHeight="1" x14ac:dyDescent="0.3"/>
    <row r="1090" ht="15" customHeight="1" x14ac:dyDescent="0.3"/>
    <row r="1091" ht="15" customHeight="1" x14ac:dyDescent="0.3"/>
    <row r="1092" ht="15" customHeight="1" x14ac:dyDescent="0.3"/>
    <row r="1093" ht="20.100000000000001" customHeight="1" x14ac:dyDescent="0.3"/>
    <row r="1094" ht="15" customHeight="1" x14ac:dyDescent="0.3"/>
    <row r="1095" ht="15" customHeight="1" x14ac:dyDescent="0.3"/>
    <row r="1096" ht="15" customHeight="1" x14ac:dyDescent="0.3"/>
    <row r="1097" ht="15" customHeight="1" x14ac:dyDescent="0.3"/>
    <row r="1098" ht="20.100000000000001" customHeight="1" x14ac:dyDescent="0.3"/>
    <row r="1099" ht="15" customHeight="1" x14ac:dyDescent="0.3"/>
    <row r="1100" ht="15" customHeight="1" x14ac:dyDescent="0.3"/>
    <row r="1101" ht="15" customHeight="1" x14ac:dyDescent="0.3"/>
    <row r="1102" ht="15" customHeight="1" x14ac:dyDescent="0.3"/>
    <row r="1103" ht="20.100000000000001" customHeight="1" x14ac:dyDescent="0.3"/>
    <row r="1104" ht="15" customHeight="1" x14ac:dyDescent="0.3"/>
    <row r="1105" ht="15" customHeight="1" x14ac:dyDescent="0.3"/>
    <row r="1106" ht="15" customHeight="1" x14ac:dyDescent="0.3"/>
    <row r="1107" ht="15" customHeight="1" x14ac:dyDescent="0.3"/>
    <row r="1108" ht="20.100000000000001" customHeight="1" x14ac:dyDescent="0.3"/>
    <row r="1109" ht="15" customHeight="1" x14ac:dyDescent="0.3"/>
    <row r="1110" ht="15" customHeight="1" x14ac:dyDescent="0.3"/>
    <row r="1111" ht="15" customHeight="1" x14ac:dyDescent="0.3"/>
    <row r="1112" ht="15" customHeight="1" x14ac:dyDescent="0.3"/>
    <row r="1113" ht="20.100000000000001" customHeight="1" x14ac:dyDescent="0.3"/>
    <row r="1114" ht="15" customHeight="1" x14ac:dyDescent="0.3"/>
    <row r="1115" ht="15" customHeight="1" x14ac:dyDescent="0.3"/>
    <row r="1116" ht="15" customHeight="1" x14ac:dyDescent="0.3"/>
    <row r="1117" ht="15" customHeight="1" x14ac:dyDescent="0.3"/>
    <row r="1118" ht="20.100000000000001" customHeight="1" x14ac:dyDescent="0.3"/>
    <row r="1119" ht="15" customHeight="1" x14ac:dyDescent="0.3"/>
    <row r="1120" ht="15" customHeight="1" x14ac:dyDescent="0.3"/>
    <row r="1121" ht="15" customHeight="1" x14ac:dyDescent="0.3"/>
    <row r="1122" ht="15" customHeight="1" x14ac:dyDescent="0.3"/>
    <row r="1123" ht="20.100000000000001" customHeight="1" x14ac:dyDescent="0.3"/>
    <row r="1124" ht="15" customHeight="1" x14ac:dyDescent="0.3"/>
    <row r="1125" ht="15" customHeight="1" x14ac:dyDescent="0.3"/>
    <row r="1126" ht="15" customHeight="1" x14ac:dyDescent="0.3"/>
    <row r="1127" ht="15" customHeight="1" x14ac:dyDescent="0.3"/>
    <row r="1128" ht="20.100000000000001" customHeight="1" x14ac:dyDescent="0.3"/>
    <row r="1129" ht="15" customHeight="1" x14ac:dyDescent="0.3"/>
    <row r="1130" ht="15" customHeight="1" x14ac:dyDescent="0.3"/>
    <row r="1131" ht="15" customHeight="1" x14ac:dyDescent="0.3"/>
    <row r="1132" ht="15" customHeight="1" x14ac:dyDescent="0.3"/>
    <row r="1133" ht="20.100000000000001" customHeight="1" x14ac:dyDescent="0.3"/>
    <row r="1134" ht="15" customHeight="1" x14ac:dyDescent="0.3"/>
    <row r="1135" ht="15" customHeight="1" x14ac:dyDescent="0.3"/>
    <row r="1136" ht="15" customHeight="1" x14ac:dyDescent="0.3"/>
    <row r="1137" ht="15" customHeight="1" x14ac:dyDescent="0.3"/>
    <row r="1138" ht="20.100000000000001" customHeight="1" x14ac:dyDescent="0.3"/>
    <row r="1139" ht="15" customHeight="1" x14ac:dyDescent="0.3"/>
    <row r="1140" ht="15" customHeight="1" x14ac:dyDescent="0.3"/>
    <row r="1141" ht="15" customHeight="1" x14ac:dyDescent="0.3"/>
    <row r="1142" ht="15" customHeight="1" x14ac:dyDescent="0.3"/>
    <row r="1143" ht="20.100000000000001" customHeight="1" x14ac:dyDescent="0.3"/>
    <row r="1144" ht="15" customHeight="1" x14ac:dyDescent="0.3"/>
    <row r="1145" ht="15" customHeight="1" x14ac:dyDescent="0.3"/>
    <row r="1146" ht="15" customHeight="1" x14ac:dyDescent="0.3"/>
    <row r="1147" ht="15" customHeight="1" x14ac:dyDescent="0.3"/>
    <row r="1148" ht="20.100000000000001" customHeight="1" x14ac:dyDescent="0.3"/>
    <row r="1149" ht="15" customHeight="1" x14ac:dyDescent="0.3"/>
    <row r="1150" ht="15" customHeight="1" x14ac:dyDescent="0.3"/>
    <row r="1151" ht="15" customHeight="1" x14ac:dyDescent="0.3"/>
    <row r="1152" ht="15" customHeight="1" x14ac:dyDescent="0.3"/>
    <row r="1153" ht="20.100000000000001" customHeight="1" x14ac:dyDescent="0.3"/>
    <row r="1154" ht="15" customHeight="1" x14ac:dyDescent="0.3"/>
    <row r="1155" ht="15" customHeight="1" x14ac:dyDescent="0.3"/>
    <row r="1156" ht="15" customHeight="1" x14ac:dyDescent="0.3"/>
    <row r="1157" ht="15" customHeight="1" x14ac:dyDescent="0.3"/>
    <row r="1158" ht="20.100000000000001" customHeight="1" x14ac:dyDescent="0.3"/>
    <row r="1159" ht="15" customHeight="1" x14ac:dyDescent="0.3"/>
    <row r="1160" ht="15" customHeight="1" x14ac:dyDescent="0.3"/>
    <row r="1161" ht="15" customHeight="1" x14ac:dyDescent="0.3"/>
    <row r="1162" ht="15" customHeight="1" x14ac:dyDescent="0.3"/>
    <row r="1163" ht="20.100000000000001" customHeight="1" x14ac:dyDescent="0.3"/>
    <row r="1164" ht="15" customHeight="1" x14ac:dyDescent="0.3"/>
    <row r="1165" ht="15" customHeight="1" x14ac:dyDescent="0.3"/>
    <row r="1166" ht="15" customHeight="1" x14ac:dyDescent="0.3"/>
    <row r="1167" ht="15" customHeight="1" x14ac:dyDescent="0.3"/>
    <row r="1168" ht="20.100000000000001" customHeight="1" x14ac:dyDescent="0.3"/>
    <row r="1169" ht="15" customHeight="1" x14ac:dyDescent="0.3"/>
    <row r="1170" ht="15" customHeight="1" x14ac:dyDescent="0.3"/>
    <row r="1171" ht="15" customHeight="1" x14ac:dyDescent="0.3"/>
    <row r="1172" ht="15" customHeight="1" x14ac:dyDescent="0.3"/>
    <row r="1173" ht="20.100000000000001" customHeight="1" x14ac:dyDescent="0.3"/>
    <row r="1174" ht="15" customHeight="1" x14ac:dyDescent="0.3"/>
    <row r="1175" ht="15" customHeight="1" x14ac:dyDescent="0.3"/>
    <row r="1176" ht="15" customHeight="1" x14ac:dyDescent="0.3"/>
    <row r="1177" ht="15" customHeight="1" x14ac:dyDescent="0.3"/>
    <row r="1178" ht="20.100000000000001" customHeight="1" x14ac:dyDescent="0.3"/>
    <row r="1179" ht="15" customHeight="1" x14ac:dyDescent="0.3"/>
    <row r="1180" ht="15" customHeight="1" x14ac:dyDescent="0.3"/>
    <row r="1181" ht="15" customHeight="1" x14ac:dyDescent="0.3"/>
    <row r="1182" ht="15" customHeight="1" x14ac:dyDescent="0.3"/>
    <row r="1183" ht="20.100000000000001" customHeight="1" x14ac:dyDescent="0.3"/>
    <row r="1184" ht="15" customHeight="1" x14ac:dyDescent="0.3"/>
    <row r="1185" ht="15" customHeight="1" x14ac:dyDescent="0.3"/>
    <row r="1186" ht="15" customHeight="1" x14ac:dyDescent="0.3"/>
    <row r="1187" ht="15" customHeight="1" x14ac:dyDescent="0.3"/>
    <row r="1188" ht="20.100000000000001" customHeight="1" x14ac:dyDescent="0.3"/>
    <row r="1189" ht="15" customHeight="1" x14ac:dyDescent="0.3"/>
    <row r="1190" ht="15" customHeight="1" x14ac:dyDescent="0.3"/>
    <row r="1191" ht="15" customHeight="1" x14ac:dyDescent="0.3"/>
    <row r="1192" ht="15" customHeight="1" x14ac:dyDescent="0.3"/>
    <row r="1193" ht="20.100000000000001" customHeight="1" x14ac:dyDescent="0.3"/>
    <row r="1194" ht="15" customHeight="1" x14ac:dyDescent="0.3"/>
    <row r="1195" ht="15" customHeight="1" x14ac:dyDescent="0.3"/>
    <row r="1196" ht="15" customHeight="1" x14ac:dyDescent="0.3"/>
    <row r="1197" ht="15" customHeight="1" x14ac:dyDescent="0.3"/>
    <row r="1198" ht="20.100000000000001" customHeight="1" x14ac:dyDescent="0.3"/>
    <row r="1199" ht="15" customHeight="1" x14ac:dyDescent="0.3"/>
    <row r="1200" ht="15" customHeight="1" x14ac:dyDescent="0.3"/>
    <row r="1201" ht="15" customHeight="1" x14ac:dyDescent="0.3"/>
    <row r="1202" ht="15" customHeight="1" x14ac:dyDescent="0.3"/>
    <row r="1203" ht="20.100000000000001" customHeight="1" x14ac:dyDescent="0.3"/>
    <row r="1204" ht="15" customHeight="1" x14ac:dyDescent="0.3"/>
    <row r="1205" ht="15" customHeight="1" x14ac:dyDescent="0.3"/>
    <row r="1206" ht="15" customHeight="1" x14ac:dyDescent="0.3"/>
    <row r="1207" ht="15" customHeight="1" x14ac:dyDescent="0.3"/>
    <row r="1208" ht="20.100000000000001" customHeight="1" x14ac:dyDescent="0.3"/>
    <row r="1209" ht="15" customHeight="1" x14ac:dyDescent="0.3"/>
    <row r="1210" ht="15" customHeight="1" x14ac:dyDescent="0.3"/>
    <row r="1211" ht="15" customHeight="1" x14ac:dyDescent="0.3"/>
    <row r="1212" ht="15" customHeight="1" x14ac:dyDescent="0.3"/>
    <row r="1213" ht="20.100000000000001" customHeight="1" x14ac:dyDescent="0.3"/>
    <row r="1214" ht="15" customHeight="1" x14ac:dyDescent="0.3"/>
    <row r="1215" ht="15" customHeight="1" x14ac:dyDescent="0.3"/>
    <row r="1216" ht="15" customHeight="1" x14ac:dyDescent="0.3"/>
    <row r="1217" ht="15" customHeight="1" x14ac:dyDescent="0.3"/>
    <row r="1218" ht="20.100000000000001" customHeight="1" x14ac:dyDescent="0.3"/>
    <row r="1219" ht="15" customHeight="1" x14ac:dyDescent="0.3"/>
    <row r="1220" ht="15" customHeight="1" x14ac:dyDescent="0.3"/>
    <row r="1221" ht="15" customHeight="1" x14ac:dyDescent="0.3"/>
    <row r="1222" ht="15" customHeight="1" x14ac:dyDescent="0.3"/>
    <row r="1223" ht="20.100000000000001" customHeight="1" x14ac:dyDescent="0.3"/>
    <row r="1224" ht="15" customHeight="1" x14ac:dyDescent="0.3"/>
    <row r="1225" ht="15" customHeight="1" x14ac:dyDescent="0.3"/>
    <row r="1226" ht="15" customHeight="1" x14ac:dyDescent="0.3"/>
    <row r="1227" ht="15" customHeight="1" x14ac:dyDescent="0.3"/>
    <row r="1228" ht="20.100000000000001" customHeight="1" x14ac:dyDescent="0.3"/>
    <row r="1229" ht="15" customHeight="1" x14ac:dyDescent="0.3"/>
    <row r="1230" ht="15" customHeight="1" x14ac:dyDescent="0.3"/>
    <row r="1231" ht="15" customHeight="1" x14ac:dyDescent="0.3"/>
    <row r="1232" ht="15" customHeight="1" x14ac:dyDescent="0.3"/>
    <row r="1233" ht="20.100000000000001"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20.100000000000001" customHeight="1" x14ac:dyDescent="0.3"/>
    <row r="1259" ht="15" customHeight="1" x14ac:dyDescent="0.3"/>
    <row r="1260" ht="15" customHeight="1" x14ac:dyDescent="0.3"/>
    <row r="1261" ht="15" customHeight="1" x14ac:dyDescent="0.3"/>
    <row r="1262" ht="15" customHeight="1" x14ac:dyDescent="0.3"/>
    <row r="1263" ht="20.100000000000001" customHeight="1" x14ac:dyDescent="0.3"/>
    <row r="1264" ht="15" customHeight="1" x14ac:dyDescent="0.3"/>
    <row r="1265" ht="15" customHeight="1" x14ac:dyDescent="0.3"/>
    <row r="1266" ht="15" customHeight="1" x14ac:dyDescent="0.3"/>
    <row r="1267" ht="15" customHeight="1" x14ac:dyDescent="0.3"/>
    <row r="1268" ht="20.100000000000001" customHeight="1" x14ac:dyDescent="0.3"/>
    <row r="1269" ht="15" customHeight="1" x14ac:dyDescent="0.3"/>
    <row r="1270" ht="15" customHeight="1" x14ac:dyDescent="0.3"/>
    <row r="1271" ht="15" customHeight="1" x14ac:dyDescent="0.3"/>
    <row r="1272" ht="15" customHeight="1" x14ac:dyDescent="0.3"/>
    <row r="1273" ht="20.100000000000001" customHeight="1" x14ac:dyDescent="0.3"/>
    <row r="1274" ht="15" customHeight="1" x14ac:dyDescent="0.3"/>
    <row r="1275" ht="15" customHeight="1" x14ac:dyDescent="0.3"/>
    <row r="1276" ht="15" customHeight="1" x14ac:dyDescent="0.3"/>
    <row r="1277" ht="15" customHeight="1" x14ac:dyDescent="0.3"/>
    <row r="1278" ht="20.100000000000001" customHeight="1" x14ac:dyDescent="0.3"/>
    <row r="1279" ht="15" customHeight="1" x14ac:dyDescent="0.3"/>
    <row r="1280" ht="15" customHeight="1" x14ac:dyDescent="0.3"/>
    <row r="1281" ht="15" customHeight="1" x14ac:dyDescent="0.3"/>
    <row r="1282" ht="15" customHeight="1" x14ac:dyDescent="0.3"/>
    <row r="1283" ht="20.100000000000001" customHeight="1" x14ac:dyDescent="0.3"/>
    <row r="1284" ht="15" customHeight="1" x14ac:dyDescent="0.3"/>
    <row r="1285" ht="15" customHeight="1" x14ac:dyDescent="0.3"/>
    <row r="1286" ht="15" customHeight="1" x14ac:dyDescent="0.3"/>
    <row r="1287" ht="15" customHeight="1" x14ac:dyDescent="0.3"/>
    <row r="1288" ht="20.100000000000001" customHeight="1" x14ac:dyDescent="0.3"/>
    <row r="1289" ht="15" customHeight="1" x14ac:dyDescent="0.3"/>
    <row r="1290" ht="15" customHeight="1" x14ac:dyDescent="0.3"/>
    <row r="1291" ht="15" customHeight="1" x14ac:dyDescent="0.3"/>
    <row r="1292" ht="15" customHeight="1" x14ac:dyDescent="0.3"/>
    <row r="1293" ht="20.100000000000001" customHeight="1" x14ac:dyDescent="0.3"/>
    <row r="1294" ht="15" customHeight="1" x14ac:dyDescent="0.3"/>
    <row r="1295" ht="15" customHeight="1" x14ac:dyDescent="0.3"/>
    <row r="1296" ht="15" customHeight="1" x14ac:dyDescent="0.3"/>
    <row r="1297" ht="15" customHeight="1" x14ac:dyDescent="0.3"/>
    <row r="1298" ht="20.100000000000001" customHeight="1" x14ac:dyDescent="0.3"/>
    <row r="1299" ht="15" customHeight="1" x14ac:dyDescent="0.3"/>
    <row r="1300" ht="15" customHeight="1" x14ac:dyDescent="0.3"/>
    <row r="1301" ht="15" customHeight="1" x14ac:dyDescent="0.3"/>
    <row r="1302" ht="15" customHeight="1" x14ac:dyDescent="0.3"/>
    <row r="1303" ht="20.100000000000001" customHeight="1" x14ac:dyDescent="0.3"/>
    <row r="1304" ht="15" customHeight="1" x14ac:dyDescent="0.3"/>
    <row r="1305" ht="15" customHeight="1" x14ac:dyDescent="0.3"/>
    <row r="1306" ht="15" customHeight="1" x14ac:dyDescent="0.3"/>
    <row r="1307" ht="15" customHeight="1" x14ac:dyDescent="0.3"/>
    <row r="1308" ht="20.100000000000001" customHeight="1" x14ac:dyDescent="0.3"/>
    <row r="1309" ht="15" customHeight="1" x14ac:dyDescent="0.3"/>
    <row r="1310" ht="15" customHeight="1" x14ac:dyDescent="0.3"/>
    <row r="1311" ht="15" customHeight="1" x14ac:dyDescent="0.3"/>
    <row r="1312" ht="15" customHeight="1" x14ac:dyDescent="0.3"/>
    <row r="1313" ht="20.100000000000001" customHeight="1" x14ac:dyDescent="0.3"/>
    <row r="1314" ht="15" customHeight="1" x14ac:dyDescent="0.3"/>
    <row r="1315" ht="15" customHeight="1" x14ac:dyDescent="0.3"/>
    <row r="1316" ht="15" customHeight="1" x14ac:dyDescent="0.3"/>
    <row r="1317" ht="15" customHeight="1" x14ac:dyDescent="0.3"/>
    <row r="1318" ht="20.100000000000001" customHeight="1" x14ac:dyDescent="0.3"/>
    <row r="1319" ht="15" customHeight="1" x14ac:dyDescent="0.3"/>
    <row r="1320" ht="15" customHeight="1" x14ac:dyDescent="0.3"/>
    <row r="1321" ht="15" customHeight="1" x14ac:dyDescent="0.3"/>
    <row r="1322" ht="15" customHeight="1" x14ac:dyDescent="0.3"/>
    <row r="1323" ht="20.100000000000001" customHeight="1" x14ac:dyDescent="0.3"/>
    <row r="1324" ht="15" customHeight="1" x14ac:dyDescent="0.3"/>
    <row r="1325" ht="15" customHeight="1" x14ac:dyDescent="0.3"/>
    <row r="1326" ht="15" customHeight="1" x14ac:dyDescent="0.3"/>
    <row r="1327" ht="15" customHeight="1" x14ac:dyDescent="0.3"/>
    <row r="1328" ht="20.100000000000001" customHeight="1" x14ac:dyDescent="0.3"/>
    <row r="1329" ht="15" customHeight="1" x14ac:dyDescent="0.3"/>
    <row r="1330" ht="15" customHeight="1" x14ac:dyDescent="0.3"/>
    <row r="1331" ht="15" customHeight="1" x14ac:dyDescent="0.3"/>
    <row r="1332" ht="15" customHeight="1" x14ac:dyDescent="0.3"/>
    <row r="1333" ht="20.100000000000001" customHeight="1" x14ac:dyDescent="0.3"/>
    <row r="1334" ht="15" customHeight="1" x14ac:dyDescent="0.3"/>
    <row r="1335" ht="15" customHeight="1" x14ac:dyDescent="0.3"/>
    <row r="1336" ht="15" customHeight="1" x14ac:dyDescent="0.3"/>
    <row r="1337" ht="15" customHeight="1" x14ac:dyDescent="0.3"/>
    <row r="1338" ht="20.100000000000001" customHeight="1" x14ac:dyDescent="0.3"/>
    <row r="1339" ht="15" customHeight="1" x14ac:dyDescent="0.3"/>
    <row r="1340" ht="15" customHeight="1" x14ac:dyDescent="0.3"/>
    <row r="1341" ht="15" customHeight="1" x14ac:dyDescent="0.3"/>
    <row r="1342" ht="15" customHeight="1" x14ac:dyDescent="0.3"/>
    <row r="1343" ht="20.100000000000001" customHeight="1" x14ac:dyDescent="0.3"/>
    <row r="1344" ht="15" customHeight="1" x14ac:dyDescent="0.3"/>
    <row r="1345" ht="15" customHeight="1" x14ac:dyDescent="0.3"/>
    <row r="1346" ht="15" customHeight="1" x14ac:dyDescent="0.3"/>
    <row r="1347" ht="15" customHeight="1" x14ac:dyDescent="0.3"/>
    <row r="1348" ht="20.100000000000001" customHeight="1" x14ac:dyDescent="0.3"/>
    <row r="1349" ht="15" customHeight="1" x14ac:dyDescent="0.3"/>
    <row r="1350" ht="15" customHeight="1" x14ac:dyDescent="0.3"/>
    <row r="1351" ht="15" customHeight="1" x14ac:dyDescent="0.3"/>
    <row r="1352" ht="15" customHeight="1" x14ac:dyDescent="0.3"/>
    <row r="1353" ht="20.100000000000001" customHeight="1" x14ac:dyDescent="0.3"/>
    <row r="1354" ht="15" customHeight="1" x14ac:dyDescent="0.3"/>
    <row r="1355" ht="15" customHeight="1" x14ac:dyDescent="0.3"/>
    <row r="1356" ht="15" customHeight="1" x14ac:dyDescent="0.3"/>
    <row r="1357" ht="15" customHeight="1" x14ac:dyDescent="0.3"/>
    <row r="1358" ht="20.100000000000001" customHeight="1" x14ac:dyDescent="0.3"/>
    <row r="1359" ht="15" customHeight="1" x14ac:dyDescent="0.3"/>
    <row r="1360" ht="15" customHeight="1" x14ac:dyDescent="0.3"/>
    <row r="1361" ht="15" customHeight="1" x14ac:dyDescent="0.3"/>
    <row r="1362" ht="15" customHeight="1" x14ac:dyDescent="0.3"/>
    <row r="1363" ht="20.100000000000001" customHeight="1" x14ac:dyDescent="0.3"/>
    <row r="1364" ht="15" customHeight="1" x14ac:dyDescent="0.3"/>
    <row r="1365" ht="15" customHeight="1" x14ac:dyDescent="0.3"/>
    <row r="1366" ht="15" customHeight="1" x14ac:dyDescent="0.3"/>
    <row r="1367" ht="15" customHeight="1" x14ac:dyDescent="0.3"/>
    <row r="1368" ht="20.100000000000001" customHeight="1" x14ac:dyDescent="0.3"/>
    <row r="1369" ht="15" customHeight="1" x14ac:dyDescent="0.3"/>
    <row r="1370" ht="15" customHeight="1" x14ac:dyDescent="0.3"/>
    <row r="1371" ht="15" customHeight="1" x14ac:dyDescent="0.3"/>
    <row r="1372" ht="15" customHeight="1" x14ac:dyDescent="0.3"/>
    <row r="1373" ht="20.100000000000001" customHeight="1" x14ac:dyDescent="0.3"/>
    <row r="1374" ht="15" customHeight="1" x14ac:dyDescent="0.3"/>
    <row r="1375" ht="15" customHeight="1" x14ac:dyDescent="0.3"/>
    <row r="1376" ht="15" customHeight="1" x14ac:dyDescent="0.3"/>
    <row r="1377" ht="15" customHeight="1" x14ac:dyDescent="0.3"/>
    <row r="1378" ht="15" customHeight="1" x14ac:dyDescent="0.3"/>
    <row r="1379" ht="20.100000000000001" customHeight="1" x14ac:dyDescent="0.3"/>
    <row r="1380" ht="15" customHeight="1" x14ac:dyDescent="0.3"/>
    <row r="1381" ht="15" customHeight="1" x14ac:dyDescent="0.3"/>
    <row r="1382" ht="15" customHeight="1" x14ac:dyDescent="0.3"/>
    <row r="1383" ht="15" customHeight="1" x14ac:dyDescent="0.3"/>
    <row r="1384" ht="20.100000000000001" customHeight="1" x14ac:dyDescent="0.3"/>
    <row r="1385" ht="15" customHeight="1" x14ac:dyDescent="0.3"/>
    <row r="1386" ht="15" customHeight="1" x14ac:dyDescent="0.3"/>
    <row r="1387" ht="15" customHeight="1" x14ac:dyDescent="0.3"/>
    <row r="1388" ht="15" customHeight="1" x14ac:dyDescent="0.3"/>
    <row r="1389" ht="20.100000000000001" customHeight="1" x14ac:dyDescent="0.3"/>
    <row r="1390" ht="15" customHeight="1" x14ac:dyDescent="0.3"/>
    <row r="1391" ht="15" customHeight="1" x14ac:dyDescent="0.3"/>
    <row r="1392" ht="15" customHeight="1" x14ac:dyDescent="0.3"/>
    <row r="1393" ht="15" customHeight="1" x14ac:dyDescent="0.3"/>
    <row r="1394" ht="20.100000000000001" customHeight="1" x14ac:dyDescent="0.3"/>
    <row r="1395" ht="15" customHeight="1" x14ac:dyDescent="0.3"/>
    <row r="1396" ht="15" customHeight="1" x14ac:dyDescent="0.3"/>
    <row r="1397" ht="15" customHeight="1" x14ac:dyDescent="0.3"/>
    <row r="1398" ht="15" customHeight="1" x14ac:dyDescent="0.3"/>
    <row r="1399" ht="20.100000000000001" customHeight="1" x14ac:dyDescent="0.3"/>
    <row r="1400" ht="15" customHeight="1" x14ac:dyDescent="0.3"/>
    <row r="1401" ht="15" customHeight="1" x14ac:dyDescent="0.3"/>
    <row r="1402" ht="15" customHeight="1" x14ac:dyDescent="0.3"/>
    <row r="1403" ht="15" customHeight="1" x14ac:dyDescent="0.3"/>
    <row r="1404" ht="20.100000000000001" customHeight="1" x14ac:dyDescent="0.3"/>
    <row r="1405" ht="15" customHeight="1" x14ac:dyDescent="0.3"/>
    <row r="1406" ht="15" customHeight="1" x14ac:dyDescent="0.3"/>
    <row r="1407" ht="15" customHeight="1" x14ac:dyDescent="0.3"/>
    <row r="1408" ht="15" customHeight="1" x14ac:dyDescent="0.3"/>
    <row r="1409" ht="20.100000000000001" customHeight="1" x14ac:dyDescent="0.3"/>
    <row r="1410" ht="15" customHeight="1" x14ac:dyDescent="0.3"/>
    <row r="1411" ht="15" customHeight="1" x14ac:dyDescent="0.3"/>
    <row r="1412" ht="15" customHeight="1" x14ac:dyDescent="0.3"/>
    <row r="1413" ht="15" customHeight="1" x14ac:dyDescent="0.3"/>
    <row r="1414" ht="15" customHeight="1" x14ac:dyDescent="0.3"/>
    <row r="1415" ht="20.100000000000001"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20.100000000000001" customHeight="1" x14ac:dyDescent="0.3"/>
    <row r="1423" ht="15" customHeight="1" x14ac:dyDescent="0.3"/>
    <row r="1424" ht="15" customHeight="1" x14ac:dyDescent="0.3"/>
    <row r="1425" ht="20.100000000000001" customHeight="1" x14ac:dyDescent="0.3"/>
    <row r="1426" ht="15" customHeight="1" x14ac:dyDescent="0.3"/>
    <row r="1427" ht="15" customHeight="1" x14ac:dyDescent="0.3"/>
    <row r="1428" ht="20.100000000000001" customHeight="1" x14ac:dyDescent="0.3"/>
    <row r="1429" ht="15" customHeight="1" x14ac:dyDescent="0.3"/>
    <row r="1430" ht="15" customHeight="1" x14ac:dyDescent="0.3"/>
    <row r="1431" ht="20.100000000000001" customHeight="1" x14ac:dyDescent="0.3"/>
    <row r="1432" ht="15" customHeight="1" x14ac:dyDescent="0.3"/>
    <row r="1433" ht="15" customHeight="1" x14ac:dyDescent="0.3"/>
    <row r="1434" ht="20.100000000000001" customHeight="1" x14ac:dyDescent="0.3"/>
    <row r="1435" ht="15" customHeight="1" x14ac:dyDescent="0.3"/>
    <row r="1436" ht="15" customHeight="1" x14ac:dyDescent="0.3"/>
    <row r="1437" ht="20.100000000000001" customHeight="1" x14ac:dyDescent="0.3"/>
    <row r="1438" ht="15" customHeight="1" x14ac:dyDescent="0.3"/>
    <row r="1439" ht="15" customHeight="1" x14ac:dyDescent="0.3"/>
    <row r="1440" ht="15" customHeight="1" x14ac:dyDescent="0.3"/>
    <row r="1441" ht="15" customHeight="1" x14ac:dyDescent="0.3"/>
    <row r="1442" ht="20.100000000000001" customHeight="1" x14ac:dyDescent="0.3"/>
    <row r="1443" ht="15" customHeight="1" x14ac:dyDescent="0.3"/>
    <row r="1444" ht="15" customHeight="1" x14ac:dyDescent="0.3"/>
    <row r="1445" ht="15" customHeight="1" x14ac:dyDescent="0.3"/>
    <row r="1446" ht="15" customHeight="1" x14ac:dyDescent="0.3"/>
    <row r="1447" ht="20.100000000000001" customHeight="1" x14ac:dyDescent="0.3"/>
    <row r="1448" ht="15" customHeight="1" x14ac:dyDescent="0.3"/>
    <row r="1449" ht="15" customHeight="1" x14ac:dyDescent="0.3"/>
    <row r="1450" ht="15" customHeight="1" x14ac:dyDescent="0.3"/>
    <row r="1451" ht="15" customHeight="1" x14ac:dyDescent="0.3"/>
    <row r="1452" ht="15" customHeight="1" x14ac:dyDescent="0.3"/>
    <row r="1453" ht="20.100000000000001" customHeight="1" x14ac:dyDescent="0.3"/>
    <row r="1454" ht="15" customHeight="1" x14ac:dyDescent="0.3"/>
    <row r="1455" ht="15" customHeight="1" x14ac:dyDescent="0.3"/>
    <row r="1456" ht="15" customHeight="1" x14ac:dyDescent="0.3"/>
    <row r="1457" ht="15" customHeight="1" x14ac:dyDescent="0.3"/>
    <row r="1458" ht="15" customHeight="1" x14ac:dyDescent="0.3"/>
    <row r="1459" ht="20.100000000000001" customHeight="1" x14ac:dyDescent="0.3"/>
    <row r="1460" ht="15" customHeight="1" x14ac:dyDescent="0.3"/>
    <row r="1461" ht="15" customHeight="1" x14ac:dyDescent="0.3"/>
    <row r="1462" ht="15" customHeight="1" x14ac:dyDescent="0.3"/>
    <row r="1463" ht="15" customHeight="1" x14ac:dyDescent="0.3"/>
    <row r="1464" ht="15" customHeight="1" x14ac:dyDescent="0.3"/>
    <row r="1465" ht="20.100000000000001" customHeight="1" x14ac:dyDescent="0.3"/>
    <row r="1466" ht="15" customHeight="1" x14ac:dyDescent="0.3"/>
    <row r="1467" ht="15" customHeight="1" x14ac:dyDescent="0.3"/>
    <row r="1468" ht="15" customHeight="1" x14ac:dyDescent="0.3"/>
    <row r="1469" ht="15" customHeight="1" x14ac:dyDescent="0.3"/>
    <row r="1470" ht="15" customHeight="1" x14ac:dyDescent="0.3"/>
    <row r="1471" ht="20.100000000000001" customHeight="1" x14ac:dyDescent="0.3"/>
    <row r="1472" ht="15" customHeight="1" x14ac:dyDescent="0.3"/>
    <row r="1473" ht="15" customHeight="1" x14ac:dyDescent="0.3"/>
    <row r="1474" ht="15" customHeight="1" x14ac:dyDescent="0.3"/>
    <row r="1475" ht="15" customHeight="1" x14ac:dyDescent="0.3"/>
    <row r="1476" ht="15" customHeight="1" x14ac:dyDescent="0.3"/>
    <row r="1477" ht="20.100000000000001" customHeight="1" x14ac:dyDescent="0.3"/>
    <row r="1478" ht="15" customHeight="1" x14ac:dyDescent="0.3"/>
    <row r="1479" ht="15" customHeight="1" x14ac:dyDescent="0.3"/>
    <row r="1480" ht="15" customHeight="1" x14ac:dyDescent="0.3"/>
    <row r="1481" ht="15" customHeight="1" x14ac:dyDescent="0.3"/>
    <row r="1482" ht="15" customHeight="1" x14ac:dyDescent="0.3"/>
    <row r="1483" ht="20.100000000000001" customHeight="1" x14ac:dyDescent="0.3"/>
    <row r="1484" ht="15" customHeight="1" x14ac:dyDescent="0.3"/>
    <row r="1485" ht="15" customHeight="1" x14ac:dyDescent="0.3"/>
    <row r="1486" ht="15" customHeight="1" x14ac:dyDescent="0.3"/>
    <row r="1487" ht="15" customHeight="1" x14ac:dyDescent="0.3"/>
    <row r="1488" ht="15" customHeight="1" x14ac:dyDescent="0.3"/>
    <row r="1489" ht="20.100000000000001" customHeight="1" x14ac:dyDescent="0.3"/>
    <row r="1490" ht="15" customHeight="1" x14ac:dyDescent="0.3"/>
    <row r="1491" ht="15" customHeight="1" x14ac:dyDescent="0.3"/>
    <row r="1492" ht="15" customHeight="1" x14ac:dyDescent="0.3"/>
    <row r="1493" ht="20.100000000000001" customHeight="1" x14ac:dyDescent="0.3"/>
    <row r="1494" ht="15" customHeight="1" x14ac:dyDescent="0.3"/>
    <row r="1495" ht="15" customHeight="1" x14ac:dyDescent="0.3"/>
    <row r="1496" ht="15" customHeight="1" x14ac:dyDescent="0.3"/>
    <row r="1497" ht="15" customHeight="1" x14ac:dyDescent="0.3"/>
    <row r="1498" ht="15" customHeight="1" x14ac:dyDescent="0.3"/>
    <row r="1499" ht="15" customHeight="1" x14ac:dyDescent="0.3"/>
    <row r="1500" ht="15" customHeight="1" x14ac:dyDescent="0.3"/>
    <row r="1501" ht="20.100000000000001" customHeight="1" x14ac:dyDescent="0.3"/>
    <row r="1502" ht="15" customHeight="1" x14ac:dyDescent="0.3"/>
    <row r="1503" ht="15" customHeight="1" x14ac:dyDescent="0.3"/>
    <row r="1504" ht="15" customHeight="1" x14ac:dyDescent="0.3"/>
    <row r="1505" ht="15" customHeight="1" x14ac:dyDescent="0.3"/>
    <row r="1506" ht="15" customHeight="1" x14ac:dyDescent="0.3"/>
    <row r="1507" ht="20.100000000000001" customHeight="1" x14ac:dyDescent="0.3"/>
    <row r="1508" ht="15" customHeight="1" x14ac:dyDescent="0.3"/>
    <row r="1509" ht="15" customHeight="1" x14ac:dyDescent="0.3"/>
    <row r="1510" ht="15" customHeight="1" x14ac:dyDescent="0.3"/>
    <row r="1511" ht="20.100000000000001" customHeight="1" x14ac:dyDescent="0.3"/>
    <row r="1512" ht="15" customHeight="1" x14ac:dyDescent="0.3"/>
    <row r="1513" ht="15" customHeight="1" x14ac:dyDescent="0.3"/>
    <row r="1514" ht="15" customHeight="1" x14ac:dyDescent="0.3"/>
    <row r="1515" ht="15" customHeight="1" x14ac:dyDescent="0.3"/>
    <row r="1516" ht="20.100000000000001" customHeight="1" x14ac:dyDescent="0.3"/>
    <row r="1517" ht="15" customHeight="1" x14ac:dyDescent="0.3"/>
    <row r="1518" ht="15" customHeight="1" x14ac:dyDescent="0.3"/>
    <row r="1519" ht="15" customHeight="1" x14ac:dyDescent="0.3"/>
    <row r="1520" ht="20.100000000000001"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20.100000000000001" customHeight="1" x14ac:dyDescent="0.3"/>
    <row r="1531" ht="15" customHeight="1" x14ac:dyDescent="0.3"/>
    <row r="1532" ht="15" customHeight="1" x14ac:dyDescent="0.3"/>
    <row r="1533" ht="15" customHeight="1" x14ac:dyDescent="0.3"/>
    <row r="1534" ht="20.100000000000001"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20.100000000000001"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20.100000000000001"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20.100000000000001"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20.100000000000001"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20.100000000000001"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20.100000000000001"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20.100000000000001" customHeight="1" x14ac:dyDescent="0.3"/>
    <row r="1596" ht="15" customHeight="1" x14ac:dyDescent="0.3"/>
    <row r="1597" ht="15" customHeight="1" x14ac:dyDescent="0.3"/>
    <row r="1598" ht="15" customHeight="1" x14ac:dyDescent="0.3"/>
    <row r="1599" ht="20.100000000000001" customHeight="1" x14ac:dyDescent="0.3"/>
    <row r="1600" ht="15" customHeight="1" x14ac:dyDescent="0.3"/>
    <row r="1601" ht="15" customHeight="1" x14ac:dyDescent="0.3"/>
    <row r="1602" ht="15" customHeight="1" x14ac:dyDescent="0.3"/>
    <row r="1603" ht="20.100000000000001" customHeight="1" x14ac:dyDescent="0.3"/>
    <row r="1604" ht="15" customHeight="1" x14ac:dyDescent="0.3"/>
    <row r="1605" ht="15" customHeight="1" x14ac:dyDescent="0.3"/>
    <row r="1606" ht="15" customHeight="1" x14ac:dyDescent="0.3"/>
    <row r="1607" ht="15" customHeight="1" x14ac:dyDescent="0.3"/>
    <row r="1608" ht="15" customHeight="1" x14ac:dyDescent="0.3"/>
    <row r="1609" ht="15" customHeight="1" x14ac:dyDescent="0.3"/>
    <row r="1610" ht="20.100000000000001" customHeight="1" x14ac:dyDescent="0.3"/>
    <row r="1611" ht="15" customHeight="1" x14ac:dyDescent="0.3"/>
    <row r="1612" ht="15" customHeight="1" x14ac:dyDescent="0.3"/>
    <row r="1613" ht="15" customHeight="1" x14ac:dyDescent="0.3"/>
    <row r="1614" ht="15" customHeight="1" x14ac:dyDescent="0.3"/>
    <row r="1615" ht="15" customHeight="1" x14ac:dyDescent="0.3"/>
    <row r="1616" ht="15" customHeight="1" x14ac:dyDescent="0.3"/>
    <row r="1617" ht="20.100000000000001" customHeight="1" x14ac:dyDescent="0.3"/>
    <row r="1618" ht="15" customHeight="1" x14ac:dyDescent="0.3"/>
    <row r="1619" ht="15" customHeight="1" x14ac:dyDescent="0.3"/>
    <row r="1620" ht="15" customHeight="1" x14ac:dyDescent="0.3"/>
    <row r="1621" ht="20.100000000000001" customHeight="1" x14ac:dyDescent="0.3"/>
    <row r="1622" ht="15" customHeight="1" x14ac:dyDescent="0.3"/>
    <row r="1623" ht="15" customHeight="1" x14ac:dyDescent="0.3"/>
    <row r="1624" ht="15" customHeight="1" x14ac:dyDescent="0.3"/>
    <row r="1625" ht="20.100000000000001" customHeight="1" x14ac:dyDescent="0.3"/>
    <row r="1626" ht="15" customHeight="1" x14ac:dyDescent="0.3"/>
    <row r="1627" ht="15" customHeight="1" x14ac:dyDescent="0.3"/>
    <row r="1628" ht="15" customHeight="1" x14ac:dyDescent="0.3"/>
    <row r="1629" ht="20.100000000000001" customHeight="1" x14ac:dyDescent="0.3"/>
    <row r="1630" ht="15" customHeight="1" x14ac:dyDescent="0.3"/>
    <row r="1631" ht="15" customHeight="1" x14ac:dyDescent="0.3"/>
    <row r="1632" ht="15" customHeight="1" x14ac:dyDescent="0.3"/>
    <row r="1633" ht="20.100000000000001" customHeight="1" x14ac:dyDescent="0.3"/>
    <row r="1634" ht="15" customHeight="1" x14ac:dyDescent="0.3"/>
    <row r="1635" ht="15" customHeight="1" x14ac:dyDescent="0.3"/>
    <row r="1636" ht="15" customHeight="1" x14ac:dyDescent="0.3"/>
    <row r="1637" ht="20.100000000000001" customHeight="1" x14ac:dyDescent="0.3"/>
    <row r="1638" ht="15" customHeight="1" x14ac:dyDescent="0.3"/>
    <row r="1639" ht="15" customHeight="1" x14ac:dyDescent="0.3"/>
    <row r="1640" ht="15" customHeight="1" x14ac:dyDescent="0.3"/>
    <row r="1641" ht="20.100000000000001" customHeight="1" x14ac:dyDescent="0.3"/>
    <row r="1642" ht="15" customHeight="1" x14ac:dyDescent="0.3"/>
    <row r="1643" ht="15" customHeight="1" x14ac:dyDescent="0.3"/>
    <row r="1644" ht="15" customHeight="1" x14ac:dyDescent="0.3"/>
    <row r="1645" ht="20.100000000000001" customHeight="1" x14ac:dyDescent="0.3"/>
    <row r="1646" ht="15" customHeight="1" x14ac:dyDescent="0.3"/>
    <row r="1647" ht="15" customHeight="1" x14ac:dyDescent="0.3"/>
    <row r="1648" ht="15" customHeight="1" x14ac:dyDescent="0.3"/>
    <row r="1649" ht="20.100000000000001" customHeight="1" x14ac:dyDescent="0.3"/>
    <row r="1650" ht="15" customHeight="1" x14ac:dyDescent="0.3"/>
    <row r="1651" ht="15" customHeight="1" x14ac:dyDescent="0.3"/>
    <row r="1652" ht="15" customHeight="1" x14ac:dyDescent="0.3"/>
    <row r="1653" ht="20.100000000000001" customHeight="1" x14ac:dyDescent="0.3"/>
    <row r="1654" ht="15" customHeight="1" x14ac:dyDescent="0.3"/>
    <row r="1655" ht="15" customHeight="1" x14ac:dyDescent="0.3"/>
    <row r="1656" ht="15" customHeight="1" x14ac:dyDescent="0.3"/>
    <row r="1657" ht="20.100000000000001" customHeight="1" x14ac:dyDescent="0.3"/>
    <row r="1658" ht="15" customHeight="1" x14ac:dyDescent="0.3"/>
    <row r="1659" ht="15" customHeight="1" x14ac:dyDescent="0.3"/>
    <row r="1660" ht="15" customHeight="1" x14ac:dyDescent="0.3"/>
    <row r="1661" ht="20.100000000000001" customHeight="1" x14ac:dyDescent="0.3"/>
    <row r="1662" ht="15" customHeight="1" x14ac:dyDescent="0.3"/>
    <row r="1663" ht="15" customHeight="1" x14ac:dyDescent="0.3"/>
    <row r="1664" ht="15" customHeight="1" x14ac:dyDescent="0.3"/>
    <row r="1665" ht="15" customHeight="1" x14ac:dyDescent="0.3"/>
    <row r="1666" ht="15" customHeight="1" x14ac:dyDescent="0.3"/>
    <row r="1667" ht="20.100000000000001"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20.100000000000001"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20.100000000000001"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ht="15" customHeight="1" x14ac:dyDescent="0.3"/>
    <row r="1698" ht="15" customHeight="1" x14ac:dyDescent="0.3"/>
    <row r="1699" ht="15" customHeight="1" x14ac:dyDescent="0.3"/>
    <row r="1700" ht="15" customHeight="1" x14ac:dyDescent="0.3"/>
    <row r="1701" ht="15" customHeight="1" x14ac:dyDescent="0.3"/>
    <row r="1702" ht="15" customHeight="1" x14ac:dyDescent="0.3"/>
    <row r="1703" ht="15" customHeight="1" x14ac:dyDescent="0.3"/>
    <row r="1704" ht="15" customHeight="1" x14ac:dyDescent="0.3"/>
    <row r="1705" ht="15" customHeight="1" x14ac:dyDescent="0.3"/>
    <row r="1706" ht="15" customHeight="1" x14ac:dyDescent="0.3"/>
    <row r="1707" ht="15" customHeight="1" x14ac:dyDescent="0.3"/>
    <row r="1708" ht="15" customHeight="1" x14ac:dyDescent="0.3"/>
    <row r="1709" ht="15" customHeight="1" x14ac:dyDescent="0.3"/>
    <row r="1710" ht="15" customHeight="1" x14ac:dyDescent="0.3"/>
    <row r="1711" ht="15" customHeight="1" x14ac:dyDescent="0.3"/>
    <row r="1712"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20.100000000000001" customHeight="1" x14ac:dyDescent="0.3"/>
    <row r="1768" ht="15" customHeight="1" x14ac:dyDescent="0.3"/>
    <row r="1769" ht="15" customHeight="1" x14ac:dyDescent="0.3"/>
    <row r="1770" ht="15" customHeight="1" x14ac:dyDescent="0.3"/>
    <row r="1771" ht="15" customHeight="1" x14ac:dyDescent="0.3"/>
    <row r="1772" ht="15" customHeight="1" x14ac:dyDescent="0.3"/>
    <row r="1773" ht="20.100000000000001"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20.100000000000001" customHeight="1" x14ac:dyDescent="0.3"/>
    <row r="1788" ht="15" customHeight="1" x14ac:dyDescent="0.3"/>
    <row r="1789" ht="15" customHeight="1" x14ac:dyDescent="0.3"/>
    <row r="1790" ht="15" customHeight="1" x14ac:dyDescent="0.3"/>
    <row r="1791" ht="15" customHeight="1" x14ac:dyDescent="0.3"/>
    <row r="1792" ht="20.100000000000001"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20.100000000000001"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20.100000000000001"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20.100000000000001"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20.100000000000001" customHeight="1" x14ac:dyDescent="0.3"/>
    <row r="1821" ht="15" customHeight="1" x14ac:dyDescent="0.3"/>
    <row r="1822" ht="15" customHeight="1" x14ac:dyDescent="0.3"/>
    <row r="1823" ht="15" customHeight="1" x14ac:dyDescent="0.3"/>
    <row r="1824" ht="15" customHeight="1" x14ac:dyDescent="0.3"/>
    <row r="1825" ht="15" customHeight="1" x14ac:dyDescent="0.3"/>
    <row r="1826" ht="20.100000000000001" customHeight="1" x14ac:dyDescent="0.3"/>
    <row r="1827" ht="15" customHeight="1" x14ac:dyDescent="0.3"/>
    <row r="1828" ht="15" customHeight="1" x14ac:dyDescent="0.3"/>
    <row r="1829" ht="15" customHeight="1" x14ac:dyDescent="0.3"/>
    <row r="1830" ht="15" customHeight="1" x14ac:dyDescent="0.3"/>
    <row r="1831" ht="20.100000000000001" customHeight="1" x14ac:dyDescent="0.3"/>
    <row r="1832" ht="15" customHeight="1" x14ac:dyDescent="0.3"/>
    <row r="1833" ht="15" customHeight="1" x14ac:dyDescent="0.3"/>
    <row r="1834" ht="15" customHeight="1" x14ac:dyDescent="0.3"/>
    <row r="1835" ht="15" customHeight="1" x14ac:dyDescent="0.3"/>
    <row r="1836" ht="20.100000000000001" customHeight="1" x14ac:dyDescent="0.3"/>
    <row r="1837" ht="15" customHeight="1" x14ac:dyDescent="0.3"/>
    <row r="1838" ht="15" customHeight="1" x14ac:dyDescent="0.3"/>
    <row r="1839" ht="15" customHeight="1" x14ac:dyDescent="0.3"/>
    <row r="1840" ht="15" customHeight="1" x14ac:dyDescent="0.3"/>
    <row r="1841" ht="20.100000000000001" customHeight="1" x14ac:dyDescent="0.3"/>
    <row r="1842" ht="15" customHeight="1" x14ac:dyDescent="0.3"/>
    <row r="1843" ht="15" customHeight="1" x14ac:dyDescent="0.3"/>
    <row r="1844" ht="15" customHeight="1" x14ac:dyDescent="0.3"/>
    <row r="1845" ht="20.100000000000001" customHeight="1" x14ac:dyDescent="0.3"/>
    <row r="1846" ht="15" customHeight="1" x14ac:dyDescent="0.3"/>
    <row r="1847" ht="15" customHeight="1" x14ac:dyDescent="0.3"/>
    <row r="1848" ht="15" customHeight="1" x14ac:dyDescent="0.3"/>
    <row r="1849" ht="20.100000000000001" customHeight="1" x14ac:dyDescent="0.3"/>
    <row r="1850" ht="15" customHeight="1" x14ac:dyDescent="0.3"/>
    <row r="1851" ht="15" customHeight="1" x14ac:dyDescent="0.3"/>
    <row r="1852" ht="15" customHeight="1" x14ac:dyDescent="0.3"/>
    <row r="1853" ht="20.100000000000001" customHeight="1" x14ac:dyDescent="0.3"/>
    <row r="1854" ht="15" customHeight="1" x14ac:dyDescent="0.3"/>
    <row r="1855" ht="15" customHeight="1" x14ac:dyDescent="0.3"/>
    <row r="1856" ht="15" customHeight="1" x14ac:dyDescent="0.3"/>
    <row r="1857" ht="20.100000000000001" customHeight="1" x14ac:dyDescent="0.3"/>
    <row r="1858" ht="15" customHeight="1" x14ac:dyDescent="0.3"/>
    <row r="1859" ht="15" customHeight="1" x14ac:dyDescent="0.3"/>
    <row r="1860" ht="15" customHeight="1" x14ac:dyDescent="0.3"/>
    <row r="1861" ht="20.100000000000001" customHeight="1" x14ac:dyDescent="0.3"/>
    <row r="1862" ht="15" customHeight="1" x14ac:dyDescent="0.3"/>
    <row r="1863" ht="15" customHeight="1" x14ac:dyDescent="0.3"/>
    <row r="1864" ht="15" customHeight="1" x14ac:dyDescent="0.3"/>
    <row r="1865" ht="20.100000000000001"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20.100000000000001"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20.100000000000001"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20.100000000000001"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20.100000000000001"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20.100000000000001"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20.100000000000001"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20.100000000000001"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20.100000000000001" customHeight="1" x14ac:dyDescent="0.3"/>
    <row r="1932" ht="15" customHeight="1" x14ac:dyDescent="0.3"/>
    <row r="1933" ht="15" customHeight="1" x14ac:dyDescent="0.3"/>
    <row r="1934" ht="15" customHeight="1" x14ac:dyDescent="0.3"/>
    <row r="1935" ht="15" customHeight="1" x14ac:dyDescent="0.3"/>
    <row r="1936" ht="15" customHeight="1" x14ac:dyDescent="0.3"/>
    <row r="1937" ht="15" customHeight="1" x14ac:dyDescent="0.3"/>
    <row r="1938" ht="15" customHeight="1" x14ac:dyDescent="0.3"/>
    <row r="1939" ht="15" customHeight="1" x14ac:dyDescent="0.3"/>
    <row r="1940" ht="20.100000000000001" customHeight="1" x14ac:dyDescent="0.3"/>
    <row r="1941" ht="15" customHeight="1" x14ac:dyDescent="0.3"/>
    <row r="1942" ht="15" customHeight="1" x14ac:dyDescent="0.3"/>
    <row r="1943" ht="15" customHeight="1" x14ac:dyDescent="0.3"/>
    <row r="1944" ht="15" customHeight="1" x14ac:dyDescent="0.3"/>
    <row r="1945" ht="15" customHeight="1" x14ac:dyDescent="0.3"/>
    <row r="1946" ht="15" customHeight="1" x14ac:dyDescent="0.3"/>
    <row r="1947" ht="15" customHeight="1" x14ac:dyDescent="0.3"/>
    <row r="1948" ht="15" customHeight="1" x14ac:dyDescent="0.3"/>
    <row r="1949" ht="20.100000000000001" customHeight="1" x14ac:dyDescent="0.3"/>
    <row r="1950" ht="15" customHeight="1" x14ac:dyDescent="0.3"/>
    <row r="1951" ht="15" customHeight="1" x14ac:dyDescent="0.3"/>
    <row r="1952" ht="15" customHeight="1" x14ac:dyDescent="0.3"/>
    <row r="1953" ht="15" customHeight="1" x14ac:dyDescent="0.3"/>
    <row r="1954" ht="15" customHeight="1" x14ac:dyDescent="0.3"/>
    <row r="1955" ht="20.100000000000001"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20.100000000000001"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20.100000000000001"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20.100000000000001"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20.100000000000001"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20.100000000000001"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20.100000000000001"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20.100000000000001" customHeight="1" x14ac:dyDescent="0.3"/>
    <row r="2014" ht="15" customHeight="1" x14ac:dyDescent="0.3"/>
    <row r="2015" ht="15" customHeight="1" x14ac:dyDescent="0.3"/>
    <row r="2016" ht="15" customHeight="1" x14ac:dyDescent="0.3"/>
    <row r="2017" ht="15" customHeight="1" x14ac:dyDescent="0.3"/>
    <row r="2018" ht="15" customHeight="1" x14ac:dyDescent="0.3"/>
    <row r="2019" ht="15" customHeight="1" x14ac:dyDescent="0.3"/>
    <row r="2020" ht="15" customHeight="1" x14ac:dyDescent="0.3"/>
    <row r="2021" ht="20.100000000000001" customHeight="1" x14ac:dyDescent="0.3"/>
    <row r="2022" ht="15" customHeight="1" x14ac:dyDescent="0.3"/>
    <row r="2023" ht="15" customHeight="1" x14ac:dyDescent="0.3"/>
    <row r="2024" ht="15" customHeight="1" x14ac:dyDescent="0.3"/>
    <row r="2025" ht="15" customHeight="1" x14ac:dyDescent="0.3"/>
    <row r="2026" ht="15" customHeight="1" x14ac:dyDescent="0.3"/>
    <row r="2027" ht="15" customHeight="1" x14ac:dyDescent="0.3"/>
    <row r="2028" ht="15" customHeight="1" x14ac:dyDescent="0.3"/>
    <row r="2029" ht="20.100000000000001" customHeight="1" x14ac:dyDescent="0.3"/>
    <row r="2030" ht="15" customHeight="1" x14ac:dyDescent="0.3"/>
    <row r="2031" ht="15" customHeight="1" x14ac:dyDescent="0.3"/>
    <row r="2032" ht="15" customHeight="1" x14ac:dyDescent="0.3"/>
    <row r="2033" ht="15" customHeight="1" x14ac:dyDescent="0.3"/>
    <row r="2034" ht="15" customHeight="1" x14ac:dyDescent="0.3"/>
    <row r="2035" ht="15" customHeight="1" x14ac:dyDescent="0.3"/>
    <row r="2036" ht="15" customHeight="1" x14ac:dyDescent="0.3"/>
    <row r="2037" ht="20.100000000000001"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20.100000000000001"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20.100000000000001"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20.100000000000001"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20.100000000000001"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20.100000000000001"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20.100000000000001"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20.100000000000001"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20.100000000000001"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20.100000000000001"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20.100000000000001"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20.100000000000001"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20.100000000000001"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20.100000000000001" customHeight="1" x14ac:dyDescent="0.3"/>
    <row r="2142" ht="15" customHeight="1" x14ac:dyDescent="0.3"/>
    <row r="2143" ht="15" customHeight="1" x14ac:dyDescent="0.3"/>
    <row r="2144" ht="15" customHeight="1" x14ac:dyDescent="0.3"/>
    <row r="2145" ht="15" customHeight="1" x14ac:dyDescent="0.3"/>
    <row r="2146" ht="15" customHeight="1" x14ac:dyDescent="0.3"/>
    <row r="2147" ht="15" customHeight="1" x14ac:dyDescent="0.3"/>
    <row r="2148" ht="15" customHeight="1" x14ac:dyDescent="0.3"/>
    <row r="2149" ht="20.100000000000001" customHeight="1" x14ac:dyDescent="0.3"/>
    <row r="2150" ht="15" customHeight="1" x14ac:dyDescent="0.3"/>
    <row r="2151" ht="15" customHeight="1" x14ac:dyDescent="0.3"/>
    <row r="2152" ht="15" customHeight="1" x14ac:dyDescent="0.3"/>
    <row r="2153" ht="15" customHeight="1" x14ac:dyDescent="0.3"/>
    <row r="2154" ht="15" customHeight="1" x14ac:dyDescent="0.3"/>
    <row r="2155" ht="15" customHeight="1" x14ac:dyDescent="0.3"/>
    <row r="2156" ht="15" customHeight="1" x14ac:dyDescent="0.3"/>
    <row r="2157" ht="20.100000000000001" customHeight="1" x14ac:dyDescent="0.3"/>
    <row r="2158" ht="15" customHeight="1" x14ac:dyDescent="0.3"/>
    <row r="2159" ht="15" customHeight="1" x14ac:dyDescent="0.3"/>
    <row r="2160" ht="15" customHeight="1" x14ac:dyDescent="0.3"/>
    <row r="2161" ht="15" customHeight="1" x14ac:dyDescent="0.3"/>
    <row r="2162" ht="15" customHeight="1" x14ac:dyDescent="0.3"/>
    <row r="2163" ht="15" customHeight="1" x14ac:dyDescent="0.3"/>
    <row r="2164" ht="15" customHeight="1" x14ac:dyDescent="0.3"/>
    <row r="2165" ht="20.100000000000001"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20.100000000000001"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20.100000000000001"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20.100000000000001"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20.100000000000001"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20.100000000000001"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20.100000000000001"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ht="15" customHeight="1" x14ac:dyDescent="0.3"/>
    <row r="2306" ht="15" customHeight="1" x14ac:dyDescent="0.3"/>
    <row r="2307" ht="15" customHeight="1" x14ac:dyDescent="0.3"/>
    <row r="2308" ht="15" customHeight="1" x14ac:dyDescent="0.3"/>
    <row r="2309" ht="15" customHeight="1" x14ac:dyDescent="0.3"/>
    <row r="2310" ht="15" customHeight="1" x14ac:dyDescent="0.3"/>
    <row r="2311" ht="15" customHeight="1" x14ac:dyDescent="0.3"/>
    <row r="2312" ht="15" customHeight="1" x14ac:dyDescent="0.3"/>
    <row r="2313" ht="15" customHeight="1" x14ac:dyDescent="0.3"/>
    <row r="2314" ht="15" customHeight="1" x14ac:dyDescent="0.3"/>
    <row r="2315" ht="15" customHeight="1" x14ac:dyDescent="0.3"/>
    <row r="2316" ht="15" customHeight="1" x14ac:dyDescent="0.3"/>
    <row r="2317" ht="15" customHeight="1" x14ac:dyDescent="0.3"/>
    <row r="2318" ht="15" customHeight="1" x14ac:dyDescent="0.3"/>
    <row r="2319" ht="15" customHeight="1" x14ac:dyDescent="0.3"/>
    <row r="2320"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ht="15" customHeight="1" x14ac:dyDescent="0.3"/>
    <row r="2418" ht="15" customHeight="1" x14ac:dyDescent="0.3"/>
    <row r="2419" ht="15" customHeight="1" x14ac:dyDescent="0.3"/>
    <row r="2420" ht="15" customHeight="1" x14ac:dyDescent="0.3"/>
    <row r="2421" ht="15" customHeight="1" x14ac:dyDescent="0.3"/>
    <row r="2422" ht="15" customHeight="1" x14ac:dyDescent="0.3"/>
    <row r="2423" ht="15" customHeight="1" x14ac:dyDescent="0.3"/>
    <row r="2424" ht="15" customHeight="1" x14ac:dyDescent="0.3"/>
    <row r="2425" ht="15" customHeight="1" x14ac:dyDescent="0.3"/>
    <row r="2426" ht="15" customHeight="1" x14ac:dyDescent="0.3"/>
    <row r="2427" ht="15" customHeight="1" x14ac:dyDescent="0.3"/>
    <row r="2428" ht="15" customHeight="1" x14ac:dyDescent="0.3"/>
    <row r="2429" ht="15" customHeight="1" x14ac:dyDescent="0.3"/>
    <row r="2430" ht="15" customHeight="1" x14ac:dyDescent="0.3"/>
    <row r="2431" ht="15" customHeight="1" x14ac:dyDescent="0.3"/>
    <row r="2432"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ht="15" customHeight="1" x14ac:dyDescent="0.3"/>
    <row r="2498" ht="15" customHeight="1" x14ac:dyDescent="0.3"/>
    <row r="2499" ht="15" customHeight="1" x14ac:dyDescent="0.3"/>
    <row r="2500" ht="15" customHeight="1" x14ac:dyDescent="0.3"/>
    <row r="2501" ht="15" customHeight="1" x14ac:dyDescent="0.3"/>
    <row r="2502" ht="15" customHeight="1" x14ac:dyDescent="0.3"/>
    <row r="2503" ht="15" customHeight="1" x14ac:dyDescent="0.3"/>
    <row r="2504" ht="15" customHeight="1" x14ac:dyDescent="0.3"/>
    <row r="2505" ht="15" customHeight="1" x14ac:dyDescent="0.3"/>
    <row r="2506" ht="15" customHeight="1" x14ac:dyDescent="0.3"/>
    <row r="2507" ht="15" customHeight="1" x14ac:dyDescent="0.3"/>
    <row r="2508" ht="15" customHeight="1" x14ac:dyDescent="0.3"/>
    <row r="2509" ht="15" customHeight="1" x14ac:dyDescent="0.3"/>
    <row r="2510" ht="15" customHeight="1" x14ac:dyDescent="0.3"/>
    <row r="2511" ht="15" customHeight="1" x14ac:dyDescent="0.3"/>
    <row r="2512"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ht="15" customHeight="1" x14ac:dyDescent="0.3"/>
    <row r="2594" ht="15" customHeight="1" x14ac:dyDescent="0.3"/>
    <row r="2595" ht="15" customHeight="1" x14ac:dyDescent="0.3"/>
    <row r="2596" ht="15" customHeight="1" x14ac:dyDescent="0.3"/>
    <row r="2597" ht="15" customHeight="1" x14ac:dyDescent="0.3"/>
    <row r="2598" ht="15" customHeight="1" x14ac:dyDescent="0.3"/>
    <row r="2599" ht="15" customHeight="1" x14ac:dyDescent="0.3"/>
    <row r="2600" ht="15" customHeight="1" x14ac:dyDescent="0.3"/>
    <row r="2601" ht="15" customHeight="1" x14ac:dyDescent="0.3"/>
    <row r="2602" ht="15" customHeight="1" x14ac:dyDescent="0.3"/>
    <row r="2603" ht="15" customHeight="1" x14ac:dyDescent="0.3"/>
    <row r="2604" ht="15" customHeight="1" x14ac:dyDescent="0.3"/>
    <row r="2605" ht="15" customHeight="1" x14ac:dyDescent="0.3"/>
    <row r="2606" ht="15" customHeight="1" x14ac:dyDescent="0.3"/>
    <row r="2607" ht="15" customHeight="1" x14ac:dyDescent="0.3"/>
    <row r="2608"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20.100000000000001"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ht="15" customHeight="1" x14ac:dyDescent="0.3"/>
    <row r="2706" ht="15" customHeight="1" x14ac:dyDescent="0.3"/>
    <row r="2707" ht="15" customHeight="1" x14ac:dyDescent="0.3"/>
    <row r="2708" ht="15" customHeight="1" x14ac:dyDescent="0.3"/>
    <row r="2709" ht="15" customHeight="1" x14ac:dyDescent="0.3"/>
    <row r="2710" ht="15" customHeight="1" x14ac:dyDescent="0.3"/>
    <row r="2711" ht="15" customHeight="1" x14ac:dyDescent="0.3"/>
    <row r="2712" ht="15" customHeight="1" x14ac:dyDescent="0.3"/>
    <row r="2713" ht="15" customHeight="1" x14ac:dyDescent="0.3"/>
    <row r="2714" ht="15" customHeight="1" x14ac:dyDescent="0.3"/>
    <row r="2715" ht="15" customHeight="1" x14ac:dyDescent="0.3"/>
    <row r="2716" ht="15" customHeight="1" x14ac:dyDescent="0.3"/>
    <row r="2717" ht="15" customHeight="1" x14ac:dyDescent="0.3"/>
    <row r="2718" ht="15" customHeight="1" x14ac:dyDescent="0.3"/>
    <row r="2719" ht="15" customHeight="1" x14ac:dyDescent="0.3"/>
    <row r="2720"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ht="15" customHeight="1" x14ac:dyDescent="0.3"/>
    <row r="2834" ht="15" customHeight="1" x14ac:dyDescent="0.3"/>
    <row r="2835" ht="15" customHeight="1" x14ac:dyDescent="0.3"/>
    <row r="2836" ht="15" customHeight="1" x14ac:dyDescent="0.3"/>
    <row r="2837" ht="15" customHeight="1" x14ac:dyDescent="0.3"/>
    <row r="2838" ht="15" customHeight="1" x14ac:dyDescent="0.3"/>
    <row r="2839" ht="15" customHeight="1" x14ac:dyDescent="0.3"/>
    <row r="2840" ht="15" customHeight="1" x14ac:dyDescent="0.3"/>
    <row r="2841" ht="15" customHeight="1" x14ac:dyDescent="0.3"/>
    <row r="2842" ht="15" customHeight="1" x14ac:dyDescent="0.3"/>
    <row r="2843" ht="15" customHeight="1" x14ac:dyDescent="0.3"/>
    <row r="2844" ht="15" customHeight="1" x14ac:dyDescent="0.3"/>
    <row r="2845" ht="15" customHeight="1" x14ac:dyDescent="0.3"/>
    <row r="2846" ht="15" customHeight="1" x14ac:dyDescent="0.3"/>
    <row r="2847" ht="15" customHeight="1" x14ac:dyDescent="0.3"/>
    <row r="2848" ht="15" customHeight="1" x14ac:dyDescent="0.3"/>
    <row r="2849" ht="15" customHeight="1" x14ac:dyDescent="0.3"/>
    <row r="2850" ht="15" customHeight="1" x14ac:dyDescent="0.3"/>
    <row r="2851" ht="15" customHeight="1" x14ac:dyDescent="0.3"/>
    <row r="2852" ht="15" customHeight="1" x14ac:dyDescent="0.3"/>
    <row r="2853" ht="15" customHeight="1" x14ac:dyDescent="0.3"/>
    <row r="2854" ht="15" customHeight="1" x14ac:dyDescent="0.3"/>
    <row r="2855" ht="15" customHeight="1" x14ac:dyDescent="0.3"/>
    <row r="2856" ht="15" customHeight="1" x14ac:dyDescent="0.3"/>
    <row r="2857" ht="15" customHeight="1" x14ac:dyDescent="0.3"/>
    <row r="2858" ht="15" customHeight="1" x14ac:dyDescent="0.3"/>
    <row r="2859" ht="15" customHeight="1" x14ac:dyDescent="0.3"/>
    <row r="2860" ht="15" customHeight="1" x14ac:dyDescent="0.3"/>
    <row r="2861" ht="15" customHeight="1" x14ac:dyDescent="0.3"/>
    <row r="2862" ht="15" customHeight="1" x14ac:dyDescent="0.3"/>
    <row r="2863" ht="15" customHeight="1" x14ac:dyDescent="0.3"/>
    <row r="2864" ht="15" customHeight="1" x14ac:dyDescent="0.3"/>
    <row r="2865" ht="15" customHeight="1" x14ac:dyDescent="0.3"/>
    <row r="2866" ht="15" customHeight="1" x14ac:dyDescent="0.3"/>
    <row r="2867" ht="15" customHeight="1" x14ac:dyDescent="0.3"/>
    <row r="2868" ht="15" customHeight="1" x14ac:dyDescent="0.3"/>
    <row r="2869" ht="15" customHeight="1" x14ac:dyDescent="0.3"/>
    <row r="2870" ht="15" customHeight="1" x14ac:dyDescent="0.3"/>
    <row r="2871" ht="15" customHeight="1" x14ac:dyDescent="0.3"/>
    <row r="2872" ht="15" customHeight="1" x14ac:dyDescent="0.3"/>
    <row r="2873" ht="15" customHeight="1" x14ac:dyDescent="0.3"/>
    <row r="2874" ht="15" customHeight="1" x14ac:dyDescent="0.3"/>
    <row r="2875" ht="15" customHeight="1" x14ac:dyDescent="0.3"/>
    <row r="2876" ht="15" customHeight="1" x14ac:dyDescent="0.3"/>
    <row r="2877" ht="15" customHeight="1" x14ac:dyDescent="0.3"/>
    <row r="2878" ht="15" customHeight="1" x14ac:dyDescent="0.3"/>
    <row r="2879" ht="15" customHeight="1" x14ac:dyDescent="0.3"/>
    <row r="2880" ht="15" customHeight="1" x14ac:dyDescent="0.3"/>
    <row r="2881" ht="15" customHeight="1" x14ac:dyDescent="0.3"/>
    <row r="2882" ht="15" customHeight="1" x14ac:dyDescent="0.3"/>
    <row r="2883" ht="15" customHeight="1" x14ac:dyDescent="0.3"/>
    <row r="2884" ht="15" customHeight="1" x14ac:dyDescent="0.3"/>
    <row r="2885" ht="15" customHeight="1" x14ac:dyDescent="0.3"/>
    <row r="2886" ht="15" customHeight="1" x14ac:dyDescent="0.3"/>
    <row r="2887" ht="15" customHeight="1" x14ac:dyDescent="0.3"/>
    <row r="2888" ht="15" customHeight="1" x14ac:dyDescent="0.3"/>
    <row r="2889" ht="15" customHeight="1" x14ac:dyDescent="0.3"/>
    <row r="2890" ht="15" customHeight="1" x14ac:dyDescent="0.3"/>
    <row r="2891" ht="15" customHeight="1" x14ac:dyDescent="0.3"/>
    <row r="2892" ht="15" customHeight="1" x14ac:dyDescent="0.3"/>
    <row r="2893" ht="15" customHeight="1" x14ac:dyDescent="0.3"/>
    <row r="2894" ht="15" customHeight="1" x14ac:dyDescent="0.3"/>
    <row r="2895" ht="15" customHeight="1" x14ac:dyDescent="0.3"/>
    <row r="2896" ht="15" customHeight="1" x14ac:dyDescent="0.3"/>
    <row r="2897" ht="15" customHeight="1" x14ac:dyDescent="0.3"/>
    <row r="2898" ht="15" customHeight="1" x14ac:dyDescent="0.3"/>
    <row r="2899" ht="15" customHeight="1" x14ac:dyDescent="0.3"/>
    <row r="2900" ht="15" customHeight="1" x14ac:dyDescent="0.3"/>
    <row r="2901" ht="15" customHeight="1" x14ac:dyDescent="0.3"/>
    <row r="2902" ht="15" customHeight="1" x14ac:dyDescent="0.3"/>
    <row r="2903" ht="20.100000000000001" customHeight="1" x14ac:dyDescent="0.3"/>
    <row r="2904" ht="15" customHeight="1" x14ac:dyDescent="0.3"/>
    <row r="2905" ht="15" customHeight="1" x14ac:dyDescent="0.3"/>
    <row r="2906" ht="15" customHeight="1" x14ac:dyDescent="0.3"/>
    <row r="2907" ht="15" customHeight="1" x14ac:dyDescent="0.3"/>
    <row r="2908" ht="15" customHeight="1" x14ac:dyDescent="0.3"/>
    <row r="2909" ht="15" customHeight="1" x14ac:dyDescent="0.3"/>
    <row r="2910" ht="15" customHeight="1" x14ac:dyDescent="0.3"/>
    <row r="2911" ht="15" customHeight="1" x14ac:dyDescent="0.3"/>
    <row r="2912" ht="15" customHeight="1" x14ac:dyDescent="0.3"/>
    <row r="2913" ht="15" customHeight="1" x14ac:dyDescent="0.3"/>
    <row r="2914" ht="15" customHeight="1" x14ac:dyDescent="0.3"/>
    <row r="2915" ht="15" customHeight="1" x14ac:dyDescent="0.3"/>
    <row r="2916" ht="15" customHeight="1" x14ac:dyDescent="0.3"/>
    <row r="2917" ht="15" customHeight="1" x14ac:dyDescent="0.3"/>
    <row r="2918" ht="15" customHeight="1" x14ac:dyDescent="0.3"/>
    <row r="2919" ht="15" customHeight="1" x14ac:dyDescent="0.3"/>
    <row r="2920" ht="15" customHeight="1" x14ac:dyDescent="0.3"/>
    <row r="2921" ht="15" customHeight="1" x14ac:dyDescent="0.3"/>
    <row r="2922" ht="15" customHeight="1" x14ac:dyDescent="0.3"/>
    <row r="2923" ht="15" customHeight="1" x14ac:dyDescent="0.3"/>
    <row r="2924" ht="15" customHeight="1" x14ac:dyDescent="0.3"/>
    <row r="2925" ht="15" customHeight="1" x14ac:dyDescent="0.3"/>
    <row r="2926" ht="15" customHeight="1" x14ac:dyDescent="0.3"/>
    <row r="2927" ht="15" customHeight="1" x14ac:dyDescent="0.3"/>
    <row r="2928" ht="15" customHeight="1" x14ac:dyDescent="0.3"/>
    <row r="2929" ht="15" customHeight="1" x14ac:dyDescent="0.3"/>
    <row r="2930" ht="15" customHeight="1" x14ac:dyDescent="0.3"/>
    <row r="2931" ht="15" customHeight="1" x14ac:dyDescent="0.3"/>
    <row r="2932" ht="15" customHeight="1" x14ac:dyDescent="0.3"/>
    <row r="2933" ht="15" customHeight="1" x14ac:dyDescent="0.3"/>
    <row r="2934" ht="15" customHeight="1" x14ac:dyDescent="0.3"/>
    <row r="2935" ht="15" customHeight="1" x14ac:dyDescent="0.3"/>
    <row r="2936" ht="15" customHeight="1" x14ac:dyDescent="0.3"/>
    <row r="2937" ht="15" customHeight="1" x14ac:dyDescent="0.3"/>
    <row r="2938" ht="15" customHeight="1" x14ac:dyDescent="0.3"/>
    <row r="2939" ht="20.100000000000001" customHeight="1" x14ac:dyDescent="0.3"/>
    <row r="2940" ht="15" customHeight="1" x14ac:dyDescent="0.3"/>
    <row r="2941" ht="15" customHeight="1" x14ac:dyDescent="0.3"/>
    <row r="2942" ht="15" customHeight="1" x14ac:dyDescent="0.3"/>
    <row r="2943" ht="15" customHeight="1" x14ac:dyDescent="0.3"/>
    <row r="2944" ht="15" customHeight="1" x14ac:dyDescent="0.3"/>
    <row r="2945" ht="15" customHeight="1" x14ac:dyDescent="0.3"/>
    <row r="2946" ht="15" customHeight="1" x14ac:dyDescent="0.3"/>
    <row r="2947" ht="15" customHeight="1" x14ac:dyDescent="0.3"/>
    <row r="2948" ht="15" customHeight="1" x14ac:dyDescent="0.3"/>
    <row r="2949" ht="15" customHeight="1" x14ac:dyDescent="0.3"/>
    <row r="2950" ht="15" customHeight="1" x14ac:dyDescent="0.3"/>
    <row r="2951" ht="15" customHeight="1" x14ac:dyDescent="0.3"/>
    <row r="2952" ht="15" customHeight="1" x14ac:dyDescent="0.3"/>
    <row r="2953" ht="15" customHeight="1" x14ac:dyDescent="0.3"/>
    <row r="2954" ht="15" customHeight="1" x14ac:dyDescent="0.3"/>
    <row r="2955" ht="15" customHeight="1" x14ac:dyDescent="0.3"/>
    <row r="2956" ht="15" customHeight="1" x14ac:dyDescent="0.3"/>
    <row r="2957" ht="15" customHeight="1" x14ac:dyDescent="0.3"/>
    <row r="2958" ht="15" customHeight="1" x14ac:dyDescent="0.3"/>
    <row r="2959" ht="15" customHeight="1" x14ac:dyDescent="0.3"/>
    <row r="2960" ht="15" customHeight="1" x14ac:dyDescent="0.3"/>
    <row r="2961" ht="15" customHeight="1" x14ac:dyDescent="0.3"/>
    <row r="2962" ht="15" customHeight="1" x14ac:dyDescent="0.3"/>
    <row r="2963" ht="15" customHeight="1" x14ac:dyDescent="0.3"/>
    <row r="2964" ht="15" customHeight="1" x14ac:dyDescent="0.3"/>
    <row r="2965" ht="15" customHeight="1" x14ac:dyDescent="0.3"/>
    <row r="2966" ht="15" customHeight="1" x14ac:dyDescent="0.3"/>
    <row r="2967" ht="15" customHeight="1" x14ac:dyDescent="0.3"/>
    <row r="2968" ht="15" customHeight="1" x14ac:dyDescent="0.3"/>
    <row r="2969" ht="15" customHeight="1" x14ac:dyDescent="0.3"/>
    <row r="2970" ht="15" customHeight="1" x14ac:dyDescent="0.3"/>
    <row r="2971" ht="15" customHeight="1" x14ac:dyDescent="0.3"/>
    <row r="2972" ht="15" customHeight="1" x14ac:dyDescent="0.3"/>
    <row r="2973" ht="15" customHeight="1" x14ac:dyDescent="0.3"/>
    <row r="2974" ht="15" customHeight="1" x14ac:dyDescent="0.3"/>
    <row r="2975" ht="15" customHeight="1" x14ac:dyDescent="0.3"/>
    <row r="2976" ht="15" customHeight="1" x14ac:dyDescent="0.3"/>
    <row r="2977" ht="15" customHeight="1" x14ac:dyDescent="0.3"/>
    <row r="2978" ht="15" customHeight="1" x14ac:dyDescent="0.3"/>
    <row r="2979" ht="15" customHeight="1" x14ac:dyDescent="0.3"/>
    <row r="2980" ht="15" customHeight="1" x14ac:dyDescent="0.3"/>
    <row r="2981" ht="15" customHeight="1" x14ac:dyDescent="0.3"/>
    <row r="2982" ht="15" customHeight="1" x14ac:dyDescent="0.3"/>
    <row r="2983" ht="15" customHeight="1" x14ac:dyDescent="0.3"/>
    <row r="2984" ht="15" customHeight="1" x14ac:dyDescent="0.3"/>
    <row r="2985" ht="15" customHeight="1" x14ac:dyDescent="0.3"/>
    <row r="2986" ht="15" customHeight="1" x14ac:dyDescent="0.3"/>
    <row r="2987" ht="15" customHeight="1" x14ac:dyDescent="0.3"/>
    <row r="2988" ht="15" customHeight="1" x14ac:dyDescent="0.3"/>
    <row r="2989" ht="15" customHeight="1" x14ac:dyDescent="0.3"/>
    <row r="2990" ht="15" customHeight="1" x14ac:dyDescent="0.3"/>
    <row r="2991" ht="15" customHeight="1" x14ac:dyDescent="0.3"/>
    <row r="2992" ht="15" customHeight="1" x14ac:dyDescent="0.3"/>
    <row r="2993" ht="15" customHeight="1" x14ac:dyDescent="0.3"/>
    <row r="2994" ht="15" customHeight="1" x14ac:dyDescent="0.3"/>
    <row r="2995" ht="15" customHeight="1" x14ac:dyDescent="0.3"/>
    <row r="2996" ht="15" customHeight="1" x14ac:dyDescent="0.3"/>
    <row r="2997" ht="15" customHeight="1" x14ac:dyDescent="0.3"/>
    <row r="2998" ht="15" customHeight="1" x14ac:dyDescent="0.3"/>
    <row r="2999" ht="15" customHeight="1" x14ac:dyDescent="0.3"/>
    <row r="3000" ht="15" customHeight="1" x14ac:dyDescent="0.3"/>
    <row r="3001" ht="15" customHeight="1" x14ac:dyDescent="0.3"/>
    <row r="3002" ht="15" customHeight="1" x14ac:dyDescent="0.3"/>
    <row r="3003" ht="15" customHeight="1" x14ac:dyDescent="0.3"/>
    <row r="3004" ht="15" customHeight="1" x14ac:dyDescent="0.3"/>
    <row r="3005" ht="15" customHeight="1" x14ac:dyDescent="0.3"/>
    <row r="3006" ht="15" customHeight="1" x14ac:dyDescent="0.3"/>
    <row r="3007" ht="15" customHeight="1" x14ac:dyDescent="0.3"/>
    <row r="3008" ht="15" customHeight="1" x14ac:dyDescent="0.3"/>
    <row r="3009" ht="15" customHeight="1" x14ac:dyDescent="0.3"/>
    <row r="3010" ht="15" customHeight="1" x14ac:dyDescent="0.3"/>
    <row r="3011" ht="15" customHeight="1" x14ac:dyDescent="0.3"/>
    <row r="3012" ht="15" customHeight="1" x14ac:dyDescent="0.3"/>
    <row r="3013" ht="15" customHeight="1" x14ac:dyDescent="0.3"/>
    <row r="3014" ht="15" customHeight="1" x14ac:dyDescent="0.3"/>
    <row r="3015" ht="15" customHeight="1" x14ac:dyDescent="0.3"/>
    <row r="3016" ht="15" customHeight="1" x14ac:dyDescent="0.3"/>
    <row r="3017" ht="15" customHeight="1" x14ac:dyDescent="0.3"/>
    <row r="3018" ht="15" customHeight="1" x14ac:dyDescent="0.3"/>
    <row r="3019" ht="15" customHeight="1" x14ac:dyDescent="0.3"/>
    <row r="3020" ht="15" customHeight="1" x14ac:dyDescent="0.3"/>
    <row r="3021" ht="15" customHeight="1" x14ac:dyDescent="0.3"/>
    <row r="3022" ht="15" customHeight="1" x14ac:dyDescent="0.3"/>
    <row r="3023" ht="15" customHeight="1" x14ac:dyDescent="0.3"/>
    <row r="3024" ht="15" customHeight="1" x14ac:dyDescent="0.3"/>
    <row r="3025" ht="15" customHeight="1" x14ac:dyDescent="0.3"/>
    <row r="3026" ht="15" customHeight="1" x14ac:dyDescent="0.3"/>
    <row r="3027" ht="15" customHeight="1" x14ac:dyDescent="0.3"/>
    <row r="3028" ht="15" customHeight="1" x14ac:dyDescent="0.3"/>
    <row r="3029" ht="15" customHeight="1" x14ac:dyDescent="0.3"/>
    <row r="3030" ht="15" customHeight="1" x14ac:dyDescent="0.3"/>
    <row r="3031" ht="15" customHeight="1" x14ac:dyDescent="0.3"/>
    <row r="3032" ht="15" customHeight="1" x14ac:dyDescent="0.3"/>
    <row r="3033" ht="15" customHeight="1" x14ac:dyDescent="0.3"/>
    <row r="3034" ht="15" customHeight="1" x14ac:dyDescent="0.3"/>
    <row r="3035" ht="15" customHeight="1" x14ac:dyDescent="0.3"/>
    <row r="3036" ht="15" customHeight="1" x14ac:dyDescent="0.3"/>
    <row r="3037" ht="15" customHeight="1" x14ac:dyDescent="0.3"/>
    <row r="3038" ht="15" customHeight="1" x14ac:dyDescent="0.3"/>
    <row r="3039" ht="15" customHeight="1" x14ac:dyDescent="0.3"/>
    <row r="3040" ht="15" customHeight="1" x14ac:dyDescent="0.3"/>
    <row r="3041" ht="15" customHeight="1" x14ac:dyDescent="0.3"/>
    <row r="3042" ht="15" customHeight="1" x14ac:dyDescent="0.3"/>
    <row r="3043" ht="15" customHeight="1" x14ac:dyDescent="0.3"/>
    <row r="3044" ht="15" customHeight="1" x14ac:dyDescent="0.3"/>
    <row r="3045" ht="15" customHeight="1" x14ac:dyDescent="0.3"/>
    <row r="3046" ht="15" customHeight="1" x14ac:dyDescent="0.3"/>
    <row r="3047" ht="15" customHeight="1" x14ac:dyDescent="0.3"/>
    <row r="3048" ht="15" customHeight="1" x14ac:dyDescent="0.3"/>
    <row r="3049" ht="15" customHeight="1" x14ac:dyDescent="0.3"/>
    <row r="3050" ht="15" customHeight="1" x14ac:dyDescent="0.3"/>
    <row r="3051" ht="15" customHeight="1" x14ac:dyDescent="0.3"/>
    <row r="3052" ht="15" customHeight="1" x14ac:dyDescent="0.3"/>
    <row r="3053" ht="15" customHeight="1" x14ac:dyDescent="0.3"/>
    <row r="3054" ht="15" customHeight="1" x14ac:dyDescent="0.3"/>
    <row r="3055" ht="15" customHeight="1" x14ac:dyDescent="0.3"/>
    <row r="3056" ht="15" customHeight="1" x14ac:dyDescent="0.3"/>
    <row r="3057" ht="15" customHeight="1" x14ac:dyDescent="0.3"/>
    <row r="3058" ht="15" customHeight="1" x14ac:dyDescent="0.3"/>
    <row r="3059" ht="15" customHeight="1" x14ac:dyDescent="0.3"/>
    <row r="3060" ht="15" customHeight="1" x14ac:dyDescent="0.3"/>
    <row r="3061" ht="15" customHeight="1" x14ac:dyDescent="0.3"/>
    <row r="3062" ht="15" customHeight="1" x14ac:dyDescent="0.3"/>
    <row r="3063" ht="15" customHeight="1" x14ac:dyDescent="0.3"/>
    <row r="3064" ht="15" customHeight="1" x14ac:dyDescent="0.3"/>
    <row r="3065" ht="15" customHeight="1" x14ac:dyDescent="0.3"/>
    <row r="3066" ht="15" customHeight="1" x14ac:dyDescent="0.3"/>
    <row r="3067" ht="15" customHeight="1" x14ac:dyDescent="0.3"/>
    <row r="3068" ht="15" customHeight="1" x14ac:dyDescent="0.3"/>
    <row r="3069" ht="15" customHeight="1" x14ac:dyDescent="0.3"/>
    <row r="3070" ht="15" customHeight="1" x14ac:dyDescent="0.3"/>
    <row r="3071" ht="15" customHeight="1" x14ac:dyDescent="0.3"/>
    <row r="3072" ht="15" customHeight="1" x14ac:dyDescent="0.3"/>
    <row r="3073" ht="15" customHeight="1" x14ac:dyDescent="0.3"/>
    <row r="3074" ht="15" customHeight="1" x14ac:dyDescent="0.3"/>
    <row r="3075" ht="15" customHeight="1" x14ac:dyDescent="0.3"/>
    <row r="3076" ht="15" customHeight="1" x14ac:dyDescent="0.3"/>
    <row r="3077" ht="15" customHeight="1" x14ac:dyDescent="0.3"/>
    <row r="3078" ht="15" customHeight="1" x14ac:dyDescent="0.3"/>
    <row r="3079" ht="15" customHeight="1" x14ac:dyDescent="0.3"/>
    <row r="3080" ht="15" customHeight="1" x14ac:dyDescent="0.3"/>
    <row r="3081" ht="15" customHeight="1" x14ac:dyDescent="0.3"/>
    <row r="3082" ht="15" customHeight="1" x14ac:dyDescent="0.3"/>
    <row r="3083" ht="15" customHeight="1" x14ac:dyDescent="0.3"/>
    <row r="3084" ht="15" customHeight="1" x14ac:dyDescent="0.3"/>
    <row r="3085" ht="15" customHeight="1" x14ac:dyDescent="0.3"/>
    <row r="3086" ht="15" customHeight="1" x14ac:dyDescent="0.3"/>
    <row r="3087" ht="15" customHeight="1" x14ac:dyDescent="0.3"/>
    <row r="3088" ht="15" customHeight="1" x14ac:dyDescent="0.3"/>
    <row r="3089" ht="15" customHeight="1" x14ac:dyDescent="0.3"/>
    <row r="3090" ht="15" customHeight="1" x14ac:dyDescent="0.3"/>
    <row r="3091" ht="15" customHeight="1" x14ac:dyDescent="0.3"/>
    <row r="3092" ht="15" customHeight="1" x14ac:dyDescent="0.3"/>
    <row r="3093" ht="15" customHeight="1" x14ac:dyDescent="0.3"/>
    <row r="3094" ht="15" customHeight="1" x14ac:dyDescent="0.3"/>
    <row r="3095" ht="15" customHeight="1" x14ac:dyDescent="0.3"/>
    <row r="3096" ht="14.55" customHeight="1" x14ac:dyDescent="0.3"/>
    <row r="3097" ht="14.55" customHeight="1" x14ac:dyDescent="0.3"/>
    <row r="3098" ht="14.55" customHeight="1" x14ac:dyDescent="0.3"/>
    <row r="3099" ht="14.55" customHeight="1" x14ac:dyDescent="0.3"/>
    <row r="3100" ht="14.55" customHeight="1" x14ac:dyDescent="0.3"/>
    <row r="3101" ht="14.55" customHeight="1" x14ac:dyDescent="0.3"/>
    <row r="3102" ht="14.55" customHeight="1" x14ac:dyDescent="0.3"/>
    <row r="3103" ht="14.55" customHeight="1" x14ac:dyDescent="0.3"/>
    <row r="3104" ht="14.55" customHeight="1" x14ac:dyDescent="0.3"/>
    <row r="3105" ht="14.55" customHeight="1" x14ac:dyDescent="0.3"/>
    <row r="3106" ht="14.55" customHeight="1" x14ac:dyDescent="0.3"/>
    <row r="3107" ht="14.55" customHeight="1" x14ac:dyDescent="0.3"/>
    <row r="3108" ht="14.55" customHeight="1" x14ac:dyDescent="0.3"/>
    <row r="3109" ht="14.55" customHeight="1" x14ac:dyDescent="0.3"/>
    <row r="3110" ht="14.55" customHeight="1" x14ac:dyDescent="0.3"/>
    <row r="3111" ht="14.55" customHeight="1" x14ac:dyDescent="0.3"/>
    <row r="3112" ht="19.95" customHeight="1" x14ac:dyDescent="0.3"/>
    <row r="3113" ht="14.55" customHeight="1" x14ac:dyDescent="0.3"/>
    <row r="3114" ht="14.55" customHeight="1" x14ac:dyDescent="0.3"/>
    <row r="3115" ht="14.55" customHeight="1" x14ac:dyDescent="0.3"/>
    <row r="3116" ht="14.55" customHeight="1" x14ac:dyDescent="0.3"/>
    <row r="3117" ht="14.55" customHeight="1" x14ac:dyDescent="0.3"/>
    <row r="3118" ht="14.55" customHeight="1" x14ac:dyDescent="0.3"/>
    <row r="3119" ht="14.55" customHeight="1" x14ac:dyDescent="0.3"/>
    <row r="3120" ht="14.55" customHeight="1" x14ac:dyDescent="0.3"/>
    <row r="3121" ht="14.55" customHeight="1" x14ac:dyDescent="0.3"/>
    <row r="3122" ht="14.55" customHeight="1" x14ac:dyDescent="0.3"/>
    <row r="3123" ht="14.55" customHeight="1" x14ac:dyDescent="0.3"/>
    <row r="3124" ht="14.55" customHeight="1" x14ac:dyDescent="0.3"/>
    <row r="3125" ht="14.55" customHeight="1" x14ac:dyDescent="0.3"/>
    <row r="3126" ht="14.55" customHeight="1" x14ac:dyDescent="0.3"/>
    <row r="3127" ht="14.55" customHeight="1" x14ac:dyDescent="0.3"/>
    <row r="3128" ht="14.55" customHeight="1" x14ac:dyDescent="0.3"/>
    <row r="3129" ht="14.55" customHeight="1" x14ac:dyDescent="0.3"/>
    <row r="3130" ht="14.55" customHeight="1" x14ac:dyDescent="0.3"/>
    <row r="3131" ht="14.55" customHeight="1" x14ac:dyDescent="0.3"/>
    <row r="3132" ht="14.55" customHeight="1" x14ac:dyDescent="0.3"/>
    <row r="3133" ht="14.55" customHeight="1" x14ac:dyDescent="0.3"/>
    <row r="3134" ht="14.55" customHeight="1" x14ac:dyDescent="0.3"/>
    <row r="3135" ht="14.55" customHeight="1" x14ac:dyDescent="0.3"/>
    <row r="3136" ht="14.55" customHeight="1" x14ac:dyDescent="0.3"/>
    <row r="3137" ht="14.55" customHeight="1" x14ac:dyDescent="0.3"/>
    <row r="3138" ht="14.55" customHeight="1" x14ac:dyDescent="0.3"/>
    <row r="3139" ht="14.55" customHeight="1" x14ac:dyDescent="0.3"/>
    <row r="3140" ht="14.55" customHeight="1" x14ac:dyDescent="0.3"/>
    <row r="3141" ht="14.55" customHeight="1" x14ac:dyDescent="0.3"/>
    <row r="3142" ht="14.55" customHeight="1" x14ac:dyDescent="0.3"/>
    <row r="3143" ht="14.55" customHeight="1" x14ac:dyDescent="0.3"/>
    <row r="3144" ht="14.55" customHeight="1" x14ac:dyDescent="0.3"/>
    <row r="3145" ht="14.55" customHeight="1" x14ac:dyDescent="0.3"/>
    <row r="3146" ht="14.55" customHeight="1" x14ac:dyDescent="0.3"/>
    <row r="3147" ht="14.55" customHeight="1" x14ac:dyDescent="0.3"/>
    <row r="3148" ht="14.55" customHeight="1" x14ac:dyDescent="0.3"/>
    <row r="3149" ht="14.55" customHeight="1" x14ac:dyDescent="0.3"/>
    <row r="3150" ht="14.55" customHeight="1" x14ac:dyDescent="0.3"/>
    <row r="3151" ht="14.55" customHeight="1" x14ac:dyDescent="0.3"/>
    <row r="3152" ht="14.55" customHeight="1" x14ac:dyDescent="0.3"/>
    <row r="3153" ht="14.55" customHeight="1" x14ac:dyDescent="0.3"/>
    <row r="3154" ht="14.55" customHeight="1" x14ac:dyDescent="0.3"/>
    <row r="3155" ht="14.55" customHeight="1" x14ac:dyDescent="0.3"/>
    <row r="3156" ht="14.55" customHeight="1" x14ac:dyDescent="0.3"/>
    <row r="3157" ht="14.55" customHeight="1" x14ac:dyDescent="0.3"/>
    <row r="3158" ht="14.55" customHeight="1" x14ac:dyDescent="0.3"/>
    <row r="3159" ht="14.55" customHeight="1" x14ac:dyDescent="0.3"/>
    <row r="3160" ht="14.55" customHeight="1" x14ac:dyDescent="0.3"/>
    <row r="3161" ht="14.55" customHeight="1" x14ac:dyDescent="0.3"/>
    <row r="3162" ht="14.55" customHeight="1" x14ac:dyDescent="0.3"/>
    <row r="3163" ht="14.55" customHeight="1" x14ac:dyDescent="0.3"/>
    <row r="3164" ht="14.55" customHeight="1" x14ac:dyDescent="0.3"/>
    <row r="3165" ht="14.55" customHeight="1" x14ac:dyDescent="0.3"/>
    <row r="3166" ht="14.55" customHeight="1" x14ac:dyDescent="0.3"/>
    <row r="3167" ht="14.55" customHeight="1" x14ac:dyDescent="0.3"/>
    <row r="3168" ht="14.55" customHeight="1" x14ac:dyDescent="0.3"/>
    <row r="3169" ht="14.55" customHeight="1" x14ac:dyDescent="0.3"/>
    <row r="3170" ht="14.55" customHeight="1" x14ac:dyDescent="0.3"/>
    <row r="3171" ht="14.55" customHeight="1" x14ac:dyDescent="0.3"/>
    <row r="3172" ht="14.55" customHeight="1" x14ac:dyDescent="0.3"/>
    <row r="3173" ht="14.55" customHeight="1" x14ac:dyDescent="0.3"/>
    <row r="3174" ht="14.55" customHeight="1" x14ac:dyDescent="0.3"/>
    <row r="3175" ht="14.55" customHeight="1" x14ac:dyDescent="0.3"/>
    <row r="3176" ht="14.55" customHeight="1" x14ac:dyDescent="0.3"/>
    <row r="3177" ht="14.55" customHeight="1" x14ac:dyDescent="0.3"/>
    <row r="3178" ht="14.55" customHeight="1" x14ac:dyDescent="0.3"/>
    <row r="3179" ht="14.55" customHeight="1" x14ac:dyDescent="0.3"/>
    <row r="3180" ht="14.55" customHeight="1" x14ac:dyDescent="0.3"/>
    <row r="3181" ht="14.55" customHeight="1" x14ac:dyDescent="0.3"/>
    <row r="3182" ht="14.55" customHeight="1" x14ac:dyDescent="0.3"/>
    <row r="3183" ht="14.55" customHeight="1" x14ac:dyDescent="0.3"/>
    <row r="3184" ht="14.55" customHeight="1" x14ac:dyDescent="0.3"/>
    <row r="3185" ht="14.55" customHeight="1" x14ac:dyDescent="0.3"/>
    <row r="3186" ht="14.55" customHeight="1" x14ac:dyDescent="0.3"/>
    <row r="3187" ht="14.55" customHeight="1" x14ac:dyDescent="0.3"/>
    <row r="3188" ht="14.55" customHeight="1" x14ac:dyDescent="0.3"/>
    <row r="3189" ht="14.55" customHeight="1" x14ac:dyDescent="0.3"/>
    <row r="3190" ht="14.55" customHeight="1" x14ac:dyDescent="0.3"/>
    <row r="3191" ht="14.55" customHeight="1" x14ac:dyDescent="0.3"/>
    <row r="3192" ht="14.55" customHeight="1" x14ac:dyDescent="0.3"/>
    <row r="3193" ht="14.55" customHeight="1" x14ac:dyDescent="0.3"/>
    <row r="3194" ht="14.55" customHeight="1" x14ac:dyDescent="0.3"/>
    <row r="3195" ht="14.55" customHeight="1" x14ac:dyDescent="0.3"/>
    <row r="3196" ht="14.55" customHeight="1" x14ac:dyDescent="0.3"/>
    <row r="3197" ht="14.55" customHeight="1" x14ac:dyDescent="0.3"/>
    <row r="3198" ht="14.55" customHeight="1" x14ac:dyDescent="0.3"/>
    <row r="3199" ht="14.55" customHeight="1" x14ac:dyDescent="0.3"/>
    <row r="3200" ht="14.55" customHeight="1" x14ac:dyDescent="0.3"/>
    <row r="3201" ht="14.55" customHeight="1" x14ac:dyDescent="0.3"/>
    <row r="3202" ht="14.55" customHeight="1" x14ac:dyDescent="0.3"/>
    <row r="3203" ht="14.55" customHeight="1" x14ac:dyDescent="0.3"/>
    <row r="3204" ht="14.55" customHeight="1" x14ac:dyDescent="0.3"/>
    <row r="3205" ht="14.55" customHeight="1" x14ac:dyDescent="0.3"/>
    <row r="3206" ht="14.55" customHeight="1" x14ac:dyDescent="0.3"/>
    <row r="3207" ht="14.55" customHeight="1" x14ac:dyDescent="0.3"/>
    <row r="3208" ht="14.55" customHeight="1" x14ac:dyDescent="0.3"/>
    <row r="3209" ht="14.55" customHeight="1" x14ac:dyDescent="0.3"/>
    <row r="3210" ht="15" customHeight="1" x14ac:dyDescent="0.3"/>
    <row r="3211" ht="15" customHeight="1" x14ac:dyDescent="0.3"/>
    <row r="3212" ht="15" customHeight="1" x14ac:dyDescent="0.3"/>
  </sheetData>
  <sheetProtection algorithmName="SHA-512" hashValue="jvjAYCa6hMJ30ABn0X+iJV7k6Z7KY5D7xgRhA+JVZIn5SfvFm2lUxuukW6G0/Sy88U9jpogba2pMYH0ZjmDXsg==" saltValue="Xah6R8GIvnFuK2NXVuXptA==" spinCount="100000" sheet="1"/>
  <pageMargins left="0.25" right="0.25" top="0.75" bottom="0.75" header="0.3" footer="0.3"/>
  <pageSetup paperSize="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R6"/>
  <sheetViews>
    <sheetView zoomScale="80" zoomScaleNormal="80" workbookViewId="0">
      <selection activeCell="A4" sqref="A4"/>
    </sheetView>
  </sheetViews>
  <sheetFormatPr defaultColWidth="8.77734375" defaultRowHeight="14.4" x14ac:dyDescent="0.3"/>
  <cols>
    <col min="1" max="1" width="9.21875" customWidth="1"/>
    <col min="2" max="2" width="26.21875" customWidth="1"/>
    <col min="3" max="3" width="9.21875" bestFit="1" customWidth="1"/>
    <col min="4" max="6" width="16.77734375" customWidth="1"/>
    <col min="7" max="7" width="13.5546875" customWidth="1"/>
    <col min="8" max="8" width="22.77734375" customWidth="1"/>
    <col min="9" max="9" width="16.77734375" customWidth="1"/>
    <col min="10" max="10" width="12.21875" customWidth="1"/>
    <col min="11" max="11" width="16.77734375" customWidth="1"/>
    <col min="12" max="12" width="14.21875" customWidth="1"/>
    <col min="13" max="13" width="20.21875" customWidth="1"/>
    <col min="14" max="14" width="20.44140625" customWidth="1"/>
    <col min="15" max="15" width="20.21875" customWidth="1"/>
    <col min="16" max="16" width="22" customWidth="1"/>
    <col min="17" max="17" width="20.44140625" customWidth="1"/>
    <col min="18" max="18" width="20" customWidth="1"/>
  </cols>
  <sheetData>
    <row r="1" spans="1:18" ht="36" customHeight="1" x14ac:dyDescent="0.7">
      <c r="A1" s="55" t="s">
        <v>34</v>
      </c>
    </row>
    <row r="2" spans="1:18" ht="4.8" customHeight="1" x14ac:dyDescent="0.3"/>
    <row r="3" spans="1:18" ht="21.6" customHeight="1" x14ac:dyDescent="0.3">
      <c r="A3" s="56"/>
      <c r="B3" s="56"/>
      <c r="C3" s="56"/>
      <c r="D3" s="57" t="s">
        <v>35</v>
      </c>
      <c r="E3" s="57" t="s">
        <v>36</v>
      </c>
      <c r="F3" s="57" t="s">
        <v>37</v>
      </c>
      <c r="G3" s="57" t="s">
        <v>38</v>
      </c>
      <c r="H3" s="57" t="s">
        <v>39</v>
      </c>
      <c r="I3" s="57" t="s">
        <v>40</v>
      </c>
      <c r="J3" s="57" t="s">
        <v>41</v>
      </c>
      <c r="K3" s="57" t="s">
        <v>42</v>
      </c>
      <c r="L3" s="57" t="s">
        <v>43</v>
      </c>
      <c r="M3" s="57" t="s">
        <v>44</v>
      </c>
      <c r="N3" s="57" t="s">
        <v>45</v>
      </c>
      <c r="O3" s="57" t="s">
        <v>46</v>
      </c>
      <c r="P3" s="57" t="s">
        <v>47</v>
      </c>
      <c r="Q3" s="57" t="s">
        <v>48</v>
      </c>
      <c r="R3" s="57" t="s">
        <v>49</v>
      </c>
    </row>
    <row r="4" spans="1:18" s="112" customFormat="1" ht="90.75" customHeight="1" x14ac:dyDescent="0.3">
      <c r="A4" s="111" t="s">
        <v>50</v>
      </c>
      <c r="B4" s="111" t="s">
        <v>51</v>
      </c>
      <c r="C4" s="111" t="s">
        <v>52</v>
      </c>
      <c r="D4" s="99" t="s">
        <v>53</v>
      </c>
      <c r="E4" s="99" t="s">
        <v>54</v>
      </c>
      <c r="F4" s="99" t="s">
        <v>55</v>
      </c>
      <c r="G4" s="99" t="s">
        <v>56</v>
      </c>
      <c r="H4" s="99" t="s">
        <v>57</v>
      </c>
      <c r="I4" s="99" t="s">
        <v>58</v>
      </c>
      <c r="J4" s="99" t="s">
        <v>59</v>
      </c>
      <c r="K4" s="99" t="s">
        <v>60</v>
      </c>
      <c r="L4" s="99" t="s">
        <v>61</v>
      </c>
      <c r="M4" s="99" t="s">
        <v>62</v>
      </c>
      <c r="N4" s="99" t="s">
        <v>63</v>
      </c>
      <c r="O4" s="99" t="s">
        <v>64</v>
      </c>
      <c r="P4" s="99" t="s">
        <v>65</v>
      </c>
      <c r="Q4" s="99" t="s">
        <v>66</v>
      </c>
      <c r="R4" s="99" t="s">
        <v>67</v>
      </c>
    </row>
    <row r="5" spans="1:18" s="97" customFormat="1" ht="16.5" customHeight="1" x14ac:dyDescent="0.3">
      <c r="A5" s="67" t="s">
        <v>19</v>
      </c>
      <c r="B5" s="67"/>
      <c r="C5" s="67"/>
      <c r="D5" s="100" t="e">
        <f>SUM(#REF!:#REF!)</f>
        <v>#REF!</v>
      </c>
      <c r="E5" s="100" t="e">
        <f>SUM(#REF!:#REF!)</f>
        <v>#REF!</v>
      </c>
      <c r="F5" s="100" t="e">
        <f>SUM(#REF!:#REF!)</f>
        <v>#REF!</v>
      </c>
      <c r="G5" s="100" t="e">
        <f>SUM(#REF!:#REF!)</f>
        <v>#REF!</v>
      </c>
      <c r="H5" s="100" t="e">
        <f>SUM(#REF!:#REF!)</f>
        <v>#REF!</v>
      </c>
      <c r="I5" s="100" t="e">
        <f>#REF!</f>
        <v>#REF!</v>
      </c>
      <c r="J5" s="100"/>
      <c r="K5" s="100" t="e">
        <f>#REF!</f>
        <v>#REF!</v>
      </c>
      <c r="L5" s="100"/>
      <c r="M5" s="101" t="e">
        <f>$K5*$L5</f>
        <v>#REF!</v>
      </c>
      <c r="N5" s="101"/>
      <c r="O5" s="101"/>
      <c r="P5" s="101"/>
      <c r="Q5" s="101"/>
      <c r="R5" s="101"/>
    </row>
    <row r="6" spans="1:18" s="97" customFormat="1" ht="21.3" customHeight="1" x14ac:dyDescent="0.3">
      <c r="A6" s="105" t="s">
        <v>28</v>
      </c>
      <c r="B6" s="106"/>
      <c r="C6" s="106"/>
      <c r="D6" s="107" t="e">
        <f t="shared" ref="D6:K6" si="0">SUM(D5:D5)</f>
        <v>#REF!</v>
      </c>
      <c r="E6" s="107" t="e">
        <f t="shared" si="0"/>
        <v>#REF!</v>
      </c>
      <c r="F6" s="107" t="e">
        <f t="shared" si="0"/>
        <v>#REF!</v>
      </c>
      <c r="G6" s="107" t="e">
        <f t="shared" si="0"/>
        <v>#REF!</v>
      </c>
      <c r="H6" s="107" t="e">
        <f t="shared" si="0"/>
        <v>#REF!</v>
      </c>
      <c r="I6" s="107" t="e">
        <f t="shared" si="0"/>
        <v>#REF!</v>
      </c>
      <c r="J6" s="107">
        <f t="shared" si="0"/>
        <v>0</v>
      </c>
      <c r="K6" s="107" t="e">
        <f t="shared" si="0"/>
        <v>#REF!</v>
      </c>
      <c r="L6" s="107"/>
      <c r="M6" s="107" t="e">
        <f t="shared" ref="M6:R6" si="1">SUM(M5:M5)</f>
        <v>#REF!</v>
      </c>
      <c r="N6" s="107">
        <f t="shared" si="1"/>
        <v>0</v>
      </c>
      <c r="O6" s="107">
        <f t="shared" si="1"/>
        <v>0</v>
      </c>
      <c r="P6" s="107">
        <f t="shared" si="1"/>
        <v>0</v>
      </c>
      <c r="Q6" s="107">
        <f t="shared" si="1"/>
        <v>0</v>
      </c>
      <c r="R6" s="107">
        <f t="shared" si="1"/>
        <v>0</v>
      </c>
    </row>
  </sheetData>
  <sheetProtection algorithmName="SHA-512" hashValue="2xuBLwBAlmBHAIKiIJDz2kzHV6PGpLj+4tws0+JnBp21A5BxMdOb5VPJqJxU9r2dJczxcXwIsDXet62z6ISGQQ==" saltValue="xouRI5AhDDPMdOMiqAZumA==" spinCount="100000" sheet="1" selectLockedCells="1" selectUnlockedCells="1"/>
  <dataValidations count="1">
    <dataValidation type="decimal" allowBlank="1" showInputMessage="1" showErrorMessage="1" sqref="N5:R5" xr:uid="{00000000-0002-0000-0700-000000000000}">
      <formula1>0</formula1>
      <formula2>M5</formula2>
    </dataValidation>
  </dataValidations>
  <pageMargins left="0.7" right="0.7" top="0.75" bottom="0.75" header="0.3" footer="0.3"/>
  <pageSetup paperSize="9" scale="72"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pageSetUpPr fitToPage="1"/>
  </sheetPr>
  <dimension ref="A1:N573"/>
  <sheetViews>
    <sheetView zoomScale="80" zoomScaleNormal="80" workbookViewId="0">
      <selection activeCell="N5" sqref="N5"/>
    </sheetView>
  </sheetViews>
  <sheetFormatPr defaultRowHeight="14.4" x14ac:dyDescent="0.3"/>
  <cols>
    <col min="1" max="1" width="9.21875" customWidth="1"/>
    <col min="2" max="2" width="26.21875" customWidth="1"/>
    <col min="3" max="3" width="9.21875" bestFit="1" customWidth="1"/>
    <col min="4" max="6" width="16.77734375" customWidth="1"/>
    <col min="7" max="7" width="13.5546875" customWidth="1"/>
    <col min="8" max="8" width="22.77734375" customWidth="1"/>
    <col min="9" max="9" width="16.77734375" customWidth="1"/>
    <col min="10" max="10" width="12.21875" customWidth="1"/>
    <col min="11" max="11" width="16.77734375" customWidth="1"/>
    <col min="12" max="12" width="14.21875" customWidth="1"/>
    <col min="13" max="13" width="20.21875" customWidth="1"/>
    <col min="14" max="14" width="20" customWidth="1"/>
    <col min="15" max="15" width="20.21875" customWidth="1"/>
    <col min="16" max="16" width="22" customWidth="1"/>
    <col min="17" max="17" width="20.44140625" customWidth="1"/>
    <col min="18" max="18" width="20" customWidth="1"/>
  </cols>
  <sheetData>
    <row r="1" spans="1:14" ht="36" customHeight="1" x14ac:dyDescent="0.7">
      <c r="A1" s="55" t="s">
        <v>68</v>
      </c>
    </row>
    <row r="2" spans="1:14" ht="4.8" customHeight="1" x14ac:dyDescent="0.3"/>
    <row r="3" spans="1:14" ht="21.6" customHeight="1" x14ac:dyDescent="0.3">
      <c r="A3" s="56"/>
      <c r="B3" s="56"/>
      <c r="C3" s="56"/>
      <c r="D3" s="57" t="s">
        <v>35</v>
      </c>
      <c r="E3" s="57" t="s">
        <v>36</v>
      </c>
      <c r="F3" s="57" t="s">
        <v>37</v>
      </c>
      <c r="G3" s="57" t="s">
        <v>38</v>
      </c>
      <c r="H3" s="57" t="s">
        <v>39</v>
      </c>
      <c r="I3" s="57" t="s">
        <v>40</v>
      </c>
      <c r="J3" s="57" t="s">
        <v>41</v>
      </c>
      <c r="K3" s="57" t="s">
        <v>42</v>
      </c>
      <c r="L3" s="57" t="s">
        <v>43</v>
      </c>
      <c r="M3" s="57" t="s">
        <v>44</v>
      </c>
      <c r="N3" s="57" t="s">
        <v>49</v>
      </c>
    </row>
    <row r="4" spans="1:14" ht="90.75" customHeight="1" x14ac:dyDescent="0.3">
      <c r="A4" s="111" t="s">
        <v>50</v>
      </c>
      <c r="B4" s="111" t="s">
        <v>51</v>
      </c>
      <c r="C4" s="111" t="s">
        <v>52</v>
      </c>
      <c r="D4" s="99" t="s">
        <v>53</v>
      </c>
      <c r="E4" s="99" t="s">
        <v>54</v>
      </c>
      <c r="F4" s="99" t="s">
        <v>55</v>
      </c>
      <c r="G4" s="99" t="s">
        <v>56</v>
      </c>
      <c r="H4" s="99" t="s">
        <v>69</v>
      </c>
      <c r="I4" s="99" t="s">
        <v>58</v>
      </c>
      <c r="J4" s="99" t="s">
        <v>59</v>
      </c>
      <c r="K4" s="99" t="s">
        <v>60</v>
      </c>
      <c r="L4" s="99" t="s">
        <v>61</v>
      </c>
      <c r="M4" s="99" t="s">
        <v>62</v>
      </c>
      <c r="N4" s="99" t="s">
        <v>67</v>
      </c>
    </row>
    <row r="5" spans="1:14" ht="16.5" customHeight="1" x14ac:dyDescent="0.3">
      <c r="A5" s="102" t="s">
        <v>19</v>
      </c>
      <c r="B5" s="67" t="s">
        <v>20</v>
      </c>
      <c r="C5" s="67" t="s">
        <v>21</v>
      </c>
      <c r="D5" s="100" t="e">
        <f>SUM(#REF!:#REF!)</f>
        <v>#REF!</v>
      </c>
      <c r="E5" s="100" t="e">
        <f>SUM(#REF!:#REF!)</f>
        <v>#REF!</v>
      </c>
      <c r="F5" s="100" t="e">
        <f>SUM(#REF!:#REF!)</f>
        <v>#REF!</v>
      </c>
      <c r="G5" s="100" t="e">
        <f>SUM(#REF!:#REF!)</f>
        <v>#REF!</v>
      </c>
      <c r="H5" s="100" t="e">
        <f>SUM(#REF!:#REF!)</f>
        <v>#REF!</v>
      </c>
      <c r="I5" s="100" t="e">
        <f>SUM(#REF!:#REF!)</f>
        <v>#REF!</v>
      </c>
      <c r="J5" s="104"/>
      <c r="K5" s="100" t="e">
        <f>SUM(#REF!:#REF!)</f>
        <v>#REF!</v>
      </c>
      <c r="L5" s="100">
        <v>1</v>
      </c>
      <c r="M5" s="101" t="e">
        <f>$K5*$L5</f>
        <v>#REF!</v>
      </c>
      <c r="N5" s="103"/>
    </row>
    <row r="6" spans="1:14" ht="21.3" customHeight="1" x14ac:dyDescent="0.3">
      <c r="A6" s="105" t="s">
        <v>28</v>
      </c>
      <c r="B6" s="106"/>
      <c r="C6" s="106"/>
      <c r="D6" s="107" t="e">
        <f t="shared" ref="D6:K6" si="0">SUM(D5)</f>
        <v>#REF!</v>
      </c>
      <c r="E6" s="107" t="e">
        <f t="shared" si="0"/>
        <v>#REF!</v>
      </c>
      <c r="F6" s="107" t="e">
        <f t="shared" si="0"/>
        <v>#REF!</v>
      </c>
      <c r="G6" s="107" t="e">
        <f t="shared" si="0"/>
        <v>#REF!</v>
      </c>
      <c r="H6" s="107" t="e">
        <f t="shared" si="0"/>
        <v>#REF!</v>
      </c>
      <c r="I6" s="107" t="e">
        <f t="shared" si="0"/>
        <v>#REF!</v>
      </c>
      <c r="J6" s="107">
        <f t="shared" si="0"/>
        <v>0</v>
      </c>
      <c r="K6" s="107" t="e">
        <f t="shared" si="0"/>
        <v>#REF!</v>
      </c>
      <c r="L6" s="107"/>
      <c r="M6" s="107" t="e">
        <f>SUM(M5)</f>
        <v>#REF!</v>
      </c>
      <c r="N6" s="107">
        <f>SUM(N5)</f>
        <v>0</v>
      </c>
    </row>
    <row r="7" spans="1:14" ht="21.3" customHeight="1" x14ac:dyDescent="0.3"/>
    <row r="8" spans="1:14" ht="21.3" customHeight="1" x14ac:dyDescent="0.3"/>
    <row r="9" spans="1:14" ht="21.3" customHeight="1" x14ac:dyDescent="0.3"/>
    <row r="10" spans="1:14" ht="21.3" customHeight="1" x14ac:dyDescent="0.3"/>
    <row r="11" spans="1:14" ht="21.3" customHeight="1" x14ac:dyDescent="0.3"/>
    <row r="12" spans="1:14" ht="21.3" customHeight="1" x14ac:dyDescent="0.3"/>
    <row r="13" spans="1:14" ht="21.3" customHeight="1" x14ac:dyDescent="0.3"/>
    <row r="14" spans="1:14" ht="21.3" customHeight="1" x14ac:dyDescent="0.3"/>
    <row r="15" spans="1:14" ht="21.3" customHeight="1" x14ac:dyDescent="0.3"/>
    <row r="16" spans="1:14" ht="21.3" customHeight="1" x14ac:dyDescent="0.3"/>
    <row r="17" ht="21.3" customHeight="1" x14ac:dyDescent="0.3"/>
    <row r="18" ht="21.3" customHeight="1" x14ac:dyDescent="0.3"/>
    <row r="19" ht="21.3" customHeight="1" x14ac:dyDescent="0.3"/>
    <row r="20" ht="21.3" customHeight="1" x14ac:dyDescent="0.3"/>
    <row r="21" ht="21.3" customHeight="1" x14ac:dyDescent="0.3"/>
    <row r="22" ht="21.3" customHeight="1" x14ac:dyDescent="0.3"/>
    <row r="23" ht="21.3" customHeight="1" x14ac:dyDescent="0.3"/>
    <row r="24" ht="21.3" customHeight="1" x14ac:dyDescent="0.3"/>
    <row r="25" ht="21.3" customHeight="1" x14ac:dyDescent="0.3"/>
    <row r="26" ht="21.3" customHeight="1" x14ac:dyDescent="0.3"/>
    <row r="27" ht="21.3" customHeight="1" x14ac:dyDescent="0.3"/>
    <row r="28" ht="21.3" customHeight="1" x14ac:dyDescent="0.3"/>
    <row r="29" ht="21.3" customHeight="1" x14ac:dyDescent="0.3"/>
    <row r="30" ht="21.3" customHeight="1" x14ac:dyDescent="0.3"/>
    <row r="31" ht="21.3" customHeight="1" x14ac:dyDescent="0.3"/>
    <row r="32" ht="21.3" customHeight="1" x14ac:dyDescent="0.3"/>
    <row r="33" ht="21.3" customHeight="1" x14ac:dyDescent="0.3"/>
    <row r="34" ht="21.3" customHeight="1" x14ac:dyDescent="0.3"/>
    <row r="35" ht="21.3" customHeight="1" x14ac:dyDescent="0.3"/>
    <row r="36" ht="21.3" customHeight="1" x14ac:dyDescent="0.3"/>
    <row r="37" ht="21.3" customHeight="1" x14ac:dyDescent="0.3"/>
    <row r="38" ht="21.3" customHeight="1" x14ac:dyDescent="0.3"/>
    <row r="39" ht="21.3" customHeight="1" x14ac:dyDescent="0.3"/>
    <row r="40" ht="21.3" customHeight="1" x14ac:dyDescent="0.3"/>
    <row r="41" ht="21.3" customHeight="1" x14ac:dyDescent="0.3"/>
    <row r="42" ht="21.3" customHeight="1" x14ac:dyDescent="0.3"/>
    <row r="43" ht="21.3" customHeight="1" x14ac:dyDescent="0.3"/>
    <row r="44" ht="21.3" customHeight="1" x14ac:dyDescent="0.3"/>
    <row r="45" ht="21.3" customHeight="1" x14ac:dyDescent="0.3"/>
    <row r="46" ht="21.3" customHeight="1" x14ac:dyDescent="0.3"/>
    <row r="47" ht="21.3" customHeight="1" x14ac:dyDescent="0.3"/>
    <row r="48" ht="21.3" customHeight="1" x14ac:dyDescent="0.3"/>
    <row r="49" ht="21.3" customHeight="1" x14ac:dyDescent="0.3"/>
    <row r="50" ht="16.5" customHeight="1" x14ac:dyDescent="0.3"/>
    <row r="51" ht="21.3" customHeight="1" x14ac:dyDescent="0.3"/>
    <row r="52" ht="16.5" customHeight="1" x14ac:dyDescent="0.3"/>
    <row r="53" ht="21.3" customHeight="1" x14ac:dyDescent="0.3"/>
    <row r="54" ht="16.5" customHeight="1" x14ac:dyDescent="0.3"/>
    <row r="55" ht="21.3" customHeight="1" x14ac:dyDescent="0.3"/>
    <row r="56" ht="21.3" customHeight="1" x14ac:dyDescent="0.3"/>
    <row r="57" ht="21.3" customHeight="1" x14ac:dyDescent="0.3"/>
    <row r="58" ht="21.3" customHeight="1" x14ac:dyDescent="0.3"/>
    <row r="59" ht="21.3" customHeight="1" x14ac:dyDescent="0.3"/>
    <row r="60" ht="21.3" customHeight="1" x14ac:dyDescent="0.3"/>
    <row r="61" ht="21.3" customHeight="1" x14ac:dyDescent="0.3"/>
    <row r="62" ht="21.3" customHeight="1" x14ac:dyDescent="0.3"/>
    <row r="63" ht="16.5" customHeight="1" x14ac:dyDescent="0.3"/>
    <row r="64" ht="21.3" customHeight="1" x14ac:dyDescent="0.3"/>
    <row r="65" ht="16.5" customHeight="1" x14ac:dyDescent="0.3"/>
    <row r="66" ht="21.3" customHeight="1" x14ac:dyDescent="0.3"/>
    <row r="67" ht="16.5" customHeight="1" x14ac:dyDescent="0.3"/>
    <row r="68" ht="21.3" customHeight="1" x14ac:dyDescent="0.3"/>
    <row r="69" ht="21.3" customHeight="1" x14ac:dyDescent="0.3"/>
    <row r="70" ht="16.5" customHeight="1" x14ac:dyDescent="0.3"/>
    <row r="71" ht="21.3" customHeight="1" x14ac:dyDescent="0.3"/>
    <row r="72" ht="16.5" customHeight="1" x14ac:dyDescent="0.3"/>
    <row r="73" ht="21.3" customHeight="1" x14ac:dyDescent="0.3"/>
    <row r="74" ht="21.3" customHeight="1" x14ac:dyDescent="0.3"/>
    <row r="75" ht="21.3" customHeight="1" x14ac:dyDescent="0.3"/>
    <row r="76" ht="21.3" customHeight="1" x14ac:dyDescent="0.3"/>
    <row r="77" ht="21.3" customHeight="1" x14ac:dyDescent="0.3"/>
    <row r="78" ht="21.3" customHeight="1" x14ac:dyDescent="0.3"/>
    <row r="79" ht="21.3" customHeight="1" x14ac:dyDescent="0.3"/>
    <row r="80" ht="21.3" customHeight="1" x14ac:dyDescent="0.3"/>
    <row r="81" ht="21.3" customHeight="1" x14ac:dyDescent="0.3"/>
    <row r="82" ht="21.3" customHeight="1" x14ac:dyDescent="0.3"/>
    <row r="83" ht="21.3" customHeight="1" x14ac:dyDescent="0.3"/>
    <row r="84" ht="21.3" customHeight="1" x14ac:dyDescent="0.3"/>
    <row r="85" ht="21.3" customHeight="1" x14ac:dyDescent="0.3"/>
    <row r="86" ht="21.3" customHeight="1" x14ac:dyDescent="0.3"/>
    <row r="87" ht="21.3" customHeight="1" x14ac:dyDescent="0.3"/>
    <row r="88" ht="21.3" customHeight="1" x14ac:dyDescent="0.3"/>
    <row r="89" ht="21.3" customHeight="1" x14ac:dyDescent="0.3"/>
    <row r="90" ht="16.5" customHeight="1" x14ac:dyDescent="0.3"/>
    <row r="91" ht="21.3" customHeight="1" x14ac:dyDescent="0.3"/>
    <row r="92" ht="21.3" customHeight="1" x14ac:dyDescent="0.3"/>
    <row r="93" ht="21.3" customHeight="1" x14ac:dyDescent="0.3"/>
    <row r="94" ht="16.5" customHeight="1" x14ac:dyDescent="0.3"/>
    <row r="95" ht="21.3" customHeight="1" x14ac:dyDescent="0.3"/>
    <row r="96" ht="16.5" customHeight="1" x14ac:dyDescent="0.3"/>
    <row r="97" ht="16.5" customHeight="1" x14ac:dyDescent="0.3"/>
    <row r="98" ht="21.3" customHeight="1" x14ac:dyDescent="0.3"/>
    <row r="99" ht="21.3" customHeight="1" x14ac:dyDescent="0.3"/>
    <row r="100" ht="21.3" customHeight="1" x14ac:dyDescent="0.3"/>
    <row r="101" ht="21.3" customHeight="1" x14ac:dyDescent="0.3"/>
    <row r="102" ht="16.5" customHeight="1" x14ac:dyDescent="0.3"/>
    <row r="103" ht="21.3" customHeight="1" x14ac:dyDescent="0.3"/>
    <row r="104" ht="16.5" customHeight="1" x14ac:dyDescent="0.3"/>
    <row r="105" ht="21.3" customHeight="1" x14ac:dyDescent="0.3"/>
    <row r="106" ht="16.5" customHeight="1" x14ac:dyDescent="0.3"/>
    <row r="107" ht="21.3" customHeight="1" x14ac:dyDescent="0.3"/>
    <row r="108" ht="16.5" customHeight="1" x14ac:dyDescent="0.3"/>
    <row r="109" ht="21.3" customHeight="1" x14ac:dyDescent="0.3"/>
    <row r="110" ht="16.5" customHeight="1" x14ac:dyDescent="0.3"/>
    <row r="111" ht="21.3" customHeight="1" x14ac:dyDescent="0.3"/>
    <row r="112" ht="16.5" customHeight="1" x14ac:dyDescent="0.3"/>
    <row r="113" ht="21.3" customHeight="1" x14ac:dyDescent="0.3"/>
    <row r="114" ht="16.5" customHeight="1" x14ac:dyDescent="0.3"/>
    <row r="115" ht="21.3" customHeight="1" x14ac:dyDescent="0.3"/>
    <row r="116" ht="16.5" customHeight="1" x14ac:dyDescent="0.3"/>
    <row r="117" ht="21.3" customHeight="1" x14ac:dyDescent="0.3"/>
    <row r="118" ht="16.5" customHeight="1" x14ac:dyDescent="0.3"/>
    <row r="119" ht="21.3" customHeight="1" x14ac:dyDescent="0.3"/>
    <row r="120" ht="16.5" customHeight="1" x14ac:dyDescent="0.3"/>
    <row r="121" ht="21.3" customHeight="1" x14ac:dyDescent="0.3"/>
    <row r="122" ht="16.5" customHeight="1" x14ac:dyDescent="0.3"/>
    <row r="123" ht="21.3" customHeight="1" x14ac:dyDescent="0.3"/>
    <row r="124" ht="16.5" customHeight="1" x14ac:dyDescent="0.3"/>
    <row r="125" ht="21.3" customHeight="1" x14ac:dyDescent="0.3"/>
    <row r="126" ht="16.5" customHeight="1" x14ac:dyDescent="0.3"/>
    <row r="127" ht="21.3" customHeight="1" x14ac:dyDescent="0.3"/>
    <row r="128" ht="16.5" customHeight="1" x14ac:dyDescent="0.3"/>
    <row r="129" ht="21.3" customHeight="1" x14ac:dyDescent="0.3"/>
    <row r="130" ht="21.3" customHeight="1" x14ac:dyDescent="0.3"/>
    <row r="131" ht="21.3" customHeight="1" x14ac:dyDescent="0.3"/>
    <row r="132" ht="21.3" customHeight="1" x14ac:dyDescent="0.3"/>
    <row r="133" ht="21.3" customHeight="1" x14ac:dyDescent="0.3"/>
    <row r="134" ht="21.3" customHeight="1" x14ac:dyDescent="0.3"/>
    <row r="135" ht="21.3" customHeight="1" x14ac:dyDescent="0.3"/>
    <row r="136" ht="21.3" customHeight="1" x14ac:dyDescent="0.3"/>
    <row r="137" ht="21.3" customHeight="1" x14ac:dyDescent="0.3"/>
    <row r="138" ht="21.3" customHeight="1" x14ac:dyDescent="0.3"/>
    <row r="139" ht="21.3" customHeight="1" x14ac:dyDescent="0.3"/>
    <row r="140" ht="21.3" customHeight="1" x14ac:dyDescent="0.3"/>
    <row r="141" ht="21.3" customHeight="1" x14ac:dyDescent="0.3"/>
    <row r="142" ht="21.3" customHeight="1" x14ac:dyDescent="0.3"/>
    <row r="143" ht="21.3" customHeight="1" x14ac:dyDescent="0.3"/>
    <row r="144" ht="21.3" customHeight="1" x14ac:dyDescent="0.3"/>
    <row r="145" ht="21.3" customHeight="1" x14ac:dyDescent="0.3"/>
    <row r="146" ht="21.3" customHeight="1" x14ac:dyDescent="0.3"/>
    <row r="147" ht="21.3" customHeight="1" x14ac:dyDescent="0.3"/>
    <row r="148" ht="21.3" customHeight="1" x14ac:dyDescent="0.3"/>
    <row r="149" ht="16.5" customHeight="1" x14ac:dyDescent="0.3"/>
    <row r="150" ht="21.3" customHeight="1" x14ac:dyDescent="0.3"/>
    <row r="151" ht="16.5" customHeight="1" x14ac:dyDescent="0.3"/>
    <row r="152" ht="21.3" customHeight="1" x14ac:dyDescent="0.3"/>
    <row r="153" ht="16.5" customHeight="1" x14ac:dyDescent="0.3"/>
    <row r="154" ht="21.3" customHeight="1" x14ac:dyDescent="0.3"/>
    <row r="155" ht="16.5" customHeight="1" x14ac:dyDescent="0.3"/>
    <row r="156" ht="21.3" customHeight="1" x14ac:dyDescent="0.3"/>
    <row r="157" ht="21.3" customHeight="1" x14ac:dyDescent="0.3"/>
    <row r="158" ht="16.5" customHeight="1" x14ac:dyDescent="0.3"/>
    <row r="159" ht="21.3" customHeight="1" x14ac:dyDescent="0.3"/>
    <row r="160" ht="16.5" customHeight="1" x14ac:dyDescent="0.3"/>
    <row r="161" ht="21.3" customHeight="1" x14ac:dyDescent="0.3"/>
    <row r="162" ht="16.5" customHeight="1" x14ac:dyDescent="0.3"/>
    <row r="163" ht="21.3" customHeight="1" x14ac:dyDescent="0.3"/>
    <row r="164" ht="16.5" customHeight="1" x14ac:dyDescent="0.3"/>
    <row r="165" ht="21.3" customHeight="1" x14ac:dyDescent="0.3"/>
    <row r="166" ht="16.5" customHeight="1" x14ac:dyDescent="0.3"/>
    <row r="167" ht="21.3" customHeight="1" x14ac:dyDescent="0.3"/>
    <row r="168" ht="16.5" customHeight="1" x14ac:dyDescent="0.3"/>
    <row r="169" ht="21.3" customHeight="1" x14ac:dyDescent="0.3"/>
    <row r="170" ht="16.5" customHeight="1" x14ac:dyDescent="0.3"/>
    <row r="171" ht="21.3" customHeight="1" x14ac:dyDescent="0.3"/>
    <row r="172" ht="16.5" customHeight="1" x14ac:dyDescent="0.3"/>
    <row r="173" ht="21.3" customHeight="1" x14ac:dyDescent="0.3"/>
    <row r="174" ht="16.5" customHeight="1" x14ac:dyDescent="0.3"/>
    <row r="175" ht="21.3" customHeight="1" x14ac:dyDescent="0.3"/>
    <row r="176" ht="16.5" customHeight="1" x14ac:dyDescent="0.3"/>
    <row r="177" ht="21.3" customHeight="1" x14ac:dyDescent="0.3"/>
    <row r="178" ht="16.5" customHeight="1" x14ac:dyDescent="0.3"/>
    <row r="179" ht="21.3" customHeight="1" x14ac:dyDescent="0.3"/>
    <row r="180" ht="16.5" customHeight="1" x14ac:dyDescent="0.3"/>
    <row r="181" ht="21.3" customHeight="1" x14ac:dyDescent="0.3"/>
    <row r="182" ht="16.5" customHeight="1" x14ac:dyDescent="0.3"/>
    <row r="183" ht="21.3" customHeight="1" x14ac:dyDescent="0.3"/>
    <row r="184" ht="16.5" customHeight="1" x14ac:dyDescent="0.3"/>
    <row r="185" ht="21.3" customHeight="1" x14ac:dyDescent="0.3"/>
    <row r="186" ht="16.5" customHeight="1" x14ac:dyDescent="0.3"/>
    <row r="187" ht="21.3" customHeight="1" x14ac:dyDescent="0.3"/>
    <row r="188" ht="16.5" customHeight="1" x14ac:dyDescent="0.3"/>
    <row r="189" ht="21.3" customHeight="1" x14ac:dyDescent="0.3"/>
    <row r="190" ht="16.5" customHeight="1" x14ac:dyDescent="0.3"/>
    <row r="191" ht="21.3" customHeight="1" x14ac:dyDescent="0.3"/>
    <row r="192" ht="16.5" customHeight="1" x14ac:dyDescent="0.3"/>
    <row r="193" ht="21.3" customHeight="1" x14ac:dyDescent="0.3"/>
    <row r="194" ht="16.5" customHeight="1" x14ac:dyDescent="0.3"/>
    <row r="195" ht="21.3" customHeight="1" x14ac:dyDescent="0.3"/>
    <row r="196" ht="16.5" customHeight="1" x14ac:dyDescent="0.3"/>
    <row r="197" ht="21.3" customHeight="1" x14ac:dyDescent="0.3"/>
    <row r="198" ht="16.5" customHeight="1" x14ac:dyDescent="0.3"/>
    <row r="199" ht="21.3" customHeight="1" x14ac:dyDescent="0.3"/>
    <row r="200" ht="16.5" customHeight="1" x14ac:dyDescent="0.3"/>
    <row r="201" ht="21.3" customHeight="1" x14ac:dyDescent="0.3"/>
    <row r="202" ht="21.3" customHeight="1" x14ac:dyDescent="0.3"/>
    <row r="203" ht="21.3" customHeight="1" x14ac:dyDescent="0.3"/>
    <row r="204" ht="16.5" customHeight="1" x14ac:dyDescent="0.3"/>
    <row r="205" ht="21.3" customHeight="1" x14ac:dyDescent="0.3"/>
    <row r="206" ht="21.3" customHeight="1" x14ac:dyDescent="0.3"/>
    <row r="207" ht="16.5" customHeight="1" x14ac:dyDescent="0.3"/>
    <row r="208" ht="21.3" customHeight="1" x14ac:dyDescent="0.3"/>
    <row r="209" ht="16.5" customHeight="1" x14ac:dyDescent="0.3"/>
    <row r="210" ht="21.3" customHeight="1" x14ac:dyDescent="0.3"/>
    <row r="211" ht="16.5" customHeight="1" x14ac:dyDescent="0.3"/>
    <row r="212" ht="21.3" customHeight="1" x14ac:dyDescent="0.3"/>
    <row r="213" ht="16.5" customHeight="1" x14ac:dyDescent="0.3"/>
    <row r="214" ht="21.3" customHeight="1" x14ac:dyDescent="0.3"/>
    <row r="215" ht="16.5" customHeight="1" x14ac:dyDescent="0.3"/>
    <row r="216" ht="21.3" customHeight="1" x14ac:dyDescent="0.3"/>
    <row r="217" ht="21.3" customHeight="1" x14ac:dyDescent="0.3"/>
    <row r="218" ht="21.3" customHeight="1" x14ac:dyDescent="0.3"/>
    <row r="219" ht="16.5" customHeight="1" x14ac:dyDescent="0.3"/>
    <row r="220" ht="21.3" customHeight="1" x14ac:dyDescent="0.3"/>
    <row r="221" ht="21.3" customHeight="1" x14ac:dyDescent="0.3"/>
    <row r="222" ht="21.3" customHeight="1" x14ac:dyDescent="0.3"/>
    <row r="223" ht="21.3" customHeight="1" x14ac:dyDescent="0.3"/>
    <row r="224" ht="21.3" customHeight="1" x14ac:dyDescent="0.3"/>
    <row r="225" ht="21.3" customHeight="1" x14ac:dyDescent="0.3"/>
    <row r="226" ht="21.3" customHeight="1" x14ac:dyDescent="0.3"/>
    <row r="227" ht="21.3" customHeight="1" x14ac:dyDescent="0.3"/>
    <row r="228" ht="21.3" customHeight="1" x14ac:dyDescent="0.3"/>
    <row r="229" ht="21.3" customHeight="1" x14ac:dyDescent="0.3"/>
    <row r="230" ht="21.3" customHeight="1" x14ac:dyDescent="0.3"/>
    <row r="231" ht="21.3" customHeight="1" x14ac:dyDescent="0.3"/>
    <row r="232" ht="21.3" customHeight="1" x14ac:dyDescent="0.3"/>
    <row r="233" ht="21.3" customHeight="1" x14ac:dyDescent="0.3"/>
    <row r="234" ht="21.3" customHeight="1" x14ac:dyDescent="0.3"/>
    <row r="235" ht="21.3" customHeight="1" x14ac:dyDescent="0.3"/>
    <row r="236" ht="21.3" customHeight="1" x14ac:dyDescent="0.3"/>
    <row r="237" ht="21.3" customHeight="1" x14ac:dyDescent="0.3"/>
    <row r="238" ht="21.3" customHeight="1" x14ac:dyDescent="0.3"/>
    <row r="239" ht="21.3" customHeight="1" x14ac:dyDescent="0.3"/>
    <row r="240" ht="21.3" customHeight="1" x14ac:dyDescent="0.3"/>
    <row r="241" ht="21.3" customHeight="1" x14ac:dyDescent="0.3"/>
    <row r="242" ht="21.3" customHeight="1" x14ac:dyDescent="0.3"/>
    <row r="243" ht="21.3" customHeight="1" x14ac:dyDescent="0.3"/>
    <row r="244" ht="21.3" customHeight="1" x14ac:dyDescent="0.3"/>
    <row r="245" ht="16.5" customHeight="1" x14ac:dyDescent="0.3"/>
    <row r="246" ht="21.3" customHeight="1" x14ac:dyDescent="0.3"/>
    <row r="247" ht="16.5" customHeight="1" x14ac:dyDescent="0.3"/>
    <row r="248" ht="21.3" customHeight="1" x14ac:dyDescent="0.3"/>
    <row r="249" ht="16.5" customHeight="1" x14ac:dyDescent="0.3"/>
    <row r="250" ht="21.3" customHeight="1" x14ac:dyDescent="0.3"/>
    <row r="251" ht="16.5" customHeight="1" x14ac:dyDescent="0.3"/>
    <row r="252" ht="21.3" customHeight="1" x14ac:dyDescent="0.3"/>
    <row r="253" ht="16.5" customHeight="1" x14ac:dyDescent="0.3"/>
    <row r="254" ht="21.3" customHeight="1" x14ac:dyDescent="0.3"/>
    <row r="255" ht="16.5" customHeight="1" x14ac:dyDescent="0.3"/>
    <row r="256" ht="21.3" customHeight="1" x14ac:dyDescent="0.3"/>
    <row r="257" ht="16.5" customHeight="1" x14ac:dyDescent="0.3"/>
    <row r="258" ht="21.3" customHeight="1" x14ac:dyDescent="0.3"/>
    <row r="259" ht="16.5" customHeight="1" x14ac:dyDescent="0.3"/>
    <row r="260" ht="21.3" customHeight="1" x14ac:dyDescent="0.3"/>
    <row r="261" ht="16.5" customHeight="1" x14ac:dyDescent="0.3"/>
    <row r="262" ht="21.3" customHeight="1" x14ac:dyDescent="0.3"/>
    <row r="263" ht="16.5" customHeight="1" x14ac:dyDescent="0.3"/>
    <row r="264" ht="21.3" customHeight="1" x14ac:dyDescent="0.3"/>
    <row r="265" ht="16.5" customHeight="1" x14ac:dyDescent="0.3"/>
    <row r="266" ht="16.5" customHeight="1" x14ac:dyDescent="0.3"/>
    <row r="267" ht="21.3" customHeight="1" x14ac:dyDescent="0.3"/>
    <row r="268" ht="16.5" customHeight="1" x14ac:dyDescent="0.3"/>
    <row r="269" ht="21.3" customHeight="1" x14ac:dyDescent="0.3"/>
    <row r="270" ht="16.5" customHeight="1" x14ac:dyDescent="0.3"/>
    <row r="271" ht="16.5" customHeight="1" x14ac:dyDescent="0.3"/>
    <row r="272" ht="21.3" customHeight="1" x14ac:dyDescent="0.3"/>
    <row r="273" ht="16.5" customHeight="1" x14ac:dyDescent="0.3"/>
    <row r="274" ht="16.5" customHeight="1" x14ac:dyDescent="0.3"/>
    <row r="275" ht="21.3" customHeight="1" x14ac:dyDescent="0.3"/>
    <row r="276" ht="21.3" customHeight="1" x14ac:dyDescent="0.3"/>
    <row r="277" ht="16.5" customHeight="1" x14ac:dyDescent="0.3"/>
    <row r="278" ht="21.3" customHeight="1" x14ac:dyDescent="0.3"/>
    <row r="279" ht="21.3" customHeight="1" x14ac:dyDescent="0.3"/>
    <row r="280" ht="16.5" customHeight="1" x14ac:dyDescent="0.3"/>
    <row r="281" ht="21.3" customHeight="1" x14ac:dyDescent="0.3"/>
    <row r="282" ht="21.3" customHeight="1" x14ac:dyDescent="0.3"/>
    <row r="283" ht="16.5" customHeight="1" x14ac:dyDescent="0.3"/>
    <row r="284" ht="21.3" customHeight="1" x14ac:dyDescent="0.3"/>
    <row r="285" ht="16.5" customHeight="1" x14ac:dyDescent="0.3"/>
    <row r="286" ht="21.3" customHeight="1" x14ac:dyDescent="0.3"/>
    <row r="287" ht="16.5" customHeight="1" x14ac:dyDescent="0.3"/>
    <row r="288" ht="21.3" customHeight="1" x14ac:dyDescent="0.3"/>
    <row r="289" ht="16.5" customHeight="1" x14ac:dyDescent="0.3"/>
    <row r="290" ht="21.3" customHeight="1" x14ac:dyDescent="0.3"/>
    <row r="291" ht="16.5" customHeight="1" x14ac:dyDescent="0.3"/>
    <row r="292" ht="21.3" customHeight="1" x14ac:dyDescent="0.3"/>
    <row r="293" ht="16.5" customHeight="1" x14ac:dyDescent="0.3"/>
    <row r="294" ht="21.3" customHeight="1" x14ac:dyDescent="0.3"/>
    <row r="295" ht="16.5" customHeight="1" x14ac:dyDescent="0.3"/>
    <row r="296" ht="21.3" customHeight="1" x14ac:dyDescent="0.3"/>
    <row r="297" ht="16.5" customHeight="1" x14ac:dyDescent="0.3"/>
    <row r="298" ht="21.3" customHeight="1" x14ac:dyDescent="0.3"/>
    <row r="299" ht="16.5" customHeight="1" x14ac:dyDescent="0.3"/>
    <row r="300" ht="21.3" customHeight="1" x14ac:dyDescent="0.3"/>
    <row r="301" ht="16.5" customHeight="1" x14ac:dyDescent="0.3"/>
    <row r="302" ht="21.3" customHeight="1" x14ac:dyDescent="0.3"/>
    <row r="303" ht="16.5" customHeight="1" x14ac:dyDescent="0.3"/>
    <row r="304" ht="21.3" customHeight="1" x14ac:dyDescent="0.3"/>
    <row r="305" ht="16.5" customHeight="1" x14ac:dyDescent="0.3"/>
    <row r="306" ht="21.3" customHeight="1" x14ac:dyDescent="0.3"/>
    <row r="307" ht="16.5" customHeight="1" x14ac:dyDescent="0.3"/>
    <row r="308" ht="21.3" customHeight="1" x14ac:dyDescent="0.3"/>
    <row r="309" ht="16.5" customHeight="1" x14ac:dyDescent="0.3"/>
    <row r="310" ht="21.3" customHeight="1" x14ac:dyDescent="0.3"/>
    <row r="311" ht="16.5" customHeight="1" x14ac:dyDescent="0.3"/>
    <row r="312" ht="21.3" customHeight="1" x14ac:dyDescent="0.3"/>
    <row r="313" ht="16.5" customHeight="1" x14ac:dyDescent="0.3"/>
    <row r="314" ht="21.3" customHeight="1" x14ac:dyDescent="0.3"/>
    <row r="315" ht="16.5" customHeight="1" x14ac:dyDescent="0.3"/>
    <row r="316" ht="21.3" customHeight="1" x14ac:dyDescent="0.3"/>
    <row r="317" ht="16.5" customHeight="1" x14ac:dyDescent="0.3"/>
    <row r="318" ht="21.3" customHeight="1" x14ac:dyDescent="0.3"/>
    <row r="319" ht="16.5" customHeight="1" x14ac:dyDescent="0.3"/>
    <row r="320" ht="21.3" customHeight="1" x14ac:dyDescent="0.3"/>
    <row r="321" ht="16.5" customHeight="1" x14ac:dyDescent="0.3"/>
    <row r="322" ht="21.3" customHeight="1" x14ac:dyDescent="0.3"/>
    <row r="323" ht="16.5" customHeight="1" x14ac:dyDescent="0.3"/>
    <row r="324" ht="21.3" customHeight="1" x14ac:dyDescent="0.3"/>
    <row r="325" ht="16.5" customHeight="1" x14ac:dyDescent="0.3"/>
    <row r="326" ht="21.3" customHeight="1" x14ac:dyDescent="0.3"/>
    <row r="327" ht="16.5" customHeight="1" x14ac:dyDescent="0.3"/>
    <row r="328" ht="21.3" customHeight="1" x14ac:dyDescent="0.3"/>
    <row r="329" ht="16.5" customHeight="1" x14ac:dyDescent="0.3"/>
    <row r="330" ht="21.3" customHeight="1" x14ac:dyDescent="0.3"/>
    <row r="331" ht="16.5" customHeight="1" x14ac:dyDescent="0.3"/>
    <row r="332" ht="21.3" customHeight="1" x14ac:dyDescent="0.3"/>
    <row r="333" ht="16.5" customHeight="1" x14ac:dyDescent="0.3"/>
    <row r="334" ht="21.3" customHeight="1" x14ac:dyDescent="0.3"/>
    <row r="335" ht="16.5" customHeight="1" x14ac:dyDescent="0.3"/>
    <row r="336" ht="21.3" customHeight="1" x14ac:dyDescent="0.3"/>
    <row r="337" ht="16.5" customHeight="1" x14ac:dyDescent="0.3"/>
    <row r="338" ht="21.3" customHeight="1" x14ac:dyDescent="0.3"/>
    <row r="339" ht="16.5" customHeight="1" x14ac:dyDescent="0.3"/>
    <row r="340" ht="21.3" customHeight="1" x14ac:dyDescent="0.3"/>
    <row r="341" ht="16.5" customHeight="1" x14ac:dyDescent="0.3"/>
    <row r="342" ht="21.3" customHeight="1" x14ac:dyDescent="0.3"/>
    <row r="343" ht="16.5" customHeight="1" x14ac:dyDescent="0.3"/>
    <row r="344" ht="21.3" customHeight="1" x14ac:dyDescent="0.3"/>
    <row r="345" ht="16.5" customHeight="1" x14ac:dyDescent="0.3"/>
    <row r="346" ht="21.3" customHeight="1" x14ac:dyDescent="0.3"/>
    <row r="347" ht="16.5" customHeight="1" x14ac:dyDescent="0.3"/>
    <row r="348" ht="21.3" customHeight="1" x14ac:dyDescent="0.3"/>
    <row r="349" ht="16.5" customHeight="1" x14ac:dyDescent="0.3"/>
    <row r="350" ht="21.3" customHeight="1" x14ac:dyDescent="0.3"/>
    <row r="351" ht="16.5" customHeight="1" x14ac:dyDescent="0.3"/>
    <row r="352" ht="21.3" customHeight="1" x14ac:dyDescent="0.3"/>
    <row r="353" ht="16.5" customHeight="1" x14ac:dyDescent="0.3"/>
    <row r="354" ht="21.3" customHeight="1" x14ac:dyDescent="0.3"/>
    <row r="355" ht="16.5" customHeight="1" x14ac:dyDescent="0.3"/>
    <row r="356" ht="21.3" customHeight="1" x14ac:dyDescent="0.3"/>
    <row r="357" ht="16.5" customHeight="1" x14ac:dyDescent="0.3"/>
    <row r="358" ht="21.3" customHeight="1" x14ac:dyDescent="0.3"/>
    <row r="359" ht="16.5" customHeight="1" x14ac:dyDescent="0.3"/>
    <row r="360" ht="21.3" customHeight="1" x14ac:dyDescent="0.3"/>
    <row r="361" ht="16.5" customHeight="1" x14ac:dyDescent="0.3"/>
    <row r="362" ht="21.3" customHeight="1" x14ac:dyDescent="0.3"/>
    <row r="363" ht="16.5" customHeight="1" x14ac:dyDescent="0.3"/>
    <row r="364" ht="21.3" customHeight="1" x14ac:dyDescent="0.3"/>
    <row r="365" ht="16.5" customHeight="1" x14ac:dyDescent="0.3"/>
    <row r="366" ht="21.3" customHeight="1" x14ac:dyDescent="0.3"/>
    <row r="367" ht="16.5" customHeight="1" x14ac:dyDescent="0.3"/>
    <row r="368" ht="21.3" customHeight="1" x14ac:dyDescent="0.3"/>
    <row r="369" ht="16.5" customHeight="1" x14ac:dyDescent="0.3"/>
    <row r="370" ht="21.3" customHeight="1" x14ac:dyDescent="0.3"/>
    <row r="371" ht="16.5" customHeight="1" x14ac:dyDescent="0.3"/>
    <row r="372" ht="21.3" customHeight="1" x14ac:dyDescent="0.3"/>
    <row r="373" ht="16.5" customHeight="1" x14ac:dyDescent="0.3"/>
    <row r="374" ht="21.3" customHeight="1" x14ac:dyDescent="0.3"/>
    <row r="375" ht="16.5" customHeight="1" x14ac:dyDescent="0.3"/>
    <row r="376" ht="21.3" customHeight="1" x14ac:dyDescent="0.3"/>
    <row r="377" ht="16.5" customHeight="1" x14ac:dyDescent="0.3"/>
    <row r="378" ht="21.3" customHeight="1" x14ac:dyDescent="0.3"/>
    <row r="379" ht="16.5" customHeight="1" x14ac:dyDescent="0.3"/>
    <row r="380" ht="21.3" customHeight="1" x14ac:dyDescent="0.3"/>
    <row r="381" ht="16.5" customHeight="1" x14ac:dyDescent="0.3"/>
    <row r="382" ht="21.3" customHeight="1" x14ac:dyDescent="0.3"/>
    <row r="383" ht="16.5" customHeight="1" x14ac:dyDescent="0.3"/>
    <row r="384" ht="21.3" customHeight="1" x14ac:dyDescent="0.3"/>
    <row r="385" ht="16.5" customHeight="1" x14ac:dyDescent="0.3"/>
    <row r="386" ht="21.3" customHeight="1" x14ac:dyDescent="0.3"/>
    <row r="387" ht="16.5" customHeight="1" x14ac:dyDescent="0.3"/>
    <row r="388" ht="21.3" customHeight="1" x14ac:dyDescent="0.3"/>
    <row r="389" ht="16.5" customHeight="1" x14ac:dyDescent="0.3"/>
    <row r="390" ht="21.3" customHeight="1" x14ac:dyDescent="0.3"/>
    <row r="391" ht="16.5" customHeight="1" x14ac:dyDescent="0.3"/>
    <row r="392" ht="21.3" customHeight="1" x14ac:dyDescent="0.3"/>
    <row r="393" ht="16.5" customHeight="1" x14ac:dyDescent="0.3"/>
    <row r="394" ht="21.3" customHeight="1" x14ac:dyDescent="0.3"/>
    <row r="395" ht="16.5" customHeight="1" x14ac:dyDescent="0.3"/>
    <row r="396" ht="21.3" customHeight="1" x14ac:dyDescent="0.3"/>
    <row r="397" ht="16.5" customHeight="1" x14ac:dyDescent="0.3"/>
    <row r="398" ht="21.3" customHeight="1" x14ac:dyDescent="0.3"/>
    <row r="399" ht="16.5" customHeight="1" x14ac:dyDescent="0.3"/>
    <row r="400" ht="21.3" customHeight="1" x14ac:dyDescent="0.3"/>
    <row r="401" ht="16.5" customHeight="1" x14ac:dyDescent="0.3"/>
    <row r="402" ht="21.3" customHeight="1" x14ac:dyDescent="0.3"/>
    <row r="403" ht="16.5" customHeight="1" x14ac:dyDescent="0.3"/>
    <row r="404" ht="21.3" customHeight="1" x14ac:dyDescent="0.3"/>
    <row r="405" ht="16.5" customHeight="1" x14ac:dyDescent="0.3"/>
    <row r="406" ht="21.3" customHeight="1" x14ac:dyDescent="0.3"/>
    <row r="407" ht="16.5" customHeight="1" x14ac:dyDescent="0.3"/>
    <row r="408" ht="21.3" customHeight="1" x14ac:dyDescent="0.3"/>
    <row r="409" ht="16.5" customHeight="1" x14ac:dyDescent="0.3"/>
    <row r="410" ht="21.3" customHeight="1" x14ac:dyDescent="0.3"/>
    <row r="411" ht="16.5" customHeight="1" x14ac:dyDescent="0.3"/>
    <row r="412" ht="21.3" customHeight="1" x14ac:dyDescent="0.3"/>
    <row r="413" ht="16.5" customHeight="1" x14ac:dyDescent="0.3"/>
    <row r="414" ht="21.3" customHeight="1" x14ac:dyDescent="0.3"/>
    <row r="415" ht="16.5" customHeight="1" x14ac:dyDescent="0.3"/>
    <row r="416" ht="21.3" customHeight="1" x14ac:dyDescent="0.3"/>
    <row r="417" ht="16.5" customHeight="1" x14ac:dyDescent="0.3"/>
    <row r="418" ht="21.3" customHeight="1" x14ac:dyDescent="0.3"/>
    <row r="419" ht="16.5" customHeight="1" x14ac:dyDescent="0.3"/>
    <row r="420" ht="21.3" customHeight="1" x14ac:dyDescent="0.3"/>
    <row r="421" ht="16.5" customHeight="1" x14ac:dyDescent="0.3"/>
    <row r="422" ht="21.3" customHeight="1" x14ac:dyDescent="0.3"/>
    <row r="423" ht="16.5" customHeight="1" x14ac:dyDescent="0.3"/>
    <row r="424" ht="21.3" customHeight="1" x14ac:dyDescent="0.3"/>
    <row r="425" ht="16.5" customHeight="1" x14ac:dyDescent="0.3"/>
    <row r="426" ht="21.3" customHeight="1" x14ac:dyDescent="0.3"/>
    <row r="427" ht="16.5" customHeight="1" x14ac:dyDescent="0.3"/>
    <row r="428" ht="21.3" customHeight="1" x14ac:dyDescent="0.3"/>
    <row r="429" ht="16.5" customHeight="1" x14ac:dyDescent="0.3"/>
    <row r="430" ht="21.3" customHeight="1" x14ac:dyDescent="0.3"/>
    <row r="431" ht="16.5" customHeight="1" x14ac:dyDescent="0.3"/>
    <row r="432" ht="21.3" customHeight="1" x14ac:dyDescent="0.3"/>
    <row r="433" ht="16.5" customHeight="1" x14ac:dyDescent="0.3"/>
    <row r="434" ht="21.3" customHeight="1" x14ac:dyDescent="0.3"/>
    <row r="435" ht="16.5" customHeight="1" x14ac:dyDescent="0.3"/>
    <row r="436" ht="21.3" customHeight="1" x14ac:dyDescent="0.3"/>
    <row r="437" ht="16.5" customHeight="1" x14ac:dyDescent="0.3"/>
    <row r="438" ht="21.3" customHeight="1" x14ac:dyDescent="0.3"/>
    <row r="439" ht="16.5" customHeight="1" x14ac:dyDescent="0.3"/>
    <row r="440" ht="21.3" customHeight="1" x14ac:dyDescent="0.3"/>
    <row r="441" ht="16.5" customHeight="1" x14ac:dyDescent="0.3"/>
    <row r="442" ht="21.3" customHeight="1" x14ac:dyDescent="0.3"/>
    <row r="443" ht="16.5" customHeight="1" x14ac:dyDescent="0.3"/>
    <row r="444" ht="21.3" customHeight="1" x14ac:dyDescent="0.3"/>
    <row r="445" ht="16.5" customHeight="1" x14ac:dyDescent="0.3"/>
    <row r="446" ht="21.3" customHeight="1" x14ac:dyDescent="0.3"/>
    <row r="447" ht="16.5" customHeight="1" x14ac:dyDescent="0.3"/>
    <row r="448" ht="21.3" customHeight="1" x14ac:dyDescent="0.3"/>
    <row r="449" ht="16.5" customHeight="1" x14ac:dyDescent="0.3"/>
    <row r="450" ht="21.3" customHeight="1" x14ac:dyDescent="0.3"/>
    <row r="451" ht="16.5" customHeight="1" x14ac:dyDescent="0.3"/>
    <row r="452" ht="21.3" customHeight="1" x14ac:dyDescent="0.3"/>
    <row r="453" ht="16.5" customHeight="1" x14ac:dyDescent="0.3"/>
    <row r="454" ht="21.3" customHeight="1" x14ac:dyDescent="0.3"/>
    <row r="455" ht="16.5" customHeight="1" x14ac:dyDescent="0.3"/>
    <row r="456" ht="21.3" customHeight="1" x14ac:dyDescent="0.3"/>
    <row r="457" ht="16.5" customHeight="1" x14ac:dyDescent="0.3"/>
    <row r="458" ht="21.3" customHeight="1" x14ac:dyDescent="0.3"/>
    <row r="459" ht="16.5" customHeight="1" x14ac:dyDescent="0.3"/>
    <row r="460" ht="21.3" customHeight="1" x14ac:dyDescent="0.3"/>
    <row r="461" ht="16.5" customHeight="1" x14ac:dyDescent="0.3"/>
    <row r="462" ht="21.3" customHeight="1" x14ac:dyDescent="0.3"/>
    <row r="463" ht="16.5" customHeight="1" x14ac:dyDescent="0.3"/>
    <row r="464" ht="21.3" customHeight="1" x14ac:dyDescent="0.3"/>
    <row r="465" ht="16.5" customHeight="1" x14ac:dyDescent="0.3"/>
    <row r="466" ht="21.3" customHeight="1" x14ac:dyDescent="0.3"/>
    <row r="467" ht="16.5" customHeight="1" x14ac:dyDescent="0.3"/>
    <row r="468" ht="21.3" customHeight="1" x14ac:dyDescent="0.3"/>
    <row r="469" ht="16.5" customHeight="1" x14ac:dyDescent="0.3"/>
    <row r="470" ht="21.3" customHeight="1" x14ac:dyDescent="0.3"/>
    <row r="471" ht="16.5" customHeight="1" x14ac:dyDescent="0.3"/>
    <row r="472" ht="21.3" customHeight="1" x14ac:dyDescent="0.3"/>
    <row r="473" ht="16.5" customHeight="1" x14ac:dyDescent="0.3"/>
    <row r="474" ht="21.3" customHeight="1" x14ac:dyDescent="0.3"/>
    <row r="475" ht="16.5" customHeight="1" x14ac:dyDescent="0.3"/>
    <row r="476" ht="21.3" customHeight="1" x14ac:dyDescent="0.3"/>
    <row r="477" ht="16.5" customHeight="1" x14ac:dyDescent="0.3"/>
    <row r="478" ht="21.3" customHeight="1" x14ac:dyDescent="0.3"/>
    <row r="479" ht="16.5" customHeight="1" x14ac:dyDescent="0.3"/>
    <row r="480" ht="21.3" customHeight="1" x14ac:dyDescent="0.3"/>
    <row r="481" ht="16.5" customHeight="1" x14ac:dyDescent="0.3"/>
    <row r="482" ht="21.3" customHeight="1" x14ac:dyDescent="0.3"/>
    <row r="483" ht="16.5" customHeight="1" x14ac:dyDescent="0.3"/>
    <row r="484" ht="21.3" customHeight="1" x14ac:dyDescent="0.3"/>
    <row r="485" ht="16.5" customHeight="1" x14ac:dyDescent="0.3"/>
    <row r="486" ht="21.3" customHeight="1" x14ac:dyDescent="0.3"/>
    <row r="487" ht="16.5" customHeight="1" x14ac:dyDescent="0.3"/>
    <row r="488" ht="21.3" customHeight="1" x14ac:dyDescent="0.3"/>
    <row r="489" ht="16.5" customHeight="1" x14ac:dyDescent="0.3"/>
    <row r="490" ht="21.3" customHeight="1" x14ac:dyDescent="0.3"/>
    <row r="491" ht="16.5" customHeight="1" x14ac:dyDescent="0.3"/>
    <row r="492" ht="21.3" customHeight="1" x14ac:dyDescent="0.3"/>
    <row r="493" ht="16.5" customHeight="1" x14ac:dyDescent="0.3"/>
    <row r="494" ht="21.3" customHeight="1" x14ac:dyDescent="0.3"/>
    <row r="495" ht="16.5" customHeight="1" x14ac:dyDescent="0.3"/>
    <row r="496" ht="21.3" customHeight="1" x14ac:dyDescent="0.3"/>
    <row r="497" ht="16.5" customHeight="1" x14ac:dyDescent="0.3"/>
    <row r="498" ht="21.3" customHeight="1" x14ac:dyDescent="0.3"/>
    <row r="499" ht="16.5" customHeight="1" x14ac:dyDescent="0.3"/>
    <row r="500" ht="21.3" customHeight="1" x14ac:dyDescent="0.3"/>
    <row r="501" ht="16.5" customHeight="1" x14ac:dyDescent="0.3"/>
    <row r="502" ht="21.3" customHeight="1" x14ac:dyDescent="0.3"/>
    <row r="503" ht="16.5" customHeight="1" x14ac:dyDescent="0.3"/>
    <row r="504" ht="21.3" customHeight="1" x14ac:dyDescent="0.3"/>
    <row r="505" ht="16.5" customHeight="1" x14ac:dyDescent="0.3"/>
    <row r="506" ht="21.3" customHeight="1" x14ac:dyDescent="0.3"/>
    <row r="507" ht="16.5" customHeight="1" x14ac:dyDescent="0.3"/>
    <row r="508" ht="21.3" customHeight="1" x14ac:dyDescent="0.3"/>
    <row r="509" ht="16.5" customHeight="1" x14ac:dyDescent="0.3"/>
    <row r="510" ht="21.3" customHeight="1" x14ac:dyDescent="0.3"/>
    <row r="511" ht="16.5" customHeight="1" x14ac:dyDescent="0.3"/>
    <row r="512" ht="21.3" customHeight="1" x14ac:dyDescent="0.3"/>
    <row r="513" ht="16.5" customHeight="1" x14ac:dyDescent="0.3"/>
    <row r="514" ht="21.3" customHeight="1" x14ac:dyDescent="0.3"/>
    <row r="515" ht="16.5" customHeight="1" x14ac:dyDescent="0.3"/>
    <row r="516" ht="21.3" customHeight="1" x14ac:dyDescent="0.3"/>
    <row r="517" ht="16.5" customHeight="1" x14ac:dyDescent="0.3"/>
    <row r="518" ht="21.3" customHeight="1" x14ac:dyDescent="0.3"/>
    <row r="519" ht="16.5" customHeight="1" x14ac:dyDescent="0.3"/>
    <row r="520" ht="21.3" customHeight="1" x14ac:dyDescent="0.3"/>
    <row r="521" ht="16.5" customHeight="1" x14ac:dyDescent="0.3"/>
    <row r="522" ht="21.3" customHeight="1" x14ac:dyDescent="0.3"/>
    <row r="523" ht="16.5" customHeight="1" x14ac:dyDescent="0.3"/>
    <row r="524" ht="21.3" customHeight="1" x14ac:dyDescent="0.3"/>
    <row r="525" ht="16.5" customHeight="1" x14ac:dyDescent="0.3"/>
    <row r="526" ht="16.5" customHeight="1" x14ac:dyDescent="0.3"/>
    <row r="527" ht="21.3" customHeight="1" x14ac:dyDescent="0.3"/>
    <row r="528" ht="21.3" customHeight="1" x14ac:dyDescent="0.3"/>
    <row r="529" ht="21.3" customHeight="1" x14ac:dyDescent="0.3"/>
    <row r="530" ht="21.3" customHeight="1" x14ac:dyDescent="0.3"/>
    <row r="531" ht="21.3" customHeight="1" x14ac:dyDescent="0.3"/>
    <row r="532" ht="21.3" customHeight="1" x14ac:dyDescent="0.3"/>
    <row r="533" ht="21.3" customHeight="1" x14ac:dyDescent="0.3"/>
    <row r="534" ht="21.3" customHeight="1" x14ac:dyDescent="0.3"/>
    <row r="535" ht="21.3" customHeight="1" x14ac:dyDescent="0.3"/>
    <row r="536" ht="21.3" customHeight="1" x14ac:dyDescent="0.3"/>
    <row r="537" ht="21.3" customHeight="1" x14ac:dyDescent="0.3"/>
    <row r="538" ht="21.3" customHeight="1" x14ac:dyDescent="0.3"/>
    <row r="539" ht="21.3" customHeight="1" x14ac:dyDescent="0.3"/>
    <row r="540" ht="21.3" customHeight="1" x14ac:dyDescent="0.3"/>
    <row r="541" ht="21.3" customHeight="1" x14ac:dyDescent="0.3"/>
    <row r="542" ht="21.3" customHeight="1" x14ac:dyDescent="0.3"/>
    <row r="543" ht="21.3" customHeight="1" x14ac:dyDescent="0.3"/>
    <row r="544" ht="21.3" customHeight="1" x14ac:dyDescent="0.3"/>
    <row r="545" ht="21.3" customHeight="1" x14ac:dyDescent="0.3"/>
    <row r="546" ht="21.3" customHeight="1" x14ac:dyDescent="0.3"/>
    <row r="547" ht="21.3" customHeight="1" x14ac:dyDescent="0.3"/>
    <row r="548" ht="16.5" customHeight="1" x14ac:dyDescent="0.3"/>
    <row r="549" ht="16.5" customHeight="1" x14ac:dyDescent="0.3"/>
    <row r="550" ht="16.5" customHeight="1" x14ac:dyDescent="0.3"/>
    <row r="551" ht="16.5" customHeight="1" x14ac:dyDescent="0.3"/>
    <row r="552" ht="21.3" customHeight="1" x14ac:dyDescent="0.3"/>
    <row r="553" ht="16.5" customHeight="1" x14ac:dyDescent="0.3"/>
    <row r="554" ht="16.5" customHeight="1" x14ac:dyDescent="0.3"/>
    <row r="555" ht="16.5" customHeight="1" x14ac:dyDescent="0.3"/>
    <row r="556" ht="16.5" customHeight="1" x14ac:dyDescent="0.3"/>
    <row r="557" ht="21.3" customHeight="1" x14ac:dyDescent="0.3"/>
    <row r="558" ht="16.5" customHeight="1" x14ac:dyDescent="0.3"/>
    <row r="559" ht="16.5" customHeight="1" x14ac:dyDescent="0.3"/>
    <row r="560" ht="16.5" customHeight="1" x14ac:dyDescent="0.3"/>
    <row r="561" ht="16.5" customHeight="1" x14ac:dyDescent="0.3"/>
    <row r="562" ht="21.3" customHeight="1" x14ac:dyDescent="0.3"/>
    <row r="563" ht="16.5" customHeight="1" x14ac:dyDescent="0.3"/>
    <row r="564" ht="16.5" customHeight="1" x14ac:dyDescent="0.3"/>
    <row r="565" ht="16.5" customHeight="1" x14ac:dyDescent="0.3"/>
    <row r="566" ht="16.5" customHeight="1" x14ac:dyDescent="0.3"/>
    <row r="567" ht="21.3" customHeight="1" x14ac:dyDescent="0.3"/>
    <row r="568" ht="21.3" customHeight="1" x14ac:dyDescent="0.3"/>
    <row r="569" ht="21.3" customHeight="1" x14ac:dyDescent="0.3"/>
    <row r="570" ht="21.3" customHeight="1" x14ac:dyDescent="0.3"/>
    <row r="571" ht="21.3" customHeight="1" x14ac:dyDescent="0.3"/>
    <row r="572" ht="21.3" customHeight="1" x14ac:dyDescent="0.3"/>
    <row r="573" ht="21.3" customHeight="1" x14ac:dyDescent="0.3"/>
  </sheetData>
  <sheetProtection algorithmName="SHA-512" hashValue="wrEX3yGCbcX5XAQQ+Crw0XPYDgGoKHtj3M6G9cwaKYA/1agFJxJRs/GNWwjiTk7izzHU3KxkV+DRHKVnaBN+yg==" saltValue="JMt8PeEfToOcA0ayov3AWA==" spinCount="100000" sheet="1" objects="1" scenarios="1"/>
  <dataValidations count="1">
    <dataValidation type="decimal" operator="lessThanOrEqual" allowBlank="1" showInputMessage="1" showErrorMessage="1" errorTitle="Manual Input" error="You must enter a valid number from zero to the maximum allowance of EU contribution." promptTitle="Manual Input" prompt="Enter the amount of requested EU contribution." sqref="N5" xr:uid="{00000000-0002-0000-0800-000000000000}">
      <formula1>$M$5</formula1>
    </dataValidation>
  </dataValidations>
  <pageMargins left="0.25" right="0.25" top="0.75" bottom="0.75" header="0.3" footer="0.3"/>
  <pageSetup paperSize="9" scale="61"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958254B770B41429CB6100216251628" ma:contentTypeVersion="2" ma:contentTypeDescription="Create a new document." ma:contentTypeScope="" ma:versionID="5c8c54034896fa5df3e023146171770a">
  <xsd:schema xmlns:xsd="http://www.w3.org/2001/XMLSchema" xmlns:xs="http://www.w3.org/2001/XMLSchema" xmlns:p="http://schemas.microsoft.com/office/2006/metadata/properties" xmlns:ns2="b8324d96-5fdc-475a-9eb2-05e4ff8560ce" targetNamespace="http://schemas.microsoft.com/office/2006/metadata/properties" ma:root="true" ma:fieldsID="2e714392b951d495f05c8eebef600038" ns2:_="">
    <xsd:import namespace="b8324d96-5fdc-475a-9eb2-05e4ff8560c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324d96-5fdc-475a-9eb2-05e4ff8560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B3C243-6750-48F2-8033-B243AAF8B7FE}">
  <ds:schemaRefs>
    <ds:schemaRef ds:uri="http://schemas.microsoft.com/sharepoint/v3/contenttype/forms"/>
  </ds:schemaRefs>
</ds:datastoreItem>
</file>

<file path=customXml/itemProps2.xml><?xml version="1.0" encoding="utf-8"?>
<ds:datastoreItem xmlns:ds="http://schemas.openxmlformats.org/officeDocument/2006/customXml" ds:itemID="{5FB2AB75-6922-4431-BF9A-137D3778AF3F}">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b8324d96-5fdc-475a-9eb2-05e4ff8560ce"/>
    <ds:schemaRef ds:uri="http://www.w3.org/XML/1998/namespace"/>
  </ds:schemaRefs>
</ds:datastoreItem>
</file>

<file path=customXml/itemProps3.xml><?xml version="1.0" encoding="utf-8"?>
<ds:datastoreItem xmlns:ds="http://schemas.openxmlformats.org/officeDocument/2006/customXml" ds:itemID="{D6D9C44D-EF96-4735-82D5-09902E7A8B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8324d96-5fdc-475a-9eb2-05e4ff8560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23</vt:i4>
      </vt:variant>
      <vt:variant>
        <vt:lpstr>Καθορισμένες περιοχές</vt:lpstr>
      </vt:variant>
      <vt:variant>
        <vt:i4>4</vt:i4>
      </vt:variant>
    </vt:vector>
  </HeadingPairs>
  <TitlesOfParts>
    <vt:vector size="27" baseType="lpstr">
      <vt:lpstr>Instructions</vt:lpstr>
      <vt:lpstr>BE list</vt:lpstr>
      <vt:lpstr>WP list</vt:lpstr>
      <vt:lpstr>BE-WP Tmpl</vt:lpstr>
      <vt:lpstr>Lump sum breakdown</vt:lpstr>
      <vt:lpstr>Budget for proposal</vt:lpstr>
      <vt:lpstr>Budget for proposal tmpl</vt:lpstr>
      <vt:lpstr>Proposal BudgetIA Tmpl</vt:lpstr>
      <vt:lpstr>Proposal Budget (RIA-CSA)</vt:lpstr>
      <vt:lpstr>Proposal Budget (IA)</vt:lpstr>
      <vt:lpstr>Person-months overview tpl</vt:lpstr>
      <vt:lpstr>Person-months overview</vt:lpstr>
      <vt:lpstr>Summary per WP</vt:lpstr>
      <vt:lpstr>Summary per WP tmpl</vt:lpstr>
      <vt:lpstr>BE Template</vt:lpstr>
      <vt:lpstr>BE1</vt:lpstr>
      <vt:lpstr>BE2</vt:lpstr>
      <vt:lpstr>BE3</vt:lpstr>
      <vt:lpstr>BE4</vt:lpstr>
      <vt:lpstr>BE5</vt:lpstr>
      <vt:lpstr>Depreciation costs</vt:lpstr>
      <vt:lpstr>Any comments</vt:lpstr>
      <vt:lpstr>CountryList</vt:lpstr>
      <vt:lpstr>equipment</vt:lpstr>
      <vt:lpstr>'BE Template'!Print_Area</vt:lpstr>
      <vt:lpstr>'Person-months overview tpl'!Print_Area</vt:lpstr>
      <vt:lpstr>WPS</vt:lpstr>
    </vt:vector>
  </TitlesOfParts>
  <Manager/>
  <Company>European Commission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 COCK Marc (RTD)</dc:creator>
  <cp:keywords/>
  <dc:description/>
  <cp:lastModifiedBy>Δημήτριος Αναστασίου</cp:lastModifiedBy>
  <cp:revision/>
  <dcterms:created xsi:type="dcterms:W3CDTF">2017-06-28T07:17:07Z</dcterms:created>
  <dcterms:modified xsi:type="dcterms:W3CDTF">2023-09-28T10:13:05Z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0x010100F958254B770B41429CB6100216251628</vt:lpwstr>
  </property>
  <property fmtid="{D5CDD505-2E9C-101B-9397-08002B2CF9AE}" pid="3" name="MSIP_Label_f4cdc456-5864-460f-beda-883d23b78bbb_Enabled">
    <vt:lpwstr>true</vt:lpwstr>
  </property>
  <property fmtid="{D5CDD505-2E9C-101B-9397-08002B2CF9AE}" pid="4" name="MSIP_Label_f4cdc456-5864-460f-beda-883d23b78bbb_SetDate">
    <vt:lpwstr>2022-06-21T08:46:21Z</vt:lpwstr>
  </property>
  <property fmtid="{D5CDD505-2E9C-101B-9397-08002B2CF9AE}" pid="5" name="MSIP_Label_f4cdc456-5864-460f-beda-883d23b78bbb_Method">
    <vt:lpwstr>Privileged</vt:lpwstr>
  </property>
  <property fmtid="{D5CDD505-2E9C-101B-9397-08002B2CF9AE}" pid="6" name="MSIP_Label_f4cdc456-5864-460f-beda-883d23b78bbb_Name">
    <vt:lpwstr>Publicly Available</vt:lpwstr>
  </property>
  <property fmtid="{D5CDD505-2E9C-101B-9397-08002B2CF9AE}" pid="7" name="MSIP_Label_f4cdc456-5864-460f-beda-883d23b78bbb_SiteId">
    <vt:lpwstr>b24c8b06-522c-46fe-9080-70926f8dddb1</vt:lpwstr>
  </property>
  <property fmtid="{D5CDD505-2E9C-101B-9397-08002B2CF9AE}" pid="8" name="MSIP_Label_f4cdc456-5864-460f-beda-883d23b78bbb_ActionId">
    <vt:lpwstr>1730cc51-9f69-4c18-a686-525affb4354a</vt:lpwstr>
  </property>
  <property fmtid="{D5CDD505-2E9C-101B-9397-08002B2CF9AE}" pid="9" name="MSIP_Label_f4cdc456-5864-460f-beda-883d23b78bbb_ContentBits">
    <vt:lpwstr>0</vt:lpwstr>
  </property>
</Properties>
</file>