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elixbaez822/Community-Visioning/Data/Raw Data/"/>
    </mc:Choice>
  </mc:AlternateContent>
  <xr:revisionPtr revIDLastSave="0" documentId="13_ncr:1_{570F972D-7C7F-BC4B-A8FD-A7BA20783035}" xr6:coauthVersionLast="43" xr6:coauthVersionMax="43" xr10:uidLastSave="{00000000-0000-0000-0000-000000000000}"/>
  <bookViews>
    <workbookView xWindow="3040" yWindow="440" windowWidth="25380" windowHeight="15760" firstSheet="1" activeTab="5" xr2:uid="{9AE7E273-AC85-224E-9256-BEE2236B4976}"/>
  </bookViews>
  <sheets>
    <sheet name="WalkScores" sheetId="5" r:id="rId1"/>
    <sheet name="BikingData" sheetId="7" r:id="rId2"/>
    <sheet name="Income" sheetId="8" r:id="rId3"/>
    <sheet name="Correlations with Income" sheetId="9" r:id="rId4"/>
    <sheet name="Household" sheetId="10" r:id="rId5"/>
    <sheet name="Household Corrs" sheetId="11" r:id="rId6"/>
    <sheet name="TrailScores" sheetId="1" r:id="rId7"/>
    <sheet name="Correlations" sheetId="2" r:id="rId8"/>
    <sheet name="Trail Corr with Marital Status" sheetId="6" r:id="rId9"/>
    <sheet name="Correlations with Age" sheetId="3" r:id="rId10"/>
    <sheet name="Walk Corr with Marital Status" sheetId="4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7" i="10" l="1"/>
  <c r="B4" i="10"/>
  <c r="R30" i="1" l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</calcChain>
</file>

<file path=xl/sharedStrings.xml><?xml version="1.0" encoding="utf-8"?>
<sst xmlns="http://schemas.openxmlformats.org/spreadsheetml/2006/main" count="301" uniqueCount="93">
  <si>
    <t>Town</t>
  </si>
  <si>
    <t>Year</t>
  </si>
  <si>
    <t>Trees and Shade</t>
  </si>
  <si>
    <t>Lighting</t>
  </si>
  <si>
    <t>Places to Stop</t>
  </si>
  <si>
    <t>Well Kept Surroundings</t>
  </si>
  <si>
    <t>Pet Facilities</t>
  </si>
  <si>
    <t>Stop Signs</t>
  </si>
  <si>
    <t>Restrooms</t>
  </si>
  <si>
    <t>Natural Areas</t>
  </si>
  <si>
    <t>Countryside</t>
  </si>
  <si>
    <t>Sidewalks</t>
  </si>
  <si>
    <t>Trails</t>
  </si>
  <si>
    <t>Birds</t>
  </si>
  <si>
    <t>Curb Ramps</t>
  </si>
  <si>
    <t>Seasonal Beauty</t>
  </si>
  <si>
    <t>Walk Other</t>
  </si>
  <si>
    <t>Educational Score</t>
  </si>
  <si>
    <t>Humboldt</t>
  </si>
  <si>
    <t xml:space="preserve">Adel </t>
  </si>
  <si>
    <t>Granger</t>
  </si>
  <si>
    <t>Clarion</t>
  </si>
  <si>
    <t>Avoca</t>
  </si>
  <si>
    <t>Madrid</t>
  </si>
  <si>
    <t>Elkader</t>
  </si>
  <si>
    <t>Fairfax</t>
  </si>
  <si>
    <t>Polk City</t>
  </si>
  <si>
    <t>Reinbeck</t>
  </si>
  <si>
    <t>Toledo</t>
  </si>
  <si>
    <t>Tama</t>
  </si>
  <si>
    <t>Emmetsburg</t>
  </si>
  <si>
    <t>Shenandoah</t>
  </si>
  <si>
    <t>Wheatland</t>
  </si>
  <si>
    <t>Alleman</t>
  </si>
  <si>
    <t>Calamus</t>
  </si>
  <si>
    <t>Princeton</t>
  </si>
  <si>
    <t>Algona</t>
  </si>
  <si>
    <t>West Branch</t>
  </si>
  <si>
    <t>Logan</t>
  </si>
  <si>
    <t>Dunlap</t>
  </si>
  <si>
    <t>Wapello</t>
  </si>
  <si>
    <t>Decorah</t>
  </si>
  <si>
    <t>Glidden</t>
  </si>
  <si>
    <t>Coon Rapids</t>
  </si>
  <si>
    <t>Forest City</t>
  </si>
  <si>
    <t>Van Meter</t>
  </si>
  <si>
    <t>Mount Pleasant</t>
  </si>
  <si>
    <t>Durant</t>
  </si>
  <si>
    <t>Factor</t>
  </si>
  <si>
    <t>Correlation</t>
  </si>
  <si>
    <t>Widowed</t>
  </si>
  <si>
    <t>Married/Living Together</t>
  </si>
  <si>
    <t>Divorced/Separated</t>
  </si>
  <si>
    <t>Single</t>
  </si>
  <si>
    <t xml:space="preserve">Trees &amp; Shade </t>
  </si>
  <si>
    <t xml:space="preserve">Lighting </t>
  </si>
  <si>
    <t xml:space="preserve">Places to Stop </t>
  </si>
  <si>
    <t xml:space="preserve">Well Kept Surroundings </t>
  </si>
  <si>
    <t xml:space="preserve">Pet Facilities </t>
  </si>
  <si>
    <t xml:space="preserve">Vehicular Traffic </t>
  </si>
  <si>
    <t xml:space="preserve">Restrooms </t>
  </si>
  <si>
    <t xml:space="preserve">Natural Areas </t>
  </si>
  <si>
    <t xml:space="preserve">Countryside </t>
  </si>
  <si>
    <t xml:space="preserve">Trails </t>
  </si>
  <si>
    <t xml:space="preserve">Business </t>
  </si>
  <si>
    <t xml:space="preserve">Downtown </t>
  </si>
  <si>
    <t xml:space="preserve">Birds </t>
  </si>
  <si>
    <t xml:space="preserve"> Trail Length </t>
  </si>
  <si>
    <t xml:space="preserve">Other </t>
  </si>
  <si>
    <t>Birds/Wildlife</t>
  </si>
  <si>
    <t>1 never</t>
  </si>
  <si>
    <t>2 monthly</t>
  </si>
  <si>
    <t>4 daily</t>
  </si>
  <si>
    <t>Total</t>
  </si>
  <si>
    <t>8 n/a does not bike</t>
  </si>
  <si>
    <t>9 missing</t>
  </si>
  <si>
    <t>Cities</t>
  </si>
  <si>
    <t>Mean Income</t>
  </si>
  <si>
    <t>Wheatfield</t>
  </si>
  <si>
    <t>Adel</t>
  </si>
  <si>
    <t>Trees &amp; Shade</t>
  </si>
  <si>
    <t>Vehicular Traffic</t>
  </si>
  <si>
    <t>Business</t>
  </si>
  <si>
    <t>Downtown</t>
  </si>
  <si>
    <t>Trail Length</t>
  </si>
  <si>
    <t>Other</t>
  </si>
  <si>
    <t>City</t>
  </si>
  <si>
    <t>Weighted Average</t>
  </si>
  <si>
    <t>Colfax</t>
  </si>
  <si>
    <t>University Heights</t>
  </si>
  <si>
    <t>Kalona</t>
  </si>
  <si>
    <t>Carlisle</t>
  </si>
  <si>
    <t>Hampton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</si>
</sst>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sz val="10"/>
      <name val="Arial"/>
      <family val="2"/>
    </font>
    <font>
      <sz val="14"/>
      <color theme="1"/>
      <name val="Calibri"/>
      <family val="2"/>
    </font>
    <font>
      <sz val="14"/>
      <color rgb="FF080808"/>
      <name val="Calibri"/>
      <family val="2"/>
    </font>
    <font>
      <sz val="10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rgb="FF993300"/>
      <name val="Arial"/>
      <family val="2"/>
    </font>
    <font>
      <sz val="9"/>
      <color rgb="FF993300"/>
      <name val="Arial"/>
      <family val="2"/>
    </font>
    <font>
      <sz val="9"/>
      <color rgb="FF333399"/>
      <name val="Arial"/>
      <family val="2"/>
    </font>
    <font>
      <sz val="11"/>
      <color rgb="FF000000"/>
      <name val="Calibri"/>
      <family val="2"/>
      <scheme val="minor"/>
    </font>
    <font>
      <sz val="17"/>
      <color rgb="FF080808"/>
      <name val="Courier"/>
      <family val="3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CCCCFF"/>
        <bgColor rgb="FF000000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333333"/>
      </left>
      <right style="thin">
        <color rgb="FF333333"/>
      </right>
      <top style="thin">
        <color rgb="FF993366"/>
      </top>
      <bottom style="thin">
        <color rgb="FFC0C0C0"/>
      </bottom>
      <diagonal/>
    </border>
    <border>
      <left style="thin">
        <color rgb="FF333333"/>
      </left>
      <right style="thin">
        <color rgb="FF333333"/>
      </right>
      <top style="thin">
        <color rgb="FFC0C0C0"/>
      </top>
      <bottom style="thin">
        <color rgb="FFC0C0C0"/>
      </bottom>
      <diagonal/>
    </border>
    <border>
      <left/>
      <right style="thin">
        <color rgb="FF333333"/>
      </right>
      <top style="thin">
        <color rgb="FF993366"/>
      </top>
      <bottom style="thin">
        <color rgb="FFC0C0C0"/>
      </bottom>
      <diagonal/>
    </border>
    <border>
      <left/>
      <right style="thin">
        <color rgb="FF333333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993366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1" xfId="0" applyFont="1" applyBorder="1" applyAlignment="1">
      <alignment horizontal="right" vertical="top"/>
    </xf>
    <xf numFmtId="0" fontId="5" fillId="0" borderId="2" xfId="0" applyFont="1" applyBorder="1" applyAlignment="1">
      <alignment horizontal="right" vertical="top"/>
    </xf>
    <xf numFmtId="0" fontId="6" fillId="0" borderId="3" xfId="0" applyFont="1" applyBorder="1" applyAlignment="1">
      <alignment horizontal="right" vertical="top"/>
    </xf>
    <xf numFmtId="0" fontId="6" fillId="0" borderId="4" xfId="0" applyFont="1" applyBorder="1" applyAlignment="1">
      <alignment horizontal="right" vertical="top"/>
    </xf>
    <xf numFmtId="0" fontId="7" fillId="2" borderId="5" xfId="0" applyFont="1" applyFill="1" applyBorder="1" applyAlignment="1">
      <alignment horizontal="right" vertical="top"/>
    </xf>
    <xf numFmtId="0" fontId="7" fillId="2" borderId="6" xfId="0" applyFont="1" applyFill="1" applyBorder="1" applyAlignment="1">
      <alignment horizontal="right" vertical="top"/>
    </xf>
    <xf numFmtId="0" fontId="8" fillId="3" borderId="7" xfId="0" applyFont="1" applyFill="1" applyBorder="1" applyAlignment="1">
      <alignment horizontal="left" vertical="top"/>
    </xf>
    <xf numFmtId="0" fontId="8" fillId="3" borderId="8" xfId="0" applyFont="1" applyFill="1" applyBorder="1" applyAlignment="1">
      <alignment horizontal="left" vertical="top"/>
    </xf>
    <xf numFmtId="0" fontId="8" fillId="3" borderId="8" xfId="0" applyFont="1" applyFill="1" applyBorder="1" applyAlignment="1">
      <alignment horizontal="left" vertical="top" wrapText="1"/>
    </xf>
    <xf numFmtId="0" fontId="9" fillId="0" borderId="0" xfId="0" applyFont="1"/>
    <xf numFmtId="0" fontId="1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223F1-C60F-134E-8FFA-61E95A3B9236}">
  <dimension ref="A1:R31"/>
  <sheetViews>
    <sheetView workbookViewId="0">
      <selection activeCell="G21" sqref="G21"/>
    </sheetView>
  </sheetViews>
  <sheetFormatPr baseColWidth="10" defaultRowHeight="16" x14ac:dyDescent="0.2"/>
  <sheetData>
    <row r="1" spans="1:18" x14ac:dyDescent="0.2">
      <c r="A1" s="4" t="s">
        <v>0</v>
      </c>
      <c r="B1" s="4" t="s">
        <v>1</v>
      </c>
      <c r="C1" t="s">
        <v>54</v>
      </c>
      <c r="D1" t="s">
        <v>55</v>
      </c>
      <c r="E1" t="s">
        <v>56</v>
      </c>
      <c r="F1" t="s">
        <v>57</v>
      </c>
      <c r="G1" t="s">
        <v>58</v>
      </c>
      <c r="H1" t="s">
        <v>59</v>
      </c>
      <c r="I1" t="s">
        <v>60</v>
      </c>
      <c r="J1" t="s">
        <v>61</v>
      </c>
      <c r="K1" t="s">
        <v>62</v>
      </c>
      <c r="L1" t="s">
        <v>63</v>
      </c>
      <c r="M1" t="s">
        <v>64</v>
      </c>
      <c r="N1" t="s">
        <v>65</v>
      </c>
      <c r="O1" t="s">
        <v>66</v>
      </c>
      <c r="P1" t="s">
        <v>15</v>
      </c>
      <c r="Q1" t="s">
        <v>67</v>
      </c>
      <c r="R1" t="s">
        <v>68</v>
      </c>
    </row>
    <row r="2" spans="1:18" x14ac:dyDescent="0.2">
      <c r="A2" s="4" t="s">
        <v>18</v>
      </c>
      <c r="B2" s="4">
        <v>2017</v>
      </c>
      <c r="C2">
        <v>3.81</v>
      </c>
      <c r="D2">
        <v>3.5</v>
      </c>
      <c r="E2">
        <v>3.49</v>
      </c>
      <c r="F2">
        <v>4.1500000000000004</v>
      </c>
      <c r="G2">
        <v>2.63</v>
      </c>
      <c r="H2">
        <v>3.94</v>
      </c>
      <c r="I2">
        <v>3.24</v>
      </c>
      <c r="J2">
        <v>4.03</v>
      </c>
      <c r="K2">
        <v>3.9</v>
      </c>
      <c r="L2">
        <v>4</v>
      </c>
      <c r="M2">
        <v>2.83</v>
      </c>
      <c r="N2">
        <v>2.99</v>
      </c>
      <c r="O2">
        <v>3.56</v>
      </c>
      <c r="P2">
        <v>3.96</v>
      </c>
      <c r="Q2">
        <v>3.86</v>
      </c>
      <c r="R2">
        <v>3.63</v>
      </c>
    </row>
    <row r="3" spans="1:18" x14ac:dyDescent="0.2">
      <c r="A3" s="4" t="s">
        <v>19</v>
      </c>
      <c r="B3" s="4">
        <v>2017</v>
      </c>
      <c r="C3">
        <v>3.89</v>
      </c>
      <c r="D3">
        <v>3.62</v>
      </c>
      <c r="E3">
        <v>3.19</v>
      </c>
      <c r="F3">
        <v>3.92</v>
      </c>
      <c r="G3">
        <v>2.75</v>
      </c>
      <c r="H3">
        <v>4.13</v>
      </c>
      <c r="I3">
        <v>3.44</v>
      </c>
      <c r="J3">
        <v>3.83</v>
      </c>
      <c r="K3">
        <v>3.77</v>
      </c>
      <c r="L3">
        <v>4.12</v>
      </c>
      <c r="M3">
        <v>3.02</v>
      </c>
      <c r="N3">
        <v>3</v>
      </c>
      <c r="O3">
        <v>3.26</v>
      </c>
      <c r="P3">
        <v>3.7</v>
      </c>
      <c r="Q3">
        <v>3.41</v>
      </c>
      <c r="R3">
        <v>3.29</v>
      </c>
    </row>
    <row r="4" spans="1:18" x14ac:dyDescent="0.2">
      <c r="A4" s="4" t="s">
        <v>20</v>
      </c>
      <c r="B4" s="4">
        <v>2017</v>
      </c>
      <c r="C4">
        <v>3.73</v>
      </c>
      <c r="D4">
        <v>3.59</v>
      </c>
      <c r="E4">
        <v>3.27</v>
      </c>
      <c r="F4">
        <v>3.75</v>
      </c>
      <c r="G4">
        <v>2.69</v>
      </c>
      <c r="H4">
        <v>4.08</v>
      </c>
      <c r="I4">
        <v>3.43</v>
      </c>
      <c r="J4">
        <v>3.67</v>
      </c>
      <c r="K4">
        <v>3.69</v>
      </c>
      <c r="L4">
        <v>4.09</v>
      </c>
      <c r="M4">
        <v>2.99</v>
      </c>
      <c r="N4">
        <v>2.73</v>
      </c>
      <c r="O4">
        <v>3.06</v>
      </c>
      <c r="P4">
        <v>3.42</v>
      </c>
      <c r="Q4">
        <v>3.66</v>
      </c>
      <c r="R4">
        <v>4.2</v>
      </c>
    </row>
    <row r="5" spans="1:18" x14ac:dyDescent="0.2">
      <c r="A5" s="4" t="s">
        <v>21</v>
      </c>
      <c r="B5" s="4">
        <v>2017</v>
      </c>
      <c r="C5">
        <v>3.95</v>
      </c>
      <c r="D5">
        <v>4.07</v>
      </c>
      <c r="E5">
        <v>3.93</v>
      </c>
      <c r="F5">
        <v>4.2699999999999996</v>
      </c>
      <c r="G5">
        <v>2.95</v>
      </c>
      <c r="H5">
        <v>3.96</v>
      </c>
      <c r="I5">
        <v>3.57</v>
      </c>
      <c r="J5">
        <v>3.98</v>
      </c>
      <c r="K5">
        <v>3.9</v>
      </c>
      <c r="L5">
        <v>3.55</v>
      </c>
      <c r="M5">
        <v>2.89</v>
      </c>
      <c r="N5">
        <v>2.78</v>
      </c>
      <c r="O5">
        <v>3.41</v>
      </c>
      <c r="P5">
        <v>3.9</v>
      </c>
      <c r="Q5">
        <v>3.84</v>
      </c>
      <c r="R5">
        <v>4.33</v>
      </c>
    </row>
    <row r="6" spans="1:18" x14ac:dyDescent="0.2">
      <c r="A6" s="4" t="s">
        <v>22</v>
      </c>
      <c r="B6" s="4">
        <v>2020</v>
      </c>
      <c r="C6">
        <v>3.9</v>
      </c>
      <c r="D6">
        <v>4.09</v>
      </c>
      <c r="E6">
        <v>3.57</v>
      </c>
      <c r="F6">
        <v>4.32</v>
      </c>
      <c r="G6">
        <v>2.72</v>
      </c>
      <c r="H6">
        <v>3.72</v>
      </c>
      <c r="I6">
        <v>3.63</v>
      </c>
      <c r="J6">
        <v>3.59</v>
      </c>
      <c r="K6">
        <v>3.41</v>
      </c>
      <c r="L6">
        <v>3.43</v>
      </c>
      <c r="M6">
        <v>2.85</v>
      </c>
      <c r="N6">
        <v>3.03</v>
      </c>
      <c r="O6">
        <v>3.03</v>
      </c>
      <c r="P6">
        <v>3.61</v>
      </c>
      <c r="Q6">
        <v>3.74</v>
      </c>
      <c r="R6">
        <v>3.63</v>
      </c>
    </row>
    <row r="7" spans="1:18" x14ac:dyDescent="0.2">
      <c r="A7" s="4" t="s">
        <v>23</v>
      </c>
      <c r="B7" s="4">
        <v>2020</v>
      </c>
      <c r="C7">
        <v>3.97</v>
      </c>
      <c r="D7">
        <v>3.86</v>
      </c>
      <c r="E7">
        <v>3.74</v>
      </c>
      <c r="F7">
        <v>4.08</v>
      </c>
      <c r="G7">
        <v>2.81</v>
      </c>
      <c r="H7">
        <v>4.1500000000000004</v>
      </c>
      <c r="I7">
        <v>3.92</v>
      </c>
      <c r="J7">
        <v>3.86</v>
      </c>
      <c r="K7">
        <v>3.64</v>
      </c>
      <c r="L7">
        <v>3.49</v>
      </c>
      <c r="M7">
        <v>2.93</v>
      </c>
      <c r="N7">
        <v>3.08</v>
      </c>
      <c r="O7">
        <v>3.55</v>
      </c>
      <c r="P7">
        <v>3.86</v>
      </c>
      <c r="Q7">
        <v>3.6</v>
      </c>
      <c r="R7">
        <v>3.64</v>
      </c>
    </row>
    <row r="8" spans="1:18" x14ac:dyDescent="0.2">
      <c r="A8" s="4" t="s">
        <v>24</v>
      </c>
      <c r="B8" s="4">
        <v>2020</v>
      </c>
      <c r="C8">
        <v>3.87</v>
      </c>
      <c r="D8">
        <v>3.7</v>
      </c>
      <c r="E8">
        <v>3.48</v>
      </c>
      <c r="F8">
        <v>3.99</v>
      </c>
      <c r="G8">
        <v>2.38</v>
      </c>
      <c r="H8">
        <v>3.8</v>
      </c>
      <c r="I8">
        <v>3.59</v>
      </c>
      <c r="J8">
        <v>3.91</v>
      </c>
      <c r="K8">
        <v>3.54</v>
      </c>
      <c r="L8">
        <v>3.25</v>
      </c>
      <c r="M8">
        <v>2.91</v>
      </c>
      <c r="N8">
        <v>3.09</v>
      </c>
      <c r="O8">
        <v>3.33</v>
      </c>
      <c r="P8">
        <v>3.7</v>
      </c>
      <c r="Q8">
        <v>3.54</v>
      </c>
      <c r="R8">
        <v>3.63</v>
      </c>
    </row>
    <row r="9" spans="1:18" x14ac:dyDescent="0.2">
      <c r="A9" s="4" t="s">
        <v>25</v>
      </c>
      <c r="B9" s="4">
        <v>2020</v>
      </c>
      <c r="C9">
        <v>3.68</v>
      </c>
      <c r="D9">
        <v>4.26</v>
      </c>
      <c r="E9">
        <v>3.56</v>
      </c>
      <c r="F9">
        <v>4.17</v>
      </c>
      <c r="G9">
        <v>3.01</v>
      </c>
      <c r="H9">
        <v>4.1500000000000004</v>
      </c>
      <c r="I9">
        <v>3.75</v>
      </c>
      <c r="J9">
        <v>3.45</v>
      </c>
      <c r="K9">
        <v>3.32</v>
      </c>
      <c r="L9">
        <v>4.17</v>
      </c>
      <c r="M9">
        <v>2.68</v>
      </c>
      <c r="N9">
        <v>3.04</v>
      </c>
      <c r="O9">
        <v>2.94</v>
      </c>
      <c r="P9">
        <v>3.33</v>
      </c>
      <c r="Q9">
        <v>3.87</v>
      </c>
      <c r="R9">
        <v>3.56</v>
      </c>
    </row>
    <row r="10" spans="1:18" x14ac:dyDescent="0.2">
      <c r="A10" s="4" t="s">
        <v>26</v>
      </c>
      <c r="B10" s="4">
        <v>2020</v>
      </c>
      <c r="C10">
        <v>4.0999999999999996</v>
      </c>
      <c r="D10">
        <v>3.61</v>
      </c>
      <c r="E10">
        <v>3.31</v>
      </c>
      <c r="F10">
        <v>3.81</v>
      </c>
      <c r="G10">
        <v>2.61</v>
      </c>
      <c r="H10">
        <v>4.13</v>
      </c>
      <c r="I10">
        <v>3.5</v>
      </c>
      <c r="J10">
        <v>3.97</v>
      </c>
      <c r="K10">
        <v>3.77</v>
      </c>
      <c r="L10">
        <v>4.24</v>
      </c>
      <c r="M10">
        <v>3.02</v>
      </c>
      <c r="N10">
        <v>3.37</v>
      </c>
      <c r="O10">
        <v>3.28</v>
      </c>
      <c r="P10">
        <v>3.92</v>
      </c>
      <c r="Q10">
        <v>3.64</v>
      </c>
      <c r="R10">
        <v>3.14</v>
      </c>
    </row>
    <row r="11" spans="1:18" x14ac:dyDescent="0.2">
      <c r="A11" s="4" t="s">
        <v>27</v>
      </c>
      <c r="B11" s="4">
        <v>2020</v>
      </c>
      <c r="C11">
        <v>3.99</v>
      </c>
      <c r="D11">
        <v>3.81</v>
      </c>
      <c r="E11">
        <v>3.58</v>
      </c>
      <c r="F11">
        <v>4.18</v>
      </c>
      <c r="G11">
        <v>2.6</v>
      </c>
      <c r="H11">
        <v>3.99</v>
      </c>
      <c r="I11">
        <v>3.5</v>
      </c>
      <c r="J11">
        <v>3.76</v>
      </c>
      <c r="K11">
        <v>3.64</v>
      </c>
      <c r="L11">
        <v>3.54</v>
      </c>
      <c r="M11">
        <v>2.99</v>
      </c>
      <c r="N11">
        <v>3.09</v>
      </c>
      <c r="O11">
        <v>3.36</v>
      </c>
      <c r="P11">
        <v>3.74</v>
      </c>
      <c r="Q11">
        <v>3.81</v>
      </c>
      <c r="R11">
        <v>4.2</v>
      </c>
    </row>
    <row r="12" spans="1:18" x14ac:dyDescent="0.2">
      <c r="A12" s="4" t="s">
        <v>28</v>
      </c>
      <c r="B12" s="4">
        <v>2021</v>
      </c>
      <c r="C12">
        <v>3.5</v>
      </c>
      <c r="D12">
        <v>1</v>
      </c>
      <c r="E12">
        <v>3</v>
      </c>
      <c r="F12">
        <v>4.5</v>
      </c>
      <c r="G12">
        <v>1</v>
      </c>
      <c r="H12">
        <v>5</v>
      </c>
      <c r="I12">
        <v>3</v>
      </c>
      <c r="J12">
        <v>5</v>
      </c>
      <c r="K12">
        <v>4.5</v>
      </c>
      <c r="L12">
        <v>4.5</v>
      </c>
      <c r="M12">
        <v>4</v>
      </c>
      <c r="N12">
        <v>1.5</v>
      </c>
      <c r="O12">
        <v>4.5</v>
      </c>
      <c r="P12">
        <v>3.5</v>
      </c>
      <c r="Q12">
        <v>4</v>
      </c>
      <c r="R12">
        <v>0</v>
      </c>
    </row>
    <row r="13" spans="1:18" x14ac:dyDescent="0.2">
      <c r="A13" s="4" t="s">
        <v>29</v>
      </c>
      <c r="B13" s="4">
        <v>2021</v>
      </c>
      <c r="C13">
        <v>3.33</v>
      </c>
      <c r="D13">
        <v>2.8</v>
      </c>
      <c r="E13">
        <v>3.33</v>
      </c>
      <c r="F13">
        <v>3.67</v>
      </c>
      <c r="G13">
        <v>2</v>
      </c>
      <c r="H13">
        <v>4.33</v>
      </c>
      <c r="I13">
        <v>2</v>
      </c>
      <c r="J13">
        <v>3.83</v>
      </c>
      <c r="K13">
        <v>3.83</v>
      </c>
      <c r="L13">
        <v>3.83</v>
      </c>
      <c r="M13">
        <v>3.4</v>
      </c>
      <c r="N13">
        <v>3.67</v>
      </c>
      <c r="O13">
        <v>3.83</v>
      </c>
      <c r="P13">
        <v>4</v>
      </c>
      <c r="Q13">
        <v>4</v>
      </c>
      <c r="R13">
        <v>5</v>
      </c>
    </row>
    <row r="14" spans="1:18" x14ac:dyDescent="0.2">
      <c r="A14" s="4" t="s">
        <v>30</v>
      </c>
      <c r="B14" s="4">
        <v>2021</v>
      </c>
      <c r="C14">
        <v>3.58</v>
      </c>
      <c r="D14">
        <v>3.8</v>
      </c>
      <c r="E14">
        <v>3.55</v>
      </c>
      <c r="F14">
        <v>4.03</v>
      </c>
      <c r="G14">
        <v>2.86</v>
      </c>
      <c r="H14">
        <v>3.92</v>
      </c>
      <c r="I14">
        <v>3.53</v>
      </c>
      <c r="J14">
        <v>3.62</v>
      </c>
      <c r="K14">
        <v>3.44</v>
      </c>
      <c r="L14">
        <v>3.61</v>
      </c>
      <c r="M14">
        <v>2.79</v>
      </c>
      <c r="N14">
        <v>2.93</v>
      </c>
      <c r="O14">
        <v>3.28</v>
      </c>
      <c r="P14">
        <v>3.67</v>
      </c>
      <c r="Q14">
        <v>3.72</v>
      </c>
      <c r="R14">
        <v>3.88</v>
      </c>
    </row>
    <row r="15" spans="1:18" x14ac:dyDescent="0.2">
      <c r="A15" s="4" t="s">
        <v>31</v>
      </c>
      <c r="B15" s="4">
        <v>2021</v>
      </c>
      <c r="C15">
        <v>4.18</v>
      </c>
      <c r="D15">
        <v>3.87</v>
      </c>
      <c r="E15">
        <v>3.69</v>
      </c>
      <c r="F15">
        <v>4.1500000000000004</v>
      </c>
      <c r="G15">
        <v>2.93</v>
      </c>
      <c r="H15">
        <v>4.04</v>
      </c>
      <c r="I15">
        <v>3.58</v>
      </c>
      <c r="J15">
        <v>3.82</v>
      </c>
      <c r="K15">
        <v>3.6</v>
      </c>
      <c r="L15">
        <v>3.67</v>
      </c>
      <c r="M15">
        <v>2.64</v>
      </c>
      <c r="N15">
        <v>2.84</v>
      </c>
      <c r="O15">
        <v>3.57</v>
      </c>
      <c r="P15">
        <v>3.92</v>
      </c>
      <c r="Q15">
        <v>3.7</v>
      </c>
      <c r="R15">
        <v>4.8899999999999997</v>
      </c>
    </row>
    <row r="16" spans="1:18" x14ac:dyDescent="0.2">
      <c r="A16" s="4" t="s">
        <v>32</v>
      </c>
      <c r="B16" s="4">
        <v>2021</v>
      </c>
      <c r="C16">
        <v>3.77</v>
      </c>
      <c r="D16">
        <v>4.3099999999999996</v>
      </c>
      <c r="E16">
        <v>3.46</v>
      </c>
      <c r="F16">
        <v>4.08</v>
      </c>
      <c r="G16">
        <v>2.17</v>
      </c>
      <c r="H16">
        <v>4.1500000000000004</v>
      </c>
      <c r="I16">
        <v>3.23</v>
      </c>
      <c r="J16">
        <v>4</v>
      </c>
      <c r="K16">
        <v>3.85</v>
      </c>
      <c r="L16">
        <v>4.62</v>
      </c>
      <c r="M16">
        <v>3</v>
      </c>
      <c r="N16">
        <v>2.31</v>
      </c>
      <c r="O16">
        <v>3.15</v>
      </c>
      <c r="P16">
        <v>3.77</v>
      </c>
      <c r="Q16">
        <v>3.77</v>
      </c>
      <c r="R16">
        <v>3</v>
      </c>
    </row>
    <row r="17" spans="1:18" x14ac:dyDescent="0.2">
      <c r="A17" s="4" t="s">
        <v>33</v>
      </c>
      <c r="B17" s="4">
        <v>2021</v>
      </c>
      <c r="C17">
        <v>3.74</v>
      </c>
      <c r="D17">
        <v>3.87</v>
      </c>
      <c r="E17">
        <v>3.28</v>
      </c>
      <c r="F17">
        <v>3.88</v>
      </c>
      <c r="G17">
        <v>2.57</v>
      </c>
      <c r="H17">
        <v>4.1399999999999997</v>
      </c>
      <c r="I17">
        <v>3.07</v>
      </c>
      <c r="J17">
        <v>3.53</v>
      </c>
      <c r="K17">
        <v>3.52</v>
      </c>
      <c r="L17">
        <v>4.25</v>
      </c>
      <c r="M17">
        <v>2.75</v>
      </c>
      <c r="N17">
        <v>2.4500000000000002</v>
      </c>
      <c r="O17">
        <v>3.2</v>
      </c>
      <c r="P17">
        <v>3.59</v>
      </c>
      <c r="Q17">
        <v>3.47</v>
      </c>
      <c r="R17">
        <v>4.5</v>
      </c>
    </row>
    <row r="18" spans="1:18" x14ac:dyDescent="0.2">
      <c r="A18" s="4" t="s">
        <v>34</v>
      </c>
      <c r="B18" s="4">
        <v>2021</v>
      </c>
      <c r="C18">
        <v>3.22</v>
      </c>
      <c r="D18">
        <v>3.11</v>
      </c>
      <c r="E18">
        <v>3.22</v>
      </c>
      <c r="F18">
        <v>3.4</v>
      </c>
      <c r="G18">
        <v>2.89</v>
      </c>
      <c r="H18">
        <v>4.78</v>
      </c>
      <c r="I18">
        <v>3.11</v>
      </c>
      <c r="J18">
        <v>3.9</v>
      </c>
      <c r="K18">
        <v>4.2</v>
      </c>
      <c r="L18">
        <v>4.5999999999999996</v>
      </c>
      <c r="M18">
        <v>3</v>
      </c>
      <c r="N18">
        <v>2.44</v>
      </c>
      <c r="O18">
        <v>4</v>
      </c>
      <c r="P18">
        <v>4.5999999999999996</v>
      </c>
      <c r="Q18">
        <v>4.2</v>
      </c>
      <c r="R18">
        <v>0</v>
      </c>
    </row>
    <row r="19" spans="1:18" x14ac:dyDescent="0.2">
      <c r="A19" s="4" t="s">
        <v>35</v>
      </c>
      <c r="B19" s="4">
        <v>2021</v>
      </c>
      <c r="C19">
        <v>3.23</v>
      </c>
      <c r="D19">
        <v>3.23</v>
      </c>
      <c r="E19">
        <v>3.38</v>
      </c>
      <c r="F19">
        <v>3.38</v>
      </c>
      <c r="G19">
        <v>2.31</v>
      </c>
      <c r="H19">
        <v>4.7699999999999996</v>
      </c>
      <c r="I19">
        <v>3.77</v>
      </c>
      <c r="J19">
        <v>3.92</v>
      </c>
      <c r="K19">
        <v>3.69</v>
      </c>
      <c r="L19">
        <v>3.73</v>
      </c>
      <c r="M19">
        <v>3</v>
      </c>
      <c r="N19">
        <v>2.73</v>
      </c>
      <c r="O19">
        <v>3.08</v>
      </c>
      <c r="P19">
        <v>3.77</v>
      </c>
      <c r="Q19">
        <v>3.6</v>
      </c>
      <c r="R19">
        <v>3.33</v>
      </c>
    </row>
    <row r="20" spans="1:18" x14ac:dyDescent="0.2">
      <c r="A20" s="4" t="s">
        <v>36</v>
      </c>
      <c r="B20" s="4">
        <v>2022</v>
      </c>
      <c r="C20">
        <v>3.98</v>
      </c>
      <c r="D20">
        <v>4</v>
      </c>
      <c r="E20">
        <v>3.58</v>
      </c>
      <c r="F20">
        <v>4.2300000000000004</v>
      </c>
      <c r="G20">
        <v>2.77</v>
      </c>
      <c r="H20">
        <v>3.88</v>
      </c>
      <c r="I20">
        <v>3.62</v>
      </c>
      <c r="J20">
        <v>3.69</v>
      </c>
      <c r="K20">
        <v>3.38</v>
      </c>
      <c r="L20">
        <v>3.53</v>
      </c>
      <c r="M20">
        <v>2.54</v>
      </c>
      <c r="N20">
        <v>2.66</v>
      </c>
      <c r="O20">
        <v>3.26</v>
      </c>
      <c r="P20">
        <v>3.68</v>
      </c>
      <c r="Q20">
        <v>3.74</v>
      </c>
      <c r="R20">
        <v>3</v>
      </c>
    </row>
    <row r="21" spans="1:18" x14ac:dyDescent="0.2">
      <c r="A21" s="4" t="s">
        <v>37</v>
      </c>
      <c r="B21" s="4">
        <v>2022</v>
      </c>
      <c r="C21">
        <v>4.0999999999999996</v>
      </c>
      <c r="D21">
        <v>4.04</v>
      </c>
      <c r="E21">
        <v>3.49</v>
      </c>
      <c r="F21">
        <v>4.1399999999999997</v>
      </c>
      <c r="G21">
        <v>3.28</v>
      </c>
      <c r="H21">
        <v>4.05</v>
      </c>
      <c r="I21">
        <v>3.72</v>
      </c>
      <c r="J21">
        <v>3.86</v>
      </c>
      <c r="K21">
        <v>3.57</v>
      </c>
      <c r="L21">
        <v>3.62</v>
      </c>
      <c r="M21">
        <v>2.76</v>
      </c>
      <c r="N21">
        <v>2.91</v>
      </c>
      <c r="O21">
        <v>3.29</v>
      </c>
      <c r="P21">
        <v>3.73</v>
      </c>
      <c r="Q21">
        <v>3.64</v>
      </c>
      <c r="R21">
        <v>4.5999999999999996</v>
      </c>
    </row>
    <row r="22" spans="1:18" x14ac:dyDescent="0.2">
      <c r="A22" s="4" t="s">
        <v>38</v>
      </c>
      <c r="B22" s="4">
        <v>2022</v>
      </c>
      <c r="C22">
        <v>4.1500000000000004</v>
      </c>
      <c r="D22">
        <v>4.08</v>
      </c>
      <c r="E22">
        <v>3.55</v>
      </c>
      <c r="F22">
        <v>4.2699999999999996</v>
      </c>
      <c r="G22">
        <v>3.1</v>
      </c>
      <c r="H22">
        <v>4.0599999999999996</v>
      </c>
      <c r="I22">
        <v>3.7</v>
      </c>
      <c r="J22">
        <v>4.07</v>
      </c>
      <c r="K22">
        <v>3.92</v>
      </c>
      <c r="L22">
        <v>3.58</v>
      </c>
      <c r="M22">
        <v>2.98</v>
      </c>
      <c r="N22">
        <v>3.06</v>
      </c>
      <c r="O22">
        <v>3.4</v>
      </c>
      <c r="P22">
        <v>3.92</v>
      </c>
      <c r="Q22">
        <v>3.83</v>
      </c>
      <c r="R22">
        <v>4.12</v>
      </c>
    </row>
    <row r="23" spans="1:18" x14ac:dyDescent="0.2">
      <c r="A23" s="4" t="s">
        <v>39</v>
      </c>
      <c r="B23" s="4">
        <v>2022</v>
      </c>
      <c r="C23">
        <v>3.87</v>
      </c>
      <c r="D23">
        <v>4.0199999999999996</v>
      </c>
      <c r="E23">
        <v>3.76</v>
      </c>
      <c r="F23">
        <v>4.38</v>
      </c>
      <c r="G23">
        <v>2.67</v>
      </c>
      <c r="H23">
        <v>3.78</v>
      </c>
      <c r="I23">
        <v>3.6</v>
      </c>
      <c r="J23">
        <v>3.75</v>
      </c>
      <c r="K23">
        <v>3.58</v>
      </c>
      <c r="L23">
        <v>3.29</v>
      </c>
      <c r="M23">
        <v>3.01</v>
      </c>
      <c r="N23">
        <v>3.1</v>
      </c>
      <c r="O23">
        <v>3.21</v>
      </c>
      <c r="P23">
        <v>3.69</v>
      </c>
      <c r="Q23">
        <v>3.56</v>
      </c>
      <c r="R23">
        <v>4</v>
      </c>
    </row>
    <row r="24" spans="1:18" x14ac:dyDescent="0.2">
      <c r="A24" s="4" t="s">
        <v>40</v>
      </c>
      <c r="B24" s="4">
        <v>2018</v>
      </c>
      <c r="C24">
        <v>3.96</v>
      </c>
      <c r="D24">
        <v>3.96</v>
      </c>
      <c r="E24">
        <v>3.83</v>
      </c>
      <c r="F24">
        <v>4.12</v>
      </c>
      <c r="G24">
        <v>2.92</v>
      </c>
      <c r="H24">
        <v>4.04</v>
      </c>
      <c r="I24">
        <v>3.85</v>
      </c>
      <c r="J24">
        <v>3.94</v>
      </c>
      <c r="K24">
        <v>3.57</v>
      </c>
      <c r="L24">
        <v>3.34</v>
      </c>
      <c r="M24">
        <v>2.67</v>
      </c>
      <c r="N24">
        <v>2.5499999999999998</v>
      </c>
      <c r="O24">
        <v>3.58</v>
      </c>
      <c r="P24">
        <v>3.85</v>
      </c>
      <c r="Q24">
        <v>3.45</v>
      </c>
      <c r="R24">
        <v>2.58</v>
      </c>
    </row>
    <row r="25" spans="1:18" x14ac:dyDescent="0.2">
      <c r="A25" s="4" t="s">
        <v>41</v>
      </c>
      <c r="B25" s="4">
        <v>2018</v>
      </c>
      <c r="C25">
        <v>3.86</v>
      </c>
      <c r="D25">
        <v>3.71</v>
      </c>
      <c r="E25">
        <v>3.39</v>
      </c>
      <c r="F25">
        <v>3.95</v>
      </c>
      <c r="G25">
        <v>2.76</v>
      </c>
      <c r="H25">
        <v>4.05</v>
      </c>
      <c r="I25">
        <v>3.64</v>
      </c>
      <c r="J25">
        <v>3.9</v>
      </c>
      <c r="K25">
        <v>3.66</v>
      </c>
      <c r="L25">
        <v>3.54</v>
      </c>
      <c r="M25">
        <v>2.79</v>
      </c>
      <c r="N25">
        <v>3.2</v>
      </c>
      <c r="O25">
        <v>3.45</v>
      </c>
      <c r="P25">
        <v>3.96</v>
      </c>
      <c r="Q25">
        <v>3.43</v>
      </c>
      <c r="R25">
        <v>3</v>
      </c>
    </row>
    <row r="26" spans="1:18" x14ac:dyDescent="0.2">
      <c r="A26" s="4" t="s">
        <v>42</v>
      </c>
      <c r="B26" s="4">
        <v>2018</v>
      </c>
      <c r="C26">
        <v>3.77</v>
      </c>
      <c r="D26">
        <v>3.89</v>
      </c>
      <c r="E26">
        <v>3.63</v>
      </c>
      <c r="F26">
        <v>4.12</v>
      </c>
      <c r="G26">
        <v>3.12</v>
      </c>
      <c r="H26">
        <v>3.94</v>
      </c>
      <c r="I26">
        <v>3.99</v>
      </c>
      <c r="J26">
        <v>3.73</v>
      </c>
      <c r="K26">
        <v>3.44</v>
      </c>
      <c r="L26">
        <v>3.49</v>
      </c>
      <c r="M26">
        <v>2.69</v>
      </c>
      <c r="N26">
        <v>2.67</v>
      </c>
      <c r="O26">
        <v>3.55</v>
      </c>
      <c r="P26">
        <v>3.82</v>
      </c>
      <c r="Q26">
        <v>3.71</v>
      </c>
      <c r="R26">
        <v>3.18</v>
      </c>
    </row>
    <row r="27" spans="1:18" x14ac:dyDescent="0.2">
      <c r="A27" s="4" t="s">
        <v>43</v>
      </c>
      <c r="B27" s="4">
        <v>2018</v>
      </c>
      <c r="C27">
        <v>3.65</v>
      </c>
      <c r="D27">
        <v>3.54</v>
      </c>
      <c r="E27">
        <v>3.48</v>
      </c>
      <c r="F27">
        <v>3.96</v>
      </c>
      <c r="G27">
        <v>2.69</v>
      </c>
      <c r="H27">
        <v>3.63</v>
      </c>
      <c r="I27">
        <v>3.52</v>
      </c>
      <c r="J27">
        <v>3.7</v>
      </c>
      <c r="K27">
        <v>3.66</v>
      </c>
      <c r="L27">
        <v>3.42</v>
      </c>
      <c r="M27">
        <v>2.99</v>
      </c>
      <c r="N27">
        <v>3.07</v>
      </c>
      <c r="O27">
        <v>3.25</v>
      </c>
      <c r="P27">
        <v>3.59</v>
      </c>
      <c r="Q27">
        <v>3.35</v>
      </c>
      <c r="R27">
        <v>3.09</v>
      </c>
    </row>
    <row r="28" spans="1:18" x14ac:dyDescent="0.2">
      <c r="A28" s="4" t="s">
        <v>44</v>
      </c>
      <c r="B28" s="4">
        <v>2018</v>
      </c>
      <c r="C28">
        <v>3.66</v>
      </c>
      <c r="D28">
        <v>3.82</v>
      </c>
      <c r="E28">
        <v>3.45</v>
      </c>
      <c r="F28">
        <v>4.13</v>
      </c>
      <c r="G28">
        <v>2.92</v>
      </c>
      <c r="H28">
        <v>4.05</v>
      </c>
      <c r="I28">
        <v>3.43</v>
      </c>
      <c r="J28">
        <v>3.62</v>
      </c>
      <c r="K28">
        <v>3.49</v>
      </c>
      <c r="L28">
        <v>3.59</v>
      </c>
      <c r="M28">
        <v>2.5099999999999998</v>
      </c>
      <c r="N28">
        <v>2.61</v>
      </c>
      <c r="O28">
        <v>3.25</v>
      </c>
      <c r="P28">
        <v>3.61</v>
      </c>
      <c r="Q28">
        <v>3.66</v>
      </c>
      <c r="R28">
        <v>3.43</v>
      </c>
    </row>
    <row r="29" spans="1:18" x14ac:dyDescent="0.2">
      <c r="A29" s="4" t="s">
        <v>45</v>
      </c>
      <c r="B29" s="4">
        <v>2019</v>
      </c>
      <c r="C29">
        <v>3.88</v>
      </c>
      <c r="D29">
        <v>4.1399999999999997</v>
      </c>
      <c r="E29">
        <v>3.62</v>
      </c>
      <c r="F29">
        <v>4.18</v>
      </c>
      <c r="G29">
        <v>2.88</v>
      </c>
      <c r="H29">
        <v>4.16</v>
      </c>
      <c r="I29">
        <v>3.54</v>
      </c>
      <c r="J29">
        <v>3.41</v>
      </c>
      <c r="K29">
        <v>3.35</v>
      </c>
      <c r="L29">
        <v>3.49</v>
      </c>
      <c r="M29">
        <v>2.83</v>
      </c>
      <c r="N29">
        <v>2.74</v>
      </c>
      <c r="O29">
        <v>2.97</v>
      </c>
      <c r="P29">
        <v>3.39</v>
      </c>
      <c r="Q29">
        <v>3.64</v>
      </c>
      <c r="R29">
        <v>3.07</v>
      </c>
    </row>
    <row r="30" spans="1:18" x14ac:dyDescent="0.2">
      <c r="A30" s="4" t="s">
        <v>46</v>
      </c>
      <c r="B30" s="4">
        <v>2019</v>
      </c>
      <c r="C30">
        <v>3.96</v>
      </c>
      <c r="D30">
        <v>3.97</v>
      </c>
      <c r="E30">
        <v>3.69</v>
      </c>
      <c r="F30">
        <v>4.28</v>
      </c>
      <c r="G30">
        <v>2.98</v>
      </c>
      <c r="H30">
        <v>4.04</v>
      </c>
      <c r="I30">
        <v>3.76</v>
      </c>
      <c r="J30">
        <v>3.73</v>
      </c>
      <c r="K30">
        <v>3.56</v>
      </c>
      <c r="L30">
        <v>3.43</v>
      </c>
      <c r="M30">
        <v>2.83</v>
      </c>
      <c r="N30">
        <v>2.88</v>
      </c>
      <c r="O30">
        <v>3.29</v>
      </c>
      <c r="P30">
        <v>3.8</v>
      </c>
      <c r="Q30">
        <v>3.68</v>
      </c>
      <c r="R30">
        <v>4.1399999999999997</v>
      </c>
    </row>
    <row r="31" spans="1:18" x14ac:dyDescent="0.2">
      <c r="A31" s="4" t="s">
        <v>47</v>
      </c>
      <c r="B31" s="4">
        <v>2019</v>
      </c>
      <c r="C31">
        <v>3.88</v>
      </c>
      <c r="D31">
        <v>4.1399999999999997</v>
      </c>
      <c r="E31">
        <v>3.62</v>
      </c>
      <c r="F31">
        <v>4.18</v>
      </c>
      <c r="G31">
        <v>2.88</v>
      </c>
      <c r="H31">
        <v>4.16</v>
      </c>
      <c r="I31">
        <v>3.54</v>
      </c>
      <c r="J31">
        <v>3.41</v>
      </c>
      <c r="K31">
        <v>3.35</v>
      </c>
      <c r="L31">
        <v>3.49</v>
      </c>
      <c r="M31">
        <v>2.83</v>
      </c>
      <c r="N31">
        <v>2.74</v>
      </c>
      <c r="O31">
        <v>2.97</v>
      </c>
      <c r="P31">
        <v>3.39</v>
      </c>
      <c r="Q31">
        <v>3.64</v>
      </c>
      <c r="R31">
        <v>3.07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D1D83-1532-C641-B9F3-C1064633A433}">
  <dimension ref="A1:B16"/>
  <sheetViews>
    <sheetView workbookViewId="0">
      <selection activeCell="E16" sqref="E16"/>
    </sheetView>
  </sheetViews>
  <sheetFormatPr baseColWidth="10" defaultRowHeight="16" x14ac:dyDescent="0.2"/>
  <sheetData>
    <row r="1" spans="1:2" x14ac:dyDescent="0.2">
      <c r="A1" t="s">
        <v>48</v>
      </c>
      <c r="B1" t="s">
        <v>49</v>
      </c>
    </row>
    <row r="2" spans="1:2" x14ac:dyDescent="0.2">
      <c r="A2" t="s">
        <v>2</v>
      </c>
      <c r="B2">
        <v>-0.12671650000000001</v>
      </c>
    </row>
    <row r="3" spans="1:2" x14ac:dyDescent="0.2">
      <c r="A3" t="s">
        <v>3</v>
      </c>
      <c r="B3">
        <v>-0.17773839999999999</v>
      </c>
    </row>
    <row r="4" spans="1:2" x14ac:dyDescent="0.2">
      <c r="A4" t="s">
        <v>4</v>
      </c>
      <c r="B4">
        <v>0.26469169999999997</v>
      </c>
    </row>
    <row r="5" spans="1:2" x14ac:dyDescent="0.2">
      <c r="A5" t="s">
        <v>5</v>
      </c>
      <c r="B5">
        <v>1.6461489999999999E-2</v>
      </c>
    </row>
    <row r="6" spans="1:2" x14ac:dyDescent="0.2">
      <c r="A6" t="s">
        <v>6</v>
      </c>
      <c r="B6">
        <v>-0.28818189999999999</v>
      </c>
    </row>
    <row r="7" spans="1:2" x14ac:dyDescent="0.2">
      <c r="A7" t="s">
        <v>7</v>
      </c>
      <c r="B7">
        <v>-0.13087360000000001</v>
      </c>
    </row>
    <row r="8" spans="1:2" x14ac:dyDescent="0.2">
      <c r="A8" t="s">
        <v>8</v>
      </c>
      <c r="B8">
        <v>0.16556219999999999</v>
      </c>
    </row>
    <row r="9" spans="1:2" x14ac:dyDescent="0.2">
      <c r="A9" t="s">
        <v>9</v>
      </c>
      <c r="B9">
        <v>-0.1059253</v>
      </c>
    </row>
    <row r="10" spans="1:2" x14ac:dyDescent="0.2">
      <c r="A10" t="s">
        <v>10</v>
      </c>
      <c r="B10">
        <v>-0.3443233</v>
      </c>
    </row>
    <row r="11" spans="1:2" x14ac:dyDescent="0.2">
      <c r="A11" t="s">
        <v>11</v>
      </c>
      <c r="B11">
        <v>1.5160369999999999E-2</v>
      </c>
    </row>
    <row r="12" spans="1:2" x14ac:dyDescent="0.2">
      <c r="A12" t="s">
        <v>12</v>
      </c>
      <c r="B12">
        <v>-0.3522093</v>
      </c>
    </row>
    <row r="13" spans="1:2" x14ac:dyDescent="0.2">
      <c r="A13" t="s">
        <v>69</v>
      </c>
      <c r="B13">
        <v>-2.6415050000000002E-3</v>
      </c>
    </row>
    <row r="14" spans="1:2" x14ac:dyDescent="0.2">
      <c r="A14" t="s">
        <v>14</v>
      </c>
      <c r="B14">
        <v>0.4915156</v>
      </c>
    </row>
    <row r="15" spans="1:2" x14ac:dyDescent="0.2">
      <c r="A15" t="s">
        <v>15</v>
      </c>
      <c r="B15">
        <v>3.869802E-2</v>
      </c>
    </row>
    <row r="16" spans="1:2" x14ac:dyDescent="0.2">
      <c r="A16" t="s">
        <v>16</v>
      </c>
      <c r="B16">
        <v>0.17957139999999999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4E6D6-BD91-D54B-9179-05A0BDA10A1D}">
  <dimension ref="A1:E17"/>
  <sheetViews>
    <sheetView workbookViewId="0">
      <selection activeCell="H13" sqref="H13"/>
    </sheetView>
  </sheetViews>
  <sheetFormatPr baseColWidth="10" defaultRowHeight="16" x14ac:dyDescent="0.2"/>
  <sheetData>
    <row r="1" spans="1:5" ht="19" x14ac:dyDescent="0.25">
      <c r="A1" s="2" t="s">
        <v>48</v>
      </c>
      <c r="B1" s="2" t="s">
        <v>53</v>
      </c>
      <c r="C1" s="2" t="s">
        <v>52</v>
      </c>
      <c r="D1" s="2" t="s">
        <v>51</v>
      </c>
      <c r="E1" s="2" t="s">
        <v>50</v>
      </c>
    </row>
    <row r="2" spans="1:5" ht="19" x14ac:dyDescent="0.25">
      <c r="A2" s="2" t="s">
        <v>2</v>
      </c>
      <c r="B2" s="3">
        <v>-3.4939270000000001E-2</v>
      </c>
      <c r="C2" s="3">
        <v>0.32838040000000002</v>
      </c>
      <c r="D2" s="3">
        <v>-0.1889747</v>
      </c>
      <c r="E2" s="3">
        <v>8.2287639999999995E-2</v>
      </c>
    </row>
    <row r="3" spans="1:5" ht="19" x14ac:dyDescent="0.25">
      <c r="A3" s="2" t="s">
        <v>3</v>
      </c>
      <c r="B3" s="3">
        <v>0.1162682</v>
      </c>
      <c r="C3" s="3">
        <v>-0.1808044</v>
      </c>
      <c r="D3" s="3">
        <v>0.1259487</v>
      </c>
      <c r="E3" s="3">
        <v>-0.1422572</v>
      </c>
    </row>
    <row r="4" spans="1:5" ht="19" x14ac:dyDescent="0.25">
      <c r="A4" s="2" t="s">
        <v>4</v>
      </c>
      <c r="B4" s="3">
        <v>0.32546560000000002</v>
      </c>
      <c r="C4" s="3">
        <v>0.13265550000000001</v>
      </c>
      <c r="D4" s="3">
        <v>-0.37767020000000001</v>
      </c>
      <c r="E4" s="3">
        <v>0.39188800000000001</v>
      </c>
    </row>
    <row r="5" spans="1:5" ht="19" x14ac:dyDescent="0.25">
      <c r="A5" s="2" t="s">
        <v>5</v>
      </c>
      <c r="B5" s="3">
        <v>0.27527020000000002</v>
      </c>
      <c r="C5" s="3">
        <v>-8.0646920000000005E-4</v>
      </c>
      <c r="D5" s="3">
        <v>-0.18215139999999999</v>
      </c>
      <c r="E5" s="3">
        <v>0.17886270000000001</v>
      </c>
    </row>
    <row r="6" spans="1:5" ht="19" x14ac:dyDescent="0.25">
      <c r="A6" s="2" t="s">
        <v>6</v>
      </c>
      <c r="B6" s="3">
        <v>0.1262373</v>
      </c>
      <c r="C6" s="3">
        <v>0.2870896</v>
      </c>
      <c r="D6" s="3">
        <v>-4.809679E-2</v>
      </c>
      <c r="E6" s="3">
        <v>-0.23127739999999999</v>
      </c>
    </row>
    <row r="7" spans="1:5" ht="19" x14ac:dyDescent="0.25">
      <c r="A7" s="2" t="s">
        <v>7</v>
      </c>
      <c r="B7" s="3">
        <v>-0.30395230000000001</v>
      </c>
      <c r="C7" s="3">
        <v>-0.34296870000000002</v>
      </c>
      <c r="D7" s="3">
        <v>0.42032350000000002</v>
      </c>
      <c r="E7" s="3">
        <v>-0.29848819999999998</v>
      </c>
    </row>
    <row r="8" spans="1:5" ht="19" x14ac:dyDescent="0.25">
      <c r="A8" s="2" t="s">
        <v>8</v>
      </c>
      <c r="B8" s="3">
        <v>0.1149671</v>
      </c>
      <c r="C8" s="3">
        <v>-1.547747E-2</v>
      </c>
      <c r="D8" s="3">
        <v>-0.10989259999999999</v>
      </c>
      <c r="E8" s="3">
        <v>0.15225630000000001</v>
      </c>
    </row>
    <row r="9" spans="1:5" ht="19" x14ac:dyDescent="0.25">
      <c r="A9" s="2" t="s">
        <v>9</v>
      </c>
      <c r="B9" s="3">
        <v>9.8014329999999997E-2</v>
      </c>
      <c r="C9" s="3">
        <v>8.1776390000000004E-2</v>
      </c>
      <c r="D9" s="3">
        <v>-9.001265E-2</v>
      </c>
      <c r="E9" s="3">
        <v>4.3051760000000001E-2</v>
      </c>
    </row>
    <row r="10" spans="1:5" ht="19" x14ac:dyDescent="0.25">
      <c r="A10" s="2" t="s">
        <v>10</v>
      </c>
      <c r="B10" s="3">
        <v>-9.8645559999999993E-2</v>
      </c>
      <c r="C10" s="3">
        <v>1.046708E-2</v>
      </c>
      <c r="D10" s="3">
        <v>0.1389348</v>
      </c>
      <c r="E10" s="3">
        <v>-0.20229569999999999</v>
      </c>
    </row>
    <row r="11" spans="1:5" ht="19" x14ac:dyDescent="0.25">
      <c r="A11" s="2" t="s">
        <v>11</v>
      </c>
      <c r="B11" s="3">
        <v>0.11586390000000001</v>
      </c>
      <c r="C11" s="3">
        <v>-7.9664509999999994E-2</v>
      </c>
      <c r="D11" s="3">
        <v>9.1518020000000005E-3</v>
      </c>
      <c r="E11" s="3">
        <v>-1.6986250000000001E-2</v>
      </c>
    </row>
    <row r="12" spans="1:5" ht="19" x14ac:dyDescent="0.25">
      <c r="A12" s="2" t="s">
        <v>12</v>
      </c>
      <c r="B12" s="3">
        <v>-6.8386790000000003E-2</v>
      </c>
      <c r="C12" s="3">
        <v>-8.2679970000000005E-2</v>
      </c>
      <c r="D12" s="3">
        <v>0.24817130000000001</v>
      </c>
      <c r="E12" s="3">
        <v>-0.33922380000000002</v>
      </c>
    </row>
    <row r="13" spans="1:5" ht="19" x14ac:dyDescent="0.25">
      <c r="A13" s="2" t="s">
        <v>69</v>
      </c>
      <c r="B13" s="3">
        <v>0.1230861</v>
      </c>
      <c r="C13" s="3">
        <v>0.3340687</v>
      </c>
      <c r="D13" s="3">
        <v>-0.22645129999999999</v>
      </c>
      <c r="E13" s="3">
        <v>5.9178950000000001E-2</v>
      </c>
    </row>
    <row r="14" spans="1:5" ht="19" x14ac:dyDescent="0.25">
      <c r="A14" s="2" t="s">
        <v>14</v>
      </c>
      <c r="B14" s="3">
        <v>0.42599169999999997</v>
      </c>
      <c r="C14" s="3">
        <v>-5.2599739999999999E-2</v>
      </c>
      <c r="D14" s="3">
        <v>-0.36433070000000001</v>
      </c>
      <c r="E14" s="3">
        <v>0.46783039999999998</v>
      </c>
    </row>
    <row r="15" spans="1:5" ht="19" x14ac:dyDescent="0.25">
      <c r="A15" s="2" t="s">
        <v>15</v>
      </c>
      <c r="B15" s="3">
        <v>0.29788130000000002</v>
      </c>
      <c r="C15" s="3">
        <v>0.43515569999999998</v>
      </c>
      <c r="D15" s="3">
        <v>-0.41631629999999997</v>
      </c>
      <c r="E15" s="3">
        <v>0.2213426</v>
      </c>
    </row>
    <row r="16" spans="1:5" ht="19" x14ac:dyDescent="0.25">
      <c r="A16" s="2" t="s">
        <v>16</v>
      </c>
      <c r="B16" s="3">
        <v>0.26608290000000001</v>
      </c>
      <c r="C16" s="3">
        <v>0.17551900000000001</v>
      </c>
      <c r="D16" s="3">
        <v>-0.33442670000000002</v>
      </c>
      <c r="E16" s="3">
        <v>0.30627450000000001</v>
      </c>
    </row>
    <row r="17" spans="1:5" ht="19" x14ac:dyDescent="0.25">
      <c r="A17" s="2" t="s">
        <v>17</v>
      </c>
      <c r="B17" s="3">
        <v>-0.36076429999999998</v>
      </c>
      <c r="C17" s="3">
        <v>-0.24852489999999999</v>
      </c>
      <c r="D17" s="3">
        <v>0.3760618</v>
      </c>
      <c r="E17" s="3">
        <v>-0.26585819999999999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A031C-673E-F244-8EDA-106EA37D4FB6}">
  <dimension ref="A1:H31"/>
  <sheetViews>
    <sheetView workbookViewId="0">
      <selection activeCell="J19" sqref="J19"/>
    </sheetView>
  </sheetViews>
  <sheetFormatPr baseColWidth="10" defaultRowHeight="16" x14ac:dyDescent="0.2"/>
  <sheetData>
    <row r="1" spans="1:8" x14ac:dyDescent="0.2">
      <c r="A1" s="4" t="s">
        <v>0</v>
      </c>
      <c r="B1" s="4" t="s">
        <v>1</v>
      </c>
      <c r="C1" s="11" t="s">
        <v>70</v>
      </c>
      <c r="D1" s="12" t="s">
        <v>71</v>
      </c>
      <c r="E1" s="12" t="s">
        <v>72</v>
      </c>
      <c r="F1" s="13" t="s">
        <v>73</v>
      </c>
      <c r="G1" s="12" t="s">
        <v>74</v>
      </c>
      <c r="H1" s="12" t="s">
        <v>75</v>
      </c>
    </row>
    <row r="2" spans="1:8" x14ac:dyDescent="0.2">
      <c r="A2" s="4" t="s">
        <v>18</v>
      </c>
      <c r="B2" s="4">
        <v>2017</v>
      </c>
    </row>
    <row r="3" spans="1:8" x14ac:dyDescent="0.2">
      <c r="A3" s="4" t="s">
        <v>19</v>
      </c>
      <c r="B3" s="4">
        <v>2017</v>
      </c>
    </row>
    <row r="4" spans="1:8" x14ac:dyDescent="0.2">
      <c r="A4" s="4" t="s">
        <v>20</v>
      </c>
      <c r="B4" s="4">
        <v>2017</v>
      </c>
    </row>
    <row r="5" spans="1:8" x14ac:dyDescent="0.2">
      <c r="A5" s="4" t="s">
        <v>21</v>
      </c>
      <c r="B5" s="4">
        <v>2017</v>
      </c>
    </row>
    <row r="6" spans="1:8" x14ac:dyDescent="0.2">
      <c r="A6" s="4" t="s">
        <v>22</v>
      </c>
      <c r="B6" s="4">
        <v>2020</v>
      </c>
    </row>
    <row r="7" spans="1:8" x14ac:dyDescent="0.2">
      <c r="A7" s="4" t="s">
        <v>23</v>
      </c>
      <c r="B7" s="4">
        <v>2020</v>
      </c>
    </row>
    <row r="8" spans="1:8" x14ac:dyDescent="0.2">
      <c r="A8" s="4" t="s">
        <v>24</v>
      </c>
      <c r="B8" s="4">
        <v>2020</v>
      </c>
    </row>
    <row r="9" spans="1:8" x14ac:dyDescent="0.2">
      <c r="A9" s="4" t="s">
        <v>25</v>
      </c>
      <c r="B9" s="4">
        <v>2020</v>
      </c>
    </row>
    <row r="10" spans="1:8" x14ac:dyDescent="0.2">
      <c r="A10" s="4" t="s">
        <v>26</v>
      </c>
      <c r="B10" s="4">
        <v>2020</v>
      </c>
      <c r="F10" s="9"/>
    </row>
    <row r="11" spans="1:8" x14ac:dyDescent="0.2">
      <c r="A11" s="4" t="s">
        <v>27</v>
      </c>
      <c r="B11" s="4">
        <v>2020</v>
      </c>
      <c r="F11" s="10"/>
    </row>
    <row r="12" spans="1:8" x14ac:dyDescent="0.2">
      <c r="A12" s="4" t="s">
        <v>28</v>
      </c>
      <c r="B12" s="4">
        <v>2021</v>
      </c>
      <c r="F12" s="10"/>
    </row>
    <row r="13" spans="1:8" x14ac:dyDescent="0.2">
      <c r="A13" s="4" t="s">
        <v>29</v>
      </c>
      <c r="B13" s="4">
        <v>2021</v>
      </c>
      <c r="C13" s="9">
        <v>8</v>
      </c>
      <c r="D13" s="10">
        <v>1</v>
      </c>
      <c r="E13" s="10">
        <v>1</v>
      </c>
      <c r="F13" s="10">
        <v>10</v>
      </c>
      <c r="G13" s="10">
        <v>54</v>
      </c>
      <c r="H13" s="10">
        <v>3</v>
      </c>
    </row>
    <row r="14" spans="1:8" x14ac:dyDescent="0.2">
      <c r="A14" s="4" t="s">
        <v>30</v>
      </c>
      <c r="B14" s="4">
        <v>2021</v>
      </c>
      <c r="F14" s="10"/>
    </row>
    <row r="15" spans="1:8" x14ac:dyDescent="0.2">
      <c r="A15" s="4" t="s">
        <v>31</v>
      </c>
      <c r="B15" s="4">
        <v>2021</v>
      </c>
      <c r="F15" s="10"/>
    </row>
    <row r="16" spans="1:8" x14ac:dyDescent="0.2">
      <c r="A16" s="4" t="s">
        <v>32</v>
      </c>
      <c r="B16" s="4">
        <v>2021</v>
      </c>
    </row>
    <row r="17" spans="1:2" x14ac:dyDescent="0.2">
      <c r="A17" s="4" t="s">
        <v>33</v>
      </c>
      <c r="B17" s="4">
        <v>2021</v>
      </c>
    </row>
    <row r="18" spans="1:2" x14ac:dyDescent="0.2">
      <c r="A18" s="4" t="s">
        <v>34</v>
      </c>
      <c r="B18" s="4">
        <v>2021</v>
      </c>
    </row>
    <row r="19" spans="1:2" x14ac:dyDescent="0.2">
      <c r="A19" s="4" t="s">
        <v>35</v>
      </c>
      <c r="B19" s="4">
        <v>2021</v>
      </c>
    </row>
    <row r="20" spans="1:2" x14ac:dyDescent="0.2">
      <c r="A20" s="4" t="s">
        <v>36</v>
      </c>
      <c r="B20" s="4">
        <v>2022</v>
      </c>
    </row>
    <row r="21" spans="1:2" x14ac:dyDescent="0.2">
      <c r="A21" s="4" t="s">
        <v>37</v>
      </c>
      <c r="B21" s="4">
        <v>2022</v>
      </c>
    </row>
    <row r="22" spans="1:2" x14ac:dyDescent="0.2">
      <c r="A22" s="4" t="s">
        <v>38</v>
      </c>
      <c r="B22" s="4">
        <v>2022</v>
      </c>
    </row>
    <row r="23" spans="1:2" x14ac:dyDescent="0.2">
      <c r="A23" s="4" t="s">
        <v>39</v>
      </c>
      <c r="B23" s="4">
        <v>2022</v>
      </c>
    </row>
    <row r="24" spans="1:2" x14ac:dyDescent="0.2">
      <c r="A24" s="4" t="s">
        <v>40</v>
      </c>
      <c r="B24" s="4">
        <v>2018</v>
      </c>
    </row>
    <row r="25" spans="1:2" x14ac:dyDescent="0.2">
      <c r="A25" s="4" t="s">
        <v>41</v>
      </c>
      <c r="B25" s="4">
        <v>2018</v>
      </c>
    </row>
    <row r="26" spans="1:2" x14ac:dyDescent="0.2">
      <c r="A26" s="4" t="s">
        <v>42</v>
      </c>
      <c r="B26" s="4">
        <v>2018</v>
      </c>
    </row>
    <row r="27" spans="1:2" x14ac:dyDescent="0.2">
      <c r="A27" s="4" t="s">
        <v>43</v>
      </c>
      <c r="B27" s="4">
        <v>2018</v>
      </c>
    </row>
    <row r="28" spans="1:2" x14ac:dyDescent="0.2">
      <c r="A28" s="4" t="s">
        <v>44</v>
      </c>
      <c r="B28" s="4">
        <v>2018</v>
      </c>
    </row>
    <row r="29" spans="1:2" x14ac:dyDescent="0.2">
      <c r="A29" s="4" t="s">
        <v>45</v>
      </c>
      <c r="B29" s="4">
        <v>2019</v>
      </c>
    </row>
    <row r="30" spans="1:2" x14ac:dyDescent="0.2">
      <c r="A30" s="4" t="s">
        <v>46</v>
      </c>
      <c r="B30" s="4">
        <v>2019</v>
      </c>
    </row>
    <row r="31" spans="1:2" x14ac:dyDescent="0.2">
      <c r="A31" s="4" t="s">
        <v>47</v>
      </c>
      <c r="B31" s="4">
        <v>2019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C35A3-4386-B14D-832C-C90758E9BD82}">
  <dimension ref="A1:B41"/>
  <sheetViews>
    <sheetView workbookViewId="0">
      <selection activeCell="F18" sqref="F18"/>
    </sheetView>
  </sheetViews>
  <sheetFormatPr baseColWidth="10" defaultRowHeight="16" x14ac:dyDescent="0.2"/>
  <sheetData>
    <row r="1" spans="1:2" x14ac:dyDescent="0.2">
      <c r="A1" s="14" t="s">
        <v>76</v>
      </c>
      <c r="B1" t="s">
        <v>77</v>
      </c>
    </row>
    <row r="2" spans="1:2" x14ac:dyDescent="0.2">
      <c r="A2" s="14" t="s">
        <v>29</v>
      </c>
      <c r="B2" s="14">
        <v>4.88</v>
      </c>
    </row>
    <row r="3" spans="1:2" x14ac:dyDescent="0.2">
      <c r="A3" s="14" t="s">
        <v>34</v>
      </c>
      <c r="B3" s="14">
        <v>5.41</v>
      </c>
    </row>
    <row r="4" spans="1:2" x14ac:dyDescent="0.2">
      <c r="A4" s="14" t="s">
        <v>28</v>
      </c>
      <c r="B4" s="14">
        <v>4.8499999999999996</v>
      </c>
    </row>
    <row r="5" spans="1:2" x14ac:dyDescent="0.2">
      <c r="A5" s="14" t="s">
        <v>30</v>
      </c>
      <c r="B5" s="14">
        <v>5.43</v>
      </c>
    </row>
    <row r="6" spans="1:2" x14ac:dyDescent="0.2">
      <c r="A6" s="14" t="s">
        <v>31</v>
      </c>
      <c r="B6" s="14">
        <v>5.12</v>
      </c>
    </row>
    <row r="7" spans="1:2" x14ac:dyDescent="0.2">
      <c r="A7" s="14" t="s">
        <v>78</v>
      </c>
      <c r="B7" s="14">
        <v>5.74</v>
      </c>
    </row>
    <row r="8" spans="1:2" x14ac:dyDescent="0.2">
      <c r="A8" s="14" t="s">
        <v>33</v>
      </c>
      <c r="B8" s="14">
        <v>6.92</v>
      </c>
    </row>
    <row r="9" spans="1:2" x14ac:dyDescent="0.2">
      <c r="A9" s="14" t="s">
        <v>35</v>
      </c>
      <c r="B9" s="14">
        <v>6.17</v>
      </c>
    </row>
    <row r="10" spans="1:2" x14ac:dyDescent="0.2">
      <c r="A10" s="14" t="s">
        <v>47</v>
      </c>
      <c r="B10" s="14">
        <v>6.28</v>
      </c>
    </row>
    <row r="11" spans="1:2" x14ac:dyDescent="0.2">
      <c r="A11" s="14" t="s">
        <v>45</v>
      </c>
      <c r="B11" s="14">
        <v>6.79</v>
      </c>
    </row>
    <row r="12" spans="1:2" x14ac:dyDescent="0.2">
      <c r="A12" s="14" t="s">
        <v>46</v>
      </c>
      <c r="B12" s="14">
        <v>5.79</v>
      </c>
    </row>
    <row r="13" spans="1:2" x14ac:dyDescent="0.2">
      <c r="A13" s="14" t="s">
        <v>22</v>
      </c>
      <c r="B13" s="14">
        <v>6.23</v>
      </c>
    </row>
    <row r="14" spans="1:2" x14ac:dyDescent="0.2">
      <c r="A14" s="14" t="s">
        <v>23</v>
      </c>
      <c r="B14" s="14">
        <v>5.75</v>
      </c>
    </row>
    <row r="15" spans="1:2" x14ac:dyDescent="0.2">
      <c r="A15" s="14" t="s">
        <v>24</v>
      </c>
      <c r="B15" s="14">
        <v>5.28</v>
      </c>
    </row>
    <row r="16" spans="1:2" x14ac:dyDescent="0.2">
      <c r="A16" s="14" t="s">
        <v>25</v>
      </c>
      <c r="B16" s="14">
        <v>6.84</v>
      </c>
    </row>
    <row r="17" spans="1:2" x14ac:dyDescent="0.2">
      <c r="A17" s="14" t="s">
        <v>26</v>
      </c>
      <c r="B17" s="14">
        <v>7</v>
      </c>
    </row>
    <row r="18" spans="1:2" x14ac:dyDescent="0.2">
      <c r="A18" s="14" t="s">
        <v>27</v>
      </c>
      <c r="B18" s="14">
        <v>5.73</v>
      </c>
    </row>
    <row r="19" spans="1:2" x14ac:dyDescent="0.2">
      <c r="A19" s="14" t="s">
        <v>79</v>
      </c>
      <c r="B19" s="14">
        <v>4.76</v>
      </c>
    </row>
    <row r="20" spans="1:2" x14ac:dyDescent="0.2">
      <c r="A20" s="14" t="s">
        <v>18</v>
      </c>
      <c r="B20" s="14">
        <v>5.09</v>
      </c>
    </row>
    <row r="21" spans="1:2" x14ac:dyDescent="0.2">
      <c r="A21" s="14" t="s">
        <v>20</v>
      </c>
      <c r="B21" s="14">
        <v>3.36</v>
      </c>
    </row>
    <row r="22" spans="1:2" x14ac:dyDescent="0.2">
      <c r="A22" s="14" t="s">
        <v>21</v>
      </c>
      <c r="B22" s="14">
        <v>4.76</v>
      </c>
    </row>
    <row r="23" spans="1:2" x14ac:dyDescent="0.2">
      <c r="A23" s="14" t="s">
        <v>36</v>
      </c>
      <c r="B23" s="14">
        <v>6.01</v>
      </c>
    </row>
    <row r="24" spans="1:2" x14ac:dyDescent="0.2">
      <c r="A24" s="14" t="s">
        <v>37</v>
      </c>
      <c r="B24" s="14">
        <v>6.45</v>
      </c>
    </row>
    <row r="25" spans="1:2" x14ac:dyDescent="0.2">
      <c r="A25" s="14" t="s">
        <v>39</v>
      </c>
      <c r="B25" s="14">
        <v>5.51</v>
      </c>
    </row>
    <row r="26" spans="1:2" x14ac:dyDescent="0.2">
      <c r="A26" s="14" t="s">
        <v>38</v>
      </c>
      <c r="B26" s="14">
        <v>6</v>
      </c>
    </row>
    <row r="27" spans="1:2" x14ac:dyDescent="0.2">
      <c r="A27" s="14" t="s">
        <v>40</v>
      </c>
      <c r="B27" s="14">
        <v>5.39</v>
      </c>
    </row>
    <row r="28" spans="1:2" x14ac:dyDescent="0.2">
      <c r="A28" s="14" t="s">
        <v>43</v>
      </c>
      <c r="B28" s="14">
        <v>4.75</v>
      </c>
    </row>
    <row r="29" spans="1:2" x14ac:dyDescent="0.2">
      <c r="A29" s="14" t="s">
        <v>41</v>
      </c>
      <c r="B29" s="14">
        <v>6.04</v>
      </c>
    </row>
    <row r="30" spans="1:2" x14ac:dyDescent="0.2">
      <c r="A30" s="14" t="s">
        <v>44</v>
      </c>
      <c r="B30" s="14">
        <v>5.72</v>
      </c>
    </row>
    <row r="31" spans="1:2" x14ac:dyDescent="0.2">
      <c r="A31" s="14" t="s">
        <v>42</v>
      </c>
      <c r="B31" s="14">
        <v>5.72</v>
      </c>
    </row>
    <row r="32" spans="1:2" x14ac:dyDescent="0.2">
      <c r="A32" s="14"/>
    </row>
    <row r="33" spans="1:1" x14ac:dyDescent="0.2">
      <c r="A33" s="14"/>
    </row>
    <row r="34" spans="1:1" x14ac:dyDescent="0.2">
      <c r="A34" s="14"/>
    </row>
    <row r="35" spans="1:1" x14ac:dyDescent="0.2">
      <c r="A35" s="14"/>
    </row>
    <row r="36" spans="1:1" x14ac:dyDescent="0.2">
      <c r="A36" s="14"/>
    </row>
    <row r="37" spans="1:1" x14ac:dyDescent="0.2">
      <c r="A37" s="14"/>
    </row>
    <row r="38" spans="1:1" x14ac:dyDescent="0.2">
      <c r="A38" s="14"/>
    </row>
    <row r="39" spans="1:1" x14ac:dyDescent="0.2">
      <c r="A39" s="14"/>
    </row>
    <row r="40" spans="1:1" x14ac:dyDescent="0.2">
      <c r="A40" s="14"/>
    </row>
    <row r="41" spans="1:1" x14ac:dyDescent="0.2">
      <c r="A41" s="1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6FADB6-D8CB-BB47-B1D8-0287BF79C0A6}">
  <dimension ref="A1:B16"/>
  <sheetViews>
    <sheetView workbookViewId="0">
      <selection activeCell="A16" sqref="A16"/>
    </sheetView>
  </sheetViews>
  <sheetFormatPr baseColWidth="10" defaultRowHeight="16" x14ac:dyDescent="0.2"/>
  <sheetData>
    <row r="1" spans="1:2" ht="22" x14ac:dyDescent="0.25">
      <c r="A1" s="15" t="s">
        <v>80</v>
      </c>
      <c r="B1">
        <v>0.20743310000000001</v>
      </c>
    </row>
    <row r="2" spans="1:2" ht="22" x14ac:dyDescent="0.25">
      <c r="A2" s="15" t="s">
        <v>3</v>
      </c>
      <c r="B2">
        <v>0.37088490000000002</v>
      </c>
    </row>
    <row r="3" spans="1:2" ht="22" x14ac:dyDescent="0.25">
      <c r="A3" s="15" t="s">
        <v>4</v>
      </c>
      <c r="B3">
        <v>0.1285558</v>
      </c>
    </row>
    <row r="4" spans="1:2" ht="22" x14ac:dyDescent="0.25">
      <c r="A4" s="15" t="s">
        <v>5</v>
      </c>
      <c r="B4">
        <v>8.5716879999999995E-2</v>
      </c>
    </row>
    <row r="5" spans="1:2" ht="22" x14ac:dyDescent="0.25">
      <c r="A5" s="15" t="s">
        <v>6</v>
      </c>
      <c r="B5">
        <v>0.25570660000000001</v>
      </c>
    </row>
    <row r="6" spans="1:2" ht="22" x14ac:dyDescent="0.25">
      <c r="A6" s="15" t="s">
        <v>81</v>
      </c>
      <c r="B6">
        <v>7.1750499999999997E-3</v>
      </c>
    </row>
    <row r="7" spans="1:2" ht="22" x14ac:dyDescent="0.25">
      <c r="A7" s="15" t="s">
        <v>8</v>
      </c>
      <c r="B7">
        <v>0.26300669999999998</v>
      </c>
    </row>
    <row r="8" spans="1:2" ht="22" x14ac:dyDescent="0.25">
      <c r="A8" s="15" t="s">
        <v>9</v>
      </c>
      <c r="B8">
        <v>-0.32309900000000003</v>
      </c>
    </row>
    <row r="9" spans="1:2" ht="22" x14ac:dyDescent="0.25">
      <c r="A9" s="15" t="s">
        <v>10</v>
      </c>
      <c r="B9">
        <v>-0.42664879999999999</v>
      </c>
    </row>
    <row r="10" spans="1:2" ht="22" x14ac:dyDescent="0.25">
      <c r="A10" s="15" t="s">
        <v>12</v>
      </c>
      <c r="B10">
        <v>-4.7898209999999997E-2</v>
      </c>
    </row>
    <row r="11" spans="1:2" ht="22" x14ac:dyDescent="0.25">
      <c r="A11" s="15" t="s">
        <v>82</v>
      </c>
      <c r="B11">
        <v>-0.3396709</v>
      </c>
    </row>
    <row r="12" spans="1:2" ht="22" x14ac:dyDescent="0.25">
      <c r="A12" s="15" t="s">
        <v>83</v>
      </c>
      <c r="B12">
        <v>9.6626749999999997E-2</v>
      </c>
    </row>
    <row r="13" spans="1:2" ht="22" x14ac:dyDescent="0.25">
      <c r="A13" s="15" t="s">
        <v>13</v>
      </c>
      <c r="B13">
        <v>-0.36489329999999998</v>
      </c>
    </row>
    <row r="14" spans="1:2" ht="22" x14ac:dyDescent="0.25">
      <c r="A14" s="15" t="s">
        <v>15</v>
      </c>
      <c r="B14">
        <v>-0.11475490000000001</v>
      </c>
    </row>
    <row r="15" spans="1:2" ht="22" x14ac:dyDescent="0.25">
      <c r="A15" s="15" t="s">
        <v>84</v>
      </c>
      <c r="B15">
        <v>-9.2848650000000005E-2</v>
      </c>
    </row>
    <row r="16" spans="1:2" ht="22" x14ac:dyDescent="0.25">
      <c r="A16" s="15" t="s">
        <v>85</v>
      </c>
      <c r="B16">
        <v>3.2676869999999997E-2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FA25D-6117-BB4C-9B8A-66D4A8B312C5}">
  <dimension ref="A1:B31"/>
  <sheetViews>
    <sheetView workbookViewId="0">
      <selection activeCell="D9" sqref="D9"/>
    </sheetView>
  </sheetViews>
  <sheetFormatPr baseColWidth="10" defaultRowHeight="16" x14ac:dyDescent="0.2"/>
  <sheetData>
    <row r="1" spans="1:2" x14ac:dyDescent="0.2">
      <c r="A1" t="s">
        <v>86</v>
      </c>
      <c r="B1" t="s">
        <v>87</v>
      </c>
    </row>
    <row r="2" spans="1:2" x14ac:dyDescent="0.2">
      <c r="A2" t="s">
        <v>47</v>
      </c>
      <c r="B2" s="14">
        <v>2.3039999999999998</v>
      </c>
    </row>
    <row r="3" spans="1:2" x14ac:dyDescent="0.2">
      <c r="A3" t="s">
        <v>45</v>
      </c>
      <c r="B3">
        <v>2.6429999999999998</v>
      </c>
    </row>
    <row r="4" spans="1:2" x14ac:dyDescent="0.2">
      <c r="A4" t="s">
        <v>46</v>
      </c>
      <c r="B4" s="14">
        <f>161.3/100</f>
        <v>1.6130000000000002</v>
      </c>
    </row>
    <row r="5" spans="1:2" x14ac:dyDescent="0.2">
      <c r="A5" t="s">
        <v>22</v>
      </c>
      <c r="B5" s="14">
        <v>1.4890000000000001</v>
      </c>
    </row>
    <row r="6" spans="1:2" x14ac:dyDescent="0.2">
      <c r="A6" t="s">
        <v>23</v>
      </c>
      <c r="B6">
        <v>1.694</v>
      </c>
    </row>
    <row r="7" spans="1:2" x14ac:dyDescent="0.2">
      <c r="A7" t="s">
        <v>24</v>
      </c>
      <c r="B7">
        <f>162/100</f>
        <v>1.62</v>
      </c>
    </row>
    <row r="8" spans="1:2" x14ac:dyDescent="0.2">
      <c r="A8" t="s">
        <v>25</v>
      </c>
      <c r="B8">
        <v>1.59</v>
      </c>
    </row>
    <row r="9" spans="1:2" x14ac:dyDescent="0.2">
      <c r="A9" t="s">
        <v>26</v>
      </c>
      <c r="B9">
        <v>1.4750000000000001</v>
      </c>
    </row>
    <row r="10" spans="1:2" x14ac:dyDescent="0.2">
      <c r="A10" t="s">
        <v>27</v>
      </c>
      <c r="B10">
        <v>1.8109999999999999</v>
      </c>
    </row>
    <row r="11" spans="1:2" x14ac:dyDescent="0.2">
      <c r="A11" t="s">
        <v>79</v>
      </c>
      <c r="B11">
        <v>1.115</v>
      </c>
    </row>
    <row r="12" spans="1:2" x14ac:dyDescent="0.2">
      <c r="A12" t="s">
        <v>18</v>
      </c>
      <c r="B12">
        <v>1.478</v>
      </c>
    </row>
    <row r="13" spans="1:2" x14ac:dyDescent="0.2">
      <c r="A13" t="s">
        <v>20</v>
      </c>
      <c r="B13">
        <v>1.722</v>
      </c>
    </row>
    <row r="14" spans="1:2" x14ac:dyDescent="0.2">
      <c r="A14" t="s">
        <v>21</v>
      </c>
      <c r="B14">
        <v>1.7969999999999999</v>
      </c>
    </row>
    <row r="15" spans="1:2" x14ac:dyDescent="0.2">
      <c r="A15" t="s">
        <v>36</v>
      </c>
      <c r="B15">
        <v>1.56</v>
      </c>
    </row>
    <row r="16" spans="1:2" x14ac:dyDescent="0.2">
      <c r="A16" t="s">
        <v>37</v>
      </c>
      <c r="B16">
        <v>1.629</v>
      </c>
    </row>
    <row r="17" spans="1:2" x14ac:dyDescent="0.2">
      <c r="A17" t="s">
        <v>38</v>
      </c>
      <c r="B17">
        <v>1.7430000000000001</v>
      </c>
    </row>
    <row r="18" spans="1:2" x14ac:dyDescent="0.2">
      <c r="A18" t="s">
        <v>39</v>
      </c>
      <c r="B18">
        <v>1.8109999999999999</v>
      </c>
    </row>
    <row r="19" spans="1:2" x14ac:dyDescent="0.2">
      <c r="A19" t="s">
        <v>43</v>
      </c>
      <c r="B19">
        <v>1.647</v>
      </c>
    </row>
    <row r="20" spans="1:2" x14ac:dyDescent="0.2">
      <c r="A20" t="s">
        <v>41</v>
      </c>
      <c r="B20">
        <v>1.72</v>
      </c>
    </row>
    <row r="21" spans="1:2" x14ac:dyDescent="0.2">
      <c r="A21" t="s">
        <v>44</v>
      </c>
      <c r="B21">
        <v>1.64</v>
      </c>
    </row>
    <row r="22" spans="1:2" x14ac:dyDescent="0.2">
      <c r="A22" t="s">
        <v>42</v>
      </c>
      <c r="B22">
        <v>1.778</v>
      </c>
    </row>
    <row r="23" spans="1:2" x14ac:dyDescent="0.2">
      <c r="A23" t="s">
        <v>40</v>
      </c>
      <c r="B23">
        <v>1.643</v>
      </c>
    </row>
    <row r="24" spans="1:2" x14ac:dyDescent="0.2">
      <c r="A24" t="s">
        <v>88</v>
      </c>
      <c r="B24">
        <v>1.81</v>
      </c>
    </row>
    <row r="25" spans="1:2" x14ac:dyDescent="0.2">
      <c r="A25" t="s">
        <v>89</v>
      </c>
      <c r="B25">
        <v>2.645</v>
      </c>
    </row>
    <row r="26" spans="1:2" x14ac:dyDescent="0.2">
      <c r="A26" t="s">
        <v>90</v>
      </c>
      <c r="B26">
        <v>1.774</v>
      </c>
    </row>
    <row r="27" spans="1:2" x14ac:dyDescent="0.2">
      <c r="A27" t="s">
        <v>91</v>
      </c>
      <c r="B27">
        <v>1.6970000000000001</v>
      </c>
    </row>
    <row r="28" spans="1:2" x14ac:dyDescent="0.2">
      <c r="A28" t="s">
        <v>92</v>
      </c>
      <c r="B28">
        <v>1.7509999999999999</v>
      </c>
    </row>
    <row r="29" spans="1:2" x14ac:dyDescent="0.2">
      <c r="A29" t="s">
        <v>29</v>
      </c>
      <c r="B29">
        <v>1.5089999999999999</v>
      </c>
    </row>
    <row r="30" spans="1:2" x14ac:dyDescent="0.2">
      <c r="A30" t="s">
        <v>28</v>
      </c>
      <c r="B30">
        <v>1.516</v>
      </c>
    </row>
    <row r="31" spans="1:2" x14ac:dyDescent="0.2">
      <c r="A31" t="s">
        <v>30</v>
      </c>
      <c r="B31">
        <v>1.5649999999999999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8EB838-F28D-9E4A-AA0F-A52983BE7F61}">
  <dimension ref="A1:B16"/>
  <sheetViews>
    <sheetView tabSelected="1" workbookViewId="0">
      <selection activeCell="E13" sqref="E13"/>
    </sheetView>
  </sheetViews>
  <sheetFormatPr baseColWidth="10" defaultRowHeight="16" x14ac:dyDescent="0.2"/>
  <sheetData>
    <row r="1" spans="1:2" ht="22" x14ac:dyDescent="0.25">
      <c r="A1" s="15" t="s">
        <v>80</v>
      </c>
      <c r="B1">
        <v>0.15456780000000001</v>
      </c>
    </row>
    <row r="2" spans="1:2" ht="22" x14ac:dyDescent="0.25">
      <c r="A2" s="15" t="s">
        <v>3</v>
      </c>
      <c r="B2">
        <v>0.2548357</v>
      </c>
    </row>
    <row r="3" spans="1:2" ht="22" x14ac:dyDescent="0.25">
      <c r="A3" s="15" t="s">
        <v>4</v>
      </c>
      <c r="B3">
        <v>0.49806509999999998</v>
      </c>
    </row>
    <row r="4" spans="1:2" ht="22" x14ac:dyDescent="0.25">
      <c r="A4" s="15" t="s">
        <v>5</v>
      </c>
      <c r="B4">
        <v>0.14222750000000001</v>
      </c>
    </row>
    <row r="5" spans="1:2" ht="22" x14ac:dyDescent="0.25">
      <c r="A5" s="15" t="s">
        <v>6</v>
      </c>
      <c r="B5">
        <v>0.25484839999999997</v>
      </c>
    </row>
    <row r="6" spans="1:2" ht="22" x14ac:dyDescent="0.25">
      <c r="A6" s="15" t="s">
        <v>81</v>
      </c>
      <c r="B6">
        <v>-5.0515289999999997E-2</v>
      </c>
    </row>
    <row r="7" spans="1:2" ht="22" x14ac:dyDescent="0.25">
      <c r="A7" s="15" t="s">
        <v>8</v>
      </c>
      <c r="B7">
        <v>0.25493209999999999</v>
      </c>
    </row>
    <row r="8" spans="1:2" ht="22" x14ac:dyDescent="0.25">
      <c r="A8" s="15" t="s">
        <v>9</v>
      </c>
      <c r="B8">
        <v>-0.24317440000000001</v>
      </c>
    </row>
    <row r="9" spans="1:2" ht="22" x14ac:dyDescent="0.25">
      <c r="A9" s="15" t="s">
        <v>10</v>
      </c>
      <c r="B9">
        <v>-0.2880143</v>
      </c>
    </row>
    <row r="10" spans="1:2" ht="22" x14ac:dyDescent="0.25">
      <c r="A10" s="15" t="s">
        <v>12</v>
      </c>
      <c r="B10">
        <v>-0.33599129999999999</v>
      </c>
    </row>
    <row r="11" spans="1:2" ht="22" x14ac:dyDescent="0.25">
      <c r="A11" s="15" t="s">
        <v>82</v>
      </c>
      <c r="B11">
        <v>-0.25714949999999998</v>
      </c>
    </row>
    <row r="12" spans="1:2" ht="22" x14ac:dyDescent="0.25">
      <c r="A12" s="15" t="s">
        <v>83</v>
      </c>
      <c r="B12">
        <v>-0.128553</v>
      </c>
    </row>
    <row r="13" spans="1:2" ht="22" x14ac:dyDescent="0.25">
      <c r="A13" s="15" t="s">
        <v>13</v>
      </c>
      <c r="B13">
        <v>-0.12857089999999999</v>
      </c>
    </row>
    <row r="14" spans="1:2" ht="22" x14ac:dyDescent="0.25">
      <c r="A14" s="15" t="s">
        <v>15</v>
      </c>
      <c r="B14">
        <v>-9.727653E-2</v>
      </c>
    </row>
    <row r="15" spans="1:2" ht="22" x14ac:dyDescent="0.25">
      <c r="A15" s="15" t="s">
        <v>84</v>
      </c>
      <c r="B15">
        <v>-0.12584970000000001</v>
      </c>
    </row>
    <row r="16" spans="1:2" ht="22" x14ac:dyDescent="0.25">
      <c r="A16" s="15" t="s">
        <v>85</v>
      </c>
      <c r="B16">
        <v>-0.1490937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2AFB3-7DB9-E246-AE6E-AE8A769A2D55}">
  <dimension ref="A1:R31"/>
  <sheetViews>
    <sheetView workbookViewId="0">
      <selection activeCell="R1" sqref="R1"/>
    </sheetView>
  </sheetViews>
  <sheetFormatPr baseColWidth="10" defaultRowHeight="16" x14ac:dyDescent="0.2"/>
  <sheetData>
    <row r="1" spans="1:18" ht="17" thickBo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</row>
    <row r="2" spans="1:18" ht="17" thickBot="1" x14ac:dyDescent="0.25">
      <c r="A2" s="4" t="s">
        <v>18</v>
      </c>
      <c r="B2" s="4">
        <v>2017</v>
      </c>
      <c r="C2" s="5">
        <v>3.73</v>
      </c>
      <c r="D2" s="6">
        <v>3.79</v>
      </c>
      <c r="E2" s="6">
        <v>2.89</v>
      </c>
      <c r="F2" s="6">
        <v>3.89</v>
      </c>
      <c r="G2" s="6">
        <v>2.23</v>
      </c>
      <c r="H2" s="6">
        <v>3.03</v>
      </c>
      <c r="I2" s="6">
        <v>2.67</v>
      </c>
      <c r="J2" s="6">
        <v>3.68</v>
      </c>
      <c r="K2" s="6">
        <v>3.21</v>
      </c>
      <c r="L2" s="6">
        <v>4.03</v>
      </c>
      <c r="M2" s="6">
        <v>4.3</v>
      </c>
      <c r="N2" s="6">
        <v>3.44</v>
      </c>
      <c r="O2" s="6">
        <v>2.73</v>
      </c>
      <c r="P2" s="6">
        <v>3.91</v>
      </c>
      <c r="Q2" s="6">
        <v>4.1500000000000004</v>
      </c>
      <c r="R2" s="6">
        <v>2.2391304349999999</v>
      </c>
    </row>
    <row r="3" spans="1:18" x14ac:dyDescent="0.2">
      <c r="A3" s="4" t="s">
        <v>19</v>
      </c>
      <c r="B3" s="4">
        <v>2017</v>
      </c>
      <c r="C3" s="5">
        <v>3.96</v>
      </c>
      <c r="D3" s="6">
        <v>3.74</v>
      </c>
      <c r="E3" s="6">
        <v>2.77</v>
      </c>
      <c r="F3" s="6">
        <v>4.0599999999999996</v>
      </c>
      <c r="G3" s="6">
        <v>2.36</v>
      </c>
      <c r="H3" s="6">
        <v>3.22</v>
      </c>
      <c r="I3" s="6">
        <v>3.01</v>
      </c>
      <c r="J3" s="6">
        <v>3.72</v>
      </c>
      <c r="K3" s="6">
        <v>3.33</v>
      </c>
      <c r="L3" s="6">
        <v>4.3899999999999997</v>
      </c>
      <c r="M3" s="6">
        <v>4.1399999999999997</v>
      </c>
      <c r="N3" s="6">
        <v>3.43</v>
      </c>
      <c r="O3" s="6">
        <v>2.78</v>
      </c>
      <c r="P3" s="6">
        <v>3.82</v>
      </c>
      <c r="Q3" s="6">
        <v>3.78</v>
      </c>
      <c r="R3" s="4">
        <f>463/171</f>
        <v>2.7076023391812867</v>
      </c>
    </row>
    <row r="4" spans="1:18" x14ac:dyDescent="0.2">
      <c r="A4" s="4" t="s">
        <v>20</v>
      </c>
      <c r="B4" s="4">
        <v>2017</v>
      </c>
      <c r="C4" s="4">
        <v>3.42</v>
      </c>
      <c r="D4" s="4">
        <v>3.76</v>
      </c>
      <c r="E4" s="4">
        <v>2.65</v>
      </c>
      <c r="F4" s="4">
        <v>3.64</v>
      </c>
      <c r="G4" s="4">
        <v>2.29</v>
      </c>
      <c r="H4" s="4">
        <v>3.15</v>
      </c>
      <c r="I4" s="4">
        <v>2.64</v>
      </c>
      <c r="J4" s="4">
        <v>3.45</v>
      </c>
      <c r="K4" s="4">
        <v>3.08</v>
      </c>
      <c r="L4" s="4">
        <v>4.22</v>
      </c>
      <c r="M4" s="4">
        <v>4</v>
      </c>
      <c r="N4" s="4">
        <v>2.8</v>
      </c>
      <c r="O4" s="4">
        <v>2.4700000000000002</v>
      </c>
      <c r="P4" s="6">
        <v>3.33</v>
      </c>
      <c r="Q4" s="6">
        <v>2.78</v>
      </c>
      <c r="R4" s="4">
        <f>503/200</f>
        <v>2.5150000000000001</v>
      </c>
    </row>
    <row r="5" spans="1:18" x14ac:dyDescent="0.2">
      <c r="A5" s="4" t="s">
        <v>21</v>
      </c>
      <c r="B5" s="4">
        <v>2017</v>
      </c>
      <c r="C5" s="4">
        <v>3.14</v>
      </c>
      <c r="D5" s="4">
        <v>3.75</v>
      </c>
      <c r="E5" s="4">
        <v>2.81</v>
      </c>
      <c r="F5" s="4">
        <v>3.77</v>
      </c>
      <c r="G5" s="4">
        <v>2.16</v>
      </c>
      <c r="H5" s="4">
        <v>3.35</v>
      </c>
      <c r="I5" s="4">
        <v>2.63</v>
      </c>
      <c r="J5" s="4">
        <v>3.1</v>
      </c>
      <c r="K5" s="4">
        <v>2.91</v>
      </c>
      <c r="L5" s="4">
        <v>4.32</v>
      </c>
      <c r="M5" s="4">
        <v>3.41</v>
      </c>
      <c r="N5" s="4">
        <v>2.8</v>
      </c>
      <c r="O5" s="4">
        <v>2.96</v>
      </c>
      <c r="P5" s="4">
        <v>3.27</v>
      </c>
      <c r="Q5" s="4">
        <v>2.82</v>
      </c>
      <c r="R5" s="4">
        <f>363/116</f>
        <v>3.1293103448275863</v>
      </c>
    </row>
    <row r="6" spans="1:18" x14ac:dyDescent="0.2">
      <c r="A6" s="4" t="s">
        <v>22</v>
      </c>
      <c r="B6" s="4">
        <v>2020</v>
      </c>
      <c r="C6" s="4">
        <v>3.51</v>
      </c>
      <c r="D6" s="4">
        <v>3.86</v>
      </c>
      <c r="E6" s="4">
        <v>3</v>
      </c>
      <c r="F6" s="4">
        <v>4.21</v>
      </c>
      <c r="G6" s="4">
        <v>2.38</v>
      </c>
      <c r="H6" s="4">
        <v>3.4</v>
      </c>
      <c r="I6" s="4">
        <v>3.23</v>
      </c>
      <c r="J6" s="4">
        <v>3.49</v>
      </c>
      <c r="K6" s="4">
        <v>3.45</v>
      </c>
      <c r="L6" s="4">
        <v>4.53</v>
      </c>
      <c r="M6" s="4">
        <v>4.49</v>
      </c>
      <c r="N6" s="4">
        <v>3.09</v>
      </c>
      <c r="O6" s="4">
        <v>3.13</v>
      </c>
      <c r="P6" s="4">
        <v>3.68</v>
      </c>
      <c r="Q6" s="4">
        <v>2.33</v>
      </c>
      <c r="R6" s="4">
        <f>260/106</f>
        <v>2.4528301886792452</v>
      </c>
    </row>
    <row r="7" spans="1:18" x14ac:dyDescent="0.2">
      <c r="A7" s="4" t="s">
        <v>23</v>
      </c>
      <c r="B7" s="4">
        <v>2020</v>
      </c>
      <c r="C7" s="4">
        <v>3.72</v>
      </c>
      <c r="D7" s="4">
        <v>3.75</v>
      </c>
      <c r="E7" s="4">
        <v>3</v>
      </c>
      <c r="F7" s="4">
        <v>3.91</v>
      </c>
      <c r="G7" s="4">
        <v>2.44</v>
      </c>
      <c r="H7" s="4">
        <v>3.46</v>
      </c>
      <c r="I7" s="4">
        <v>3.2</v>
      </c>
      <c r="J7" s="4">
        <v>3.7</v>
      </c>
      <c r="K7" s="4">
        <v>3.25</v>
      </c>
      <c r="L7" s="4">
        <v>4.41</v>
      </c>
      <c r="M7" s="4">
        <v>4.07</v>
      </c>
      <c r="N7" s="4">
        <v>3.32</v>
      </c>
      <c r="O7" s="4">
        <v>2.98</v>
      </c>
      <c r="P7" s="4">
        <v>3.71</v>
      </c>
      <c r="Q7" s="4">
        <v>3.44</v>
      </c>
      <c r="R7" s="4">
        <f>247/104</f>
        <v>2.375</v>
      </c>
    </row>
    <row r="8" spans="1:18" x14ac:dyDescent="0.2">
      <c r="A8" s="4" t="s">
        <v>24</v>
      </c>
      <c r="B8" s="4">
        <v>2020</v>
      </c>
      <c r="C8" s="4">
        <v>3.53</v>
      </c>
      <c r="D8" s="4">
        <v>3.78</v>
      </c>
      <c r="E8" s="4">
        <v>2.84</v>
      </c>
      <c r="F8" s="4">
        <v>3.99</v>
      </c>
      <c r="G8" s="4">
        <v>1.95</v>
      </c>
      <c r="H8" s="4">
        <v>3.14</v>
      </c>
      <c r="I8" s="4">
        <v>2.99</v>
      </c>
      <c r="J8" s="4">
        <v>3.71</v>
      </c>
      <c r="K8" s="4">
        <v>3.23</v>
      </c>
      <c r="L8" s="4">
        <v>4.3499999999999996</v>
      </c>
      <c r="M8" s="4">
        <v>3.87</v>
      </c>
      <c r="N8" s="4">
        <v>2.93</v>
      </c>
      <c r="O8" s="4">
        <v>3.09</v>
      </c>
      <c r="P8" s="4">
        <v>3.48</v>
      </c>
      <c r="Q8" s="4">
        <v>3.67</v>
      </c>
      <c r="R8" s="4">
        <f>253/114</f>
        <v>2.2192982456140351</v>
      </c>
    </row>
    <row r="9" spans="1:18" x14ac:dyDescent="0.2">
      <c r="A9" s="4" t="s">
        <v>25</v>
      </c>
      <c r="B9" s="4">
        <v>2020</v>
      </c>
      <c r="C9" s="4">
        <v>3.21</v>
      </c>
      <c r="D9" s="4">
        <v>3.86</v>
      </c>
      <c r="E9" s="4">
        <v>2.92</v>
      </c>
      <c r="F9" s="4">
        <v>4</v>
      </c>
      <c r="G9" s="4">
        <v>2.56</v>
      </c>
      <c r="H9" s="4">
        <v>3.69</v>
      </c>
      <c r="I9" s="4">
        <v>3.07</v>
      </c>
      <c r="J9" s="4">
        <v>3.22</v>
      </c>
      <c r="K9" s="4">
        <v>2.85</v>
      </c>
      <c r="L9" s="4">
        <v>4.63</v>
      </c>
      <c r="M9" s="4">
        <v>4.1399999999999997</v>
      </c>
      <c r="N9" s="4">
        <v>2.77</v>
      </c>
      <c r="O9" s="4">
        <v>3.08</v>
      </c>
      <c r="P9" s="4">
        <v>3.33</v>
      </c>
      <c r="Q9" s="4">
        <v>2.17</v>
      </c>
      <c r="R9" s="4">
        <f>291/111</f>
        <v>2.6216216216216215</v>
      </c>
    </row>
    <row r="10" spans="1:18" x14ac:dyDescent="0.2">
      <c r="A10" s="4" t="s">
        <v>26</v>
      </c>
      <c r="B10" s="4">
        <v>2020</v>
      </c>
      <c r="C10" s="4">
        <v>3.75</v>
      </c>
      <c r="D10" s="4">
        <v>3.67</v>
      </c>
      <c r="E10" s="4">
        <v>2.68</v>
      </c>
      <c r="F10" s="4">
        <v>3.74</v>
      </c>
      <c r="G10" s="4">
        <v>2.37</v>
      </c>
      <c r="H10" s="4">
        <v>3.17</v>
      </c>
      <c r="I10" s="4">
        <v>2.72</v>
      </c>
      <c r="J10" s="4">
        <v>3.69</v>
      </c>
      <c r="K10" s="4">
        <v>3.4</v>
      </c>
      <c r="L10" s="4">
        <v>4.45</v>
      </c>
      <c r="M10" s="4">
        <v>4.4000000000000004</v>
      </c>
      <c r="N10" s="4">
        <v>3.15</v>
      </c>
      <c r="O10" s="4">
        <v>2.39</v>
      </c>
      <c r="P10" s="4">
        <v>3.84</v>
      </c>
      <c r="Q10" s="4">
        <v>4</v>
      </c>
      <c r="R10" s="4">
        <f>355/128</f>
        <v>2.7734375</v>
      </c>
    </row>
    <row r="11" spans="1:18" x14ac:dyDescent="0.2">
      <c r="A11" s="4" t="s">
        <v>27</v>
      </c>
      <c r="B11" s="4">
        <v>2020</v>
      </c>
      <c r="C11" s="4">
        <v>3.55</v>
      </c>
      <c r="D11" s="4">
        <v>3.84</v>
      </c>
      <c r="E11" s="4">
        <v>2.44</v>
      </c>
      <c r="F11" s="4">
        <v>3.88</v>
      </c>
      <c r="G11" s="4">
        <v>2.2000000000000002</v>
      </c>
      <c r="H11" s="4">
        <v>2.67</v>
      </c>
      <c r="I11" s="4">
        <v>2.68</v>
      </c>
      <c r="J11" s="4">
        <v>3.42</v>
      </c>
      <c r="K11" s="4">
        <v>2.99</v>
      </c>
      <c r="L11" s="4">
        <v>4.3600000000000003</v>
      </c>
      <c r="M11" s="4">
        <v>3.77</v>
      </c>
      <c r="N11" s="4">
        <v>2.79</v>
      </c>
      <c r="O11" s="4">
        <v>2.86</v>
      </c>
      <c r="P11" s="4">
        <v>3.51</v>
      </c>
      <c r="Q11" s="4">
        <v>3</v>
      </c>
      <c r="R11" s="4">
        <f>292/127</f>
        <v>2.2992125984251968</v>
      </c>
    </row>
    <row r="12" spans="1:18" x14ac:dyDescent="0.2">
      <c r="A12" s="4" t="s">
        <v>28</v>
      </c>
      <c r="B12" s="4">
        <v>2021</v>
      </c>
      <c r="C12" s="4">
        <v>3.39</v>
      </c>
      <c r="D12" s="4">
        <v>3.47</v>
      </c>
      <c r="E12" s="4">
        <v>2.65</v>
      </c>
      <c r="F12" s="4">
        <v>3.71</v>
      </c>
      <c r="G12" s="4">
        <v>2.79</v>
      </c>
      <c r="H12" s="4">
        <v>3.03</v>
      </c>
      <c r="I12" s="4">
        <v>2.77</v>
      </c>
      <c r="J12" s="4">
        <v>3.27</v>
      </c>
      <c r="K12" s="4">
        <v>2.96</v>
      </c>
      <c r="L12" s="4">
        <v>4.29</v>
      </c>
      <c r="M12" s="4">
        <v>3.55</v>
      </c>
      <c r="N12" s="4">
        <v>3.12</v>
      </c>
      <c r="O12" s="4">
        <v>2.89</v>
      </c>
      <c r="P12" s="4">
        <v>3.75</v>
      </c>
      <c r="Q12" s="4">
        <v>5</v>
      </c>
      <c r="R12" s="4">
        <f>133/62</f>
        <v>2.1451612903225805</v>
      </c>
    </row>
    <row r="13" spans="1:18" x14ac:dyDescent="0.2">
      <c r="A13" s="4" t="s">
        <v>29</v>
      </c>
      <c r="B13" s="4">
        <v>2021</v>
      </c>
      <c r="C13" s="4">
        <v>3.62</v>
      </c>
      <c r="D13" s="4">
        <v>3.54</v>
      </c>
      <c r="E13" s="4">
        <v>2.97</v>
      </c>
      <c r="F13" s="4">
        <v>3.81</v>
      </c>
      <c r="G13" s="4">
        <v>2.21</v>
      </c>
      <c r="H13" s="4">
        <v>2.94</v>
      </c>
      <c r="I13" s="4">
        <v>2.77</v>
      </c>
      <c r="J13" s="4">
        <v>3.89</v>
      </c>
      <c r="K13" s="4">
        <v>3.33</v>
      </c>
      <c r="L13" s="4">
        <v>4.08</v>
      </c>
      <c r="M13" s="4">
        <v>4.08</v>
      </c>
      <c r="N13" s="4">
        <v>3.44</v>
      </c>
      <c r="O13" s="4">
        <v>2.54</v>
      </c>
      <c r="P13" s="4">
        <v>3.89</v>
      </c>
      <c r="Q13" s="4">
        <v>4.67</v>
      </c>
      <c r="R13" s="4">
        <f>139/62</f>
        <v>2.2419354838709675</v>
      </c>
    </row>
    <row r="14" spans="1:18" x14ac:dyDescent="0.2">
      <c r="A14" s="4" t="s">
        <v>30</v>
      </c>
      <c r="B14" s="4">
        <v>2021</v>
      </c>
      <c r="C14" s="4">
        <v>3.53</v>
      </c>
      <c r="D14" s="4">
        <v>3.67</v>
      </c>
      <c r="E14" s="4">
        <v>3.08</v>
      </c>
      <c r="F14" s="4">
        <v>3.87</v>
      </c>
      <c r="G14" s="4">
        <v>2.2400000000000002</v>
      </c>
      <c r="H14" s="4">
        <v>3.22</v>
      </c>
      <c r="I14" s="4">
        <v>2.77</v>
      </c>
      <c r="J14" s="4">
        <v>3.25</v>
      </c>
      <c r="K14" s="4">
        <v>2.95</v>
      </c>
      <c r="L14" s="4">
        <v>4.22</v>
      </c>
      <c r="M14" s="4">
        <v>3.55</v>
      </c>
      <c r="N14" s="4">
        <v>2.82</v>
      </c>
      <c r="O14" s="4">
        <v>3.11</v>
      </c>
      <c r="P14" s="4">
        <v>3.56</v>
      </c>
      <c r="Q14" s="4">
        <v>4.5599999999999996</v>
      </c>
      <c r="R14" s="4">
        <f>403/138</f>
        <v>2.9202898550724639</v>
      </c>
    </row>
    <row r="15" spans="1:18" x14ac:dyDescent="0.2">
      <c r="A15" s="4" t="s">
        <v>31</v>
      </c>
      <c r="B15" s="4">
        <v>2021</v>
      </c>
      <c r="C15" s="4">
        <v>3.68</v>
      </c>
      <c r="D15" s="4">
        <v>3.69</v>
      </c>
      <c r="E15" s="4">
        <v>2.83</v>
      </c>
      <c r="F15" s="4">
        <v>3.93</v>
      </c>
      <c r="G15" s="4">
        <v>2.4900000000000002</v>
      </c>
      <c r="H15" s="4">
        <v>3.31</v>
      </c>
      <c r="I15" s="4">
        <v>2.58</v>
      </c>
      <c r="J15" s="4">
        <v>3.29</v>
      </c>
      <c r="K15" s="4">
        <v>2.9</v>
      </c>
      <c r="L15" s="4">
        <v>4.3899999999999997</v>
      </c>
      <c r="M15" s="4">
        <v>3.82</v>
      </c>
      <c r="N15" s="4">
        <v>3.13</v>
      </c>
      <c r="O15" s="4">
        <v>2.92</v>
      </c>
      <c r="P15" s="4">
        <v>3.69</v>
      </c>
      <c r="Q15" s="4">
        <v>4.67</v>
      </c>
      <c r="R15" s="4">
        <f>433/185</f>
        <v>2.3405405405405406</v>
      </c>
    </row>
    <row r="16" spans="1:18" x14ac:dyDescent="0.2">
      <c r="A16" s="4" t="s">
        <v>32</v>
      </c>
      <c r="B16" s="4">
        <v>2021</v>
      </c>
      <c r="C16" s="4">
        <v>3.16</v>
      </c>
      <c r="D16" s="4">
        <v>4.0199999999999996</v>
      </c>
      <c r="E16" s="4">
        <v>2.58</v>
      </c>
      <c r="F16" s="4">
        <v>4.04</v>
      </c>
      <c r="G16" s="4">
        <v>2.61</v>
      </c>
      <c r="H16" s="4">
        <v>3.06</v>
      </c>
      <c r="I16" s="4">
        <v>2.69</v>
      </c>
      <c r="J16" s="4">
        <v>3.1</v>
      </c>
      <c r="K16" s="4">
        <v>3.17</v>
      </c>
      <c r="L16" s="4">
        <v>4.3899999999999997</v>
      </c>
      <c r="M16" s="4">
        <v>3.72</v>
      </c>
      <c r="N16" s="4">
        <v>2.96</v>
      </c>
      <c r="O16" s="4">
        <v>3.12</v>
      </c>
      <c r="P16" s="4">
        <v>3.49</v>
      </c>
      <c r="Q16" s="4">
        <v>4</v>
      </c>
      <c r="R16" s="4">
        <f>237/118</f>
        <v>2.0084745762711864</v>
      </c>
    </row>
    <row r="17" spans="1:18" x14ac:dyDescent="0.2">
      <c r="A17" s="4" t="s">
        <v>33</v>
      </c>
      <c r="B17" s="4">
        <v>2021</v>
      </c>
      <c r="C17" s="4">
        <v>2.9</v>
      </c>
      <c r="D17" s="4">
        <v>3.51</v>
      </c>
      <c r="E17" s="4">
        <v>2.36</v>
      </c>
      <c r="F17" s="4">
        <v>3.46</v>
      </c>
      <c r="G17" s="4">
        <v>2</v>
      </c>
      <c r="H17" s="4">
        <v>3.41</v>
      </c>
      <c r="I17" s="4">
        <v>1.9</v>
      </c>
      <c r="J17" s="4">
        <v>3.2</v>
      </c>
      <c r="K17" s="4">
        <v>3.35</v>
      </c>
      <c r="L17" s="4">
        <v>3.67</v>
      </c>
      <c r="M17" s="4">
        <v>3.69</v>
      </c>
      <c r="N17" s="4">
        <v>2.96</v>
      </c>
      <c r="O17" s="4">
        <v>2.2799999999999998</v>
      </c>
      <c r="P17" s="4">
        <v>3.24</v>
      </c>
      <c r="Q17" s="4">
        <v>4.78</v>
      </c>
      <c r="R17" s="4">
        <f>244/87</f>
        <v>2.8045977011494254</v>
      </c>
    </row>
    <row r="18" spans="1:18" x14ac:dyDescent="0.2">
      <c r="A18" s="4" t="s">
        <v>34</v>
      </c>
      <c r="B18" s="4">
        <v>2021</v>
      </c>
      <c r="C18" s="4">
        <v>3.54</v>
      </c>
      <c r="D18" s="4">
        <v>3.87</v>
      </c>
      <c r="E18" s="4">
        <v>2.81</v>
      </c>
      <c r="F18" s="4">
        <v>3.98</v>
      </c>
      <c r="G18" s="4">
        <v>2.23</v>
      </c>
      <c r="H18" s="4">
        <v>2.44</v>
      </c>
      <c r="I18" s="4">
        <v>2.5299999999999998</v>
      </c>
      <c r="J18" s="4">
        <v>3.25</v>
      </c>
      <c r="K18" s="4">
        <v>3.15</v>
      </c>
      <c r="L18" s="4">
        <v>4.08</v>
      </c>
      <c r="M18" s="4">
        <v>3.46</v>
      </c>
      <c r="N18" s="4">
        <v>3.04</v>
      </c>
      <c r="O18" s="4">
        <v>2.69</v>
      </c>
      <c r="P18" s="4">
        <v>3.57</v>
      </c>
      <c r="Q18" s="4">
        <v>3.4</v>
      </c>
      <c r="R18" s="4">
        <f>150/79</f>
        <v>1.8987341772151898</v>
      </c>
    </row>
    <row r="19" spans="1:18" x14ac:dyDescent="0.2">
      <c r="A19" s="4" t="s">
        <v>35</v>
      </c>
      <c r="B19" s="4">
        <v>2021</v>
      </c>
      <c r="C19" s="4">
        <v>3.72</v>
      </c>
      <c r="D19" s="4">
        <v>3.66</v>
      </c>
      <c r="E19" s="4">
        <v>2.81</v>
      </c>
      <c r="F19" s="4">
        <v>3.95</v>
      </c>
      <c r="G19" s="4">
        <v>2.5299999999999998</v>
      </c>
      <c r="H19" s="4">
        <v>3</v>
      </c>
      <c r="I19" s="4">
        <v>2.97</v>
      </c>
      <c r="J19" s="4">
        <v>3.77</v>
      </c>
      <c r="K19" s="4">
        <v>3.64</v>
      </c>
      <c r="L19" s="4">
        <v>4.1100000000000003</v>
      </c>
      <c r="M19" s="4">
        <v>3.98</v>
      </c>
      <c r="N19" s="4">
        <v>3.16</v>
      </c>
      <c r="O19" s="4">
        <v>2.63</v>
      </c>
      <c r="P19" s="4">
        <v>3.91</v>
      </c>
      <c r="Q19" s="4">
        <v>4.5999999999999996</v>
      </c>
      <c r="R19" s="4">
        <f>220/88</f>
        <v>2.5</v>
      </c>
    </row>
    <row r="20" spans="1:18" x14ac:dyDescent="0.2">
      <c r="A20" s="4" t="s">
        <v>36</v>
      </c>
      <c r="B20" s="4">
        <v>2022</v>
      </c>
      <c r="C20" s="4">
        <v>3.67</v>
      </c>
      <c r="D20" s="4">
        <v>3.79</v>
      </c>
      <c r="E20" s="4">
        <v>2.42</v>
      </c>
      <c r="F20" s="4">
        <v>3.86</v>
      </c>
      <c r="G20" s="4">
        <v>2.12</v>
      </c>
      <c r="H20" s="4">
        <v>3.32</v>
      </c>
      <c r="I20" s="4">
        <v>3.14</v>
      </c>
      <c r="J20" s="4">
        <v>3.49</v>
      </c>
      <c r="K20" s="4">
        <v>2.99</v>
      </c>
      <c r="L20" s="4">
        <v>4.4800000000000004</v>
      </c>
      <c r="M20" s="4">
        <v>3.84</v>
      </c>
      <c r="N20" s="4">
        <v>2.95</v>
      </c>
      <c r="O20" s="4">
        <v>3.04</v>
      </c>
      <c r="P20" s="4">
        <v>3.64</v>
      </c>
      <c r="Q20" s="4">
        <v>3.44</v>
      </c>
      <c r="R20" s="4">
        <f>335/144</f>
        <v>2.3263888888888888</v>
      </c>
    </row>
    <row r="21" spans="1:18" x14ac:dyDescent="0.2">
      <c r="A21" s="4" t="s">
        <v>37</v>
      </c>
      <c r="B21" s="4">
        <v>2022</v>
      </c>
      <c r="C21" s="4">
        <v>3.77</v>
      </c>
      <c r="D21" s="4">
        <v>3.75</v>
      </c>
      <c r="E21" s="4">
        <v>2.71</v>
      </c>
      <c r="F21" s="4">
        <v>4</v>
      </c>
      <c r="G21" s="4">
        <v>2.8</v>
      </c>
      <c r="H21" s="4">
        <v>3.13</v>
      </c>
      <c r="I21" s="4">
        <v>3</v>
      </c>
      <c r="J21" s="4">
        <v>3.71</v>
      </c>
      <c r="K21" s="4">
        <v>3.32</v>
      </c>
      <c r="L21" s="4">
        <v>4.5199999999999996</v>
      </c>
      <c r="M21" s="4">
        <v>3.97</v>
      </c>
      <c r="N21" s="4">
        <v>3</v>
      </c>
      <c r="O21" s="4">
        <v>2.7</v>
      </c>
      <c r="P21" s="4">
        <v>3.62</v>
      </c>
      <c r="Q21" s="4">
        <v>3.56</v>
      </c>
      <c r="R21" s="4">
        <f>285/112</f>
        <v>2.5446428571428572</v>
      </c>
    </row>
    <row r="22" spans="1:18" x14ac:dyDescent="0.2">
      <c r="A22" s="4" t="s">
        <v>38</v>
      </c>
      <c r="B22" s="4">
        <v>2022</v>
      </c>
      <c r="C22" s="4">
        <v>3.8</v>
      </c>
      <c r="D22" s="4">
        <v>3.88</v>
      </c>
      <c r="E22" s="4">
        <v>2.39</v>
      </c>
      <c r="F22" s="4">
        <v>4.0599999999999996</v>
      </c>
      <c r="G22" s="4">
        <v>2.02</v>
      </c>
      <c r="H22" s="4">
        <v>3.23</v>
      </c>
      <c r="I22" s="4">
        <v>2.5099999999999998</v>
      </c>
      <c r="J22" s="4">
        <v>3.29</v>
      </c>
      <c r="K22" s="4">
        <v>3</v>
      </c>
      <c r="L22" s="4">
        <v>4.5199999999999996</v>
      </c>
      <c r="M22" s="4">
        <v>3.75</v>
      </c>
      <c r="N22" s="4">
        <v>2.92</v>
      </c>
      <c r="O22" s="4">
        <v>3.12</v>
      </c>
      <c r="P22" s="4">
        <v>3.68</v>
      </c>
      <c r="Q22" s="4">
        <v>3.33</v>
      </c>
      <c r="R22" s="4">
        <f>254/107</f>
        <v>2.3738317757009346</v>
      </c>
    </row>
    <row r="23" spans="1:18" x14ac:dyDescent="0.2">
      <c r="A23" s="4" t="s">
        <v>39</v>
      </c>
      <c r="B23" s="4">
        <v>2022</v>
      </c>
      <c r="C23" s="4">
        <v>3.28</v>
      </c>
      <c r="D23" s="4">
        <v>3.81</v>
      </c>
      <c r="E23" s="4">
        <v>3</v>
      </c>
      <c r="F23" s="4">
        <v>3.94</v>
      </c>
      <c r="G23" s="4">
        <v>2.27</v>
      </c>
      <c r="H23" s="4">
        <v>2.92</v>
      </c>
      <c r="I23" s="4">
        <v>2.92</v>
      </c>
      <c r="J23" s="4">
        <v>3.52</v>
      </c>
      <c r="K23" s="4">
        <v>3.02</v>
      </c>
      <c r="L23" s="4">
        <v>4.58</v>
      </c>
      <c r="M23" s="4">
        <v>3.97</v>
      </c>
      <c r="N23" s="4">
        <v>2.88</v>
      </c>
      <c r="O23" s="4">
        <v>3.02</v>
      </c>
      <c r="P23" s="4">
        <v>3.64</v>
      </c>
      <c r="Q23" s="4">
        <v>3.9</v>
      </c>
      <c r="R23" s="4">
        <f>195/101</f>
        <v>1.9306930693069306</v>
      </c>
    </row>
    <row r="24" spans="1:18" x14ac:dyDescent="0.2">
      <c r="A24" s="4" t="s">
        <v>40</v>
      </c>
      <c r="B24" s="4">
        <v>2018</v>
      </c>
      <c r="C24" s="4">
        <v>3.78</v>
      </c>
      <c r="D24" s="4">
        <v>4.03</v>
      </c>
      <c r="E24" s="4">
        <v>3.05</v>
      </c>
      <c r="F24" s="4">
        <v>4</v>
      </c>
      <c r="G24" s="4">
        <v>2.5499999999999998</v>
      </c>
      <c r="H24" s="4">
        <v>3</v>
      </c>
      <c r="I24" s="4">
        <v>3.16</v>
      </c>
      <c r="J24" s="4">
        <v>3.41</v>
      </c>
      <c r="K24" s="4">
        <v>3.19</v>
      </c>
      <c r="L24" s="4">
        <v>4.18</v>
      </c>
      <c r="M24" s="4">
        <v>3.76</v>
      </c>
      <c r="N24" s="4">
        <v>3.29</v>
      </c>
      <c r="O24" s="4">
        <v>2.97</v>
      </c>
      <c r="P24" s="4">
        <v>3.69</v>
      </c>
      <c r="Q24" s="4">
        <v>3.17</v>
      </c>
      <c r="R24" s="4">
        <f>248/119</f>
        <v>2.0840336134453783</v>
      </c>
    </row>
    <row r="25" spans="1:18" x14ac:dyDescent="0.2">
      <c r="A25" s="4" t="s">
        <v>41</v>
      </c>
      <c r="B25" s="4">
        <v>2018</v>
      </c>
      <c r="C25" s="4">
        <v>3.67</v>
      </c>
      <c r="D25" s="4">
        <v>3.62</v>
      </c>
      <c r="E25" s="4">
        <v>2.72</v>
      </c>
      <c r="F25" s="4">
        <v>3.9</v>
      </c>
      <c r="G25" s="4">
        <v>2.38</v>
      </c>
      <c r="H25" s="4">
        <v>3.26</v>
      </c>
      <c r="I25" s="4">
        <v>3.03</v>
      </c>
      <c r="J25" s="4">
        <v>3.75</v>
      </c>
      <c r="K25" s="4">
        <v>3.47</v>
      </c>
      <c r="L25" s="4">
        <v>4.03</v>
      </c>
      <c r="M25" s="4">
        <v>4.2300000000000004</v>
      </c>
      <c r="N25" s="4">
        <v>3.31</v>
      </c>
      <c r="O25" s="4">
        <v>2.5499999999999998</v>
      </c>
      <c r="P25" s="4">
        <v>3.91</v>
      </c>
      <c r="Q25" s="4">
        <v>2.8</v>
      </c>
      <c r="R25" s="4">
        <f>354/132</f>
        <v>2.6818181818181817</v>
      </c>
    </row>
    <row r="26" spans="1:18" x14ac:dyDescent="0.2">
      <c r="A26" s="4" t="s">
        <v>42</v>
      </c>
      <c r="B26" s="4">
        <v>2018</v>
      </c>
      <c r="C26" s="4">
        <v>3.45</v>
      </c>
      <c r="D26" s="4">
        <v>3.72</v>
      </c>
      <c r="E26" s="4">
        <v>2.79</v>
      </c>
      <c r="F26" s="4">
        <v>3.86</v>
      </c>
      <c r="G26" s="4">
        <v>2.35</v>
      </c>
      <c r="H26" s="4">
        <v>3.27</v>
      </c>
      <c r="I26" s="4">
        <v>3.36</v>
      </c>
      <c r="J26" s="4">
        <v>3.41</v>
      </c>
      <c r="K26" s="4">
        <v>3.07</v>
      </c>
      <c r="L26" s="4">
        <v>4.22</v>
      </c>
      <c r="M26" s="4">
        <v>4</v>
      </c>
      <c r="N26" s="4">
        <v>3.3</v>
      </c>
      <c r="O26" s="4">
        <v>2.67</v>
      </c>
      <c r="P26" s="4">
        <v>3.46</v>
      </c>
      <c r="Q26" s="4">
        <v>3</v>
      </c>
      <c r="R26" s="4">
        <f>275/132</f>
        <v>2.0833333333333335</v>
      </c>
    </row>
    <row r="27" spans="1:18" x14ac:dyDescent="0.2">
      <c r="A27" s="4" t="s">
        <v>43</v>
      </c>
      <c r="B27" s="4">
        <v>2018</v>
      </c>
      <c r="C27" s="4">
        <v>3.62</v>
      </c>
      <c r="D27" s="4">
        <v>3.62</v>
      </c>
      <c r="E27" s="4">
        <v>2.84</v>
      </c>
      <c r="F27" s="4">
        <v>3.97</v>
      </c>
      <c r="G27" s="4">
        <v>2.5099999999999998</v>
      </c>
      <c r="H27" s="4">
        <v>2.5499999999999998</v>
      </c>
      <c r="I27" s="4">
        <v>2.54</v>
      </c>
      <c r="J27" s="4">
        <v>3.44</v>
      </c>
      <c r="K27" s="4">
        <v>3.37</v>
      </c>
      <c r="L27" s="4">
        <v>3.96</v>
      </c>
      <c r="M27" s="4">
        <v>3.99</v>
      </c>
      <c r="N27" s="4">
        <v>3.02</v>
      </c>
      <c r="O27" s="4">
        <v>2.94</v>
      </c>
      <c r="P27" s="4">
        <v>3.75</v>
      </c>
      <c r="Q27" s="4">
        <v>2.4</v>
      </c>
      <c r="R27" s="4">
        <f>274/130</f>
        <v>2.1076923076923078</v>
      </c>
    </row>
    <row r="28" spans="1:18" x14ac:dyDescent="0.2">
      <c r="A28" s="4" t="s">
        <v>44</v>
      </c>
      <c r="B28" s="4">
        <v>2018</v>
      </c>
      <c r="C28" s="4">
        <v>3.5</v>
      </c>
      <c r="D28" s="4">
        <v>3.64</v>
      </c>
      <c r="E28" s="4">
        <v>2.58</v>
      </c>
      <c r="F28" s="4">
        <v>3.77</v>
      </c>
      <c r="G28" s="4">
        <v>2.54</v>
      </c>
      <c r="H28" s="4">
        <v>3.08</v>
      </c>
      <c r="I28" s="4">
        <v>2.81</v>
      </c>
      <c r="J28" s="4">
        <v>3.33</v>
      </c>
      <c r="K28" s="4">
        <v>3.06</v>
      </c>
      <c r="L28" s="4">
        <v>4.29</v>
      </c>
      <c r="M28" s="4">
        <v>3.84</v>
      </c>
      <c r="N28" s="4">
        <v>2.92</v>
      </c>
      <c r="O28" s="4">
        <v>2.76</v>
      </c>
      <c r="P28" s="4">
        <v>3.65</v>
      </c>
      <c r="Q28" s="4">
        <v>2.6</v>
      </c>
      <c r="R28" s="4">
        <f>229/97</f>
        <v>2.3608247422680413</v>
      </c>
    </row>
    <row r="29" spans="1:18" x14ac:dyDescent="0.2">
      <c r="A29" s="4" t="s">
        <v>45</v>
      </c>
      <c r="B29" s="4">
        <v>2019</v>
      </c>
      <c r="C29" s="7">
        <v>3.58</v>
      </c>
      <c r="D29" s="8">
        <v>3.97</v>
      </c>
      <c r="E29" s="8">
        <v>2.68</v>
      </c>
      <c r="F29" s="8">
        <v>3.96</v>
      </c>
      <c r="G29" s="8">
        <v>2.57</v>
      </c>
      <c r="H29" s="8">
        <v>3.32</v>
      </c>
      <c r="I29" s="8">
        <v>2.4300000000000002</v>
      </c>
      <c r="J29" s="8">
        <v>3.45</v>
      </c>
      <c r="K29" s="8">
        <v>3.26</v>
      </c>
      <c r="L29" s="8">
        <v>4.38</v>
      </c>
      <c r="M29" s="8">
        <v>4.17</v>
      </c>
      <c r="N29" s="8">
        <v>2.95</v>
      </c>
      <c r="O29" s="8">
        <v>2.71</v>
      </c>
      <c r="P29" s="8">
        <v>3.51</v>
      </c>
      <c r="Q29" s="8">
        <v>2.92</v>
      </c>
      <c r="R29" s="4">
        <f>332/120</f>
        <v>2.7666666666666666</v>
      </c>
    </row>
    <row r="30" spans="1:18" x14ac:dyDescent="0.2">
      <c r="A30" s="4" t="s">
        <v>46</v>
      </c>
      <c r="B30" s="4">
        <v>2019</v>
      </c>
      <c r="C30" s="7">
        <v>3.63</v>
      </c>
      <c r="D30" s="8">
        <v>3.92</v>
      </c>
      <c r="E30" s="8">
        <v>2.44</v>
      </c>
      <c r="F30" s="8">
        <v>3.92</v>
      </c>
      <c r="G30" s="8">
        <v>2.14</v>
      </c>
      <c r="H30" s="8">
        <v>3.49</v>
      </c>
      <c r="I30" s="8">
        <v>2.77</v>
      </c>
      <c r="J30" s="8">
        <v>3.22</v>
      </c>
      <c r="K30" s="8">
        <v>2.75</v>
      </c>
      <c r="L30" s="8">
        <v>4.46</v>
      </c>
      <c r="M30" s="8">
        <v>3.63</v>
      </c>
      <c r="N30" s="8">
        <v>2.72</v>
      </c>
      <c r="O30" s="8">
        <v>2.79</v>
      </c>
      <c r="P30" s="8">
        <v>3.53</v>
      </c>
      <c r="Q30" s="8">
        <v>4.5</v>
      </c>
      <c r="R30" s="4">
        <f>190/78</f>
        <v>2.4358974358974357</v>
      </c>
    </row>
    <row r="31" spans="1:18" x14ac:dyDescent="0.2">
      <c r="A31" s="4" t="s">
        <v>47</v>
      </c>
      <c r="B31" s="4">
        <v>2019</v>
      </c>
      <c r="C31" s="7">
        <v>3.42</v>
      </c>
      <c r="D31" s="8">
        <v>3.82</v>
      </c>
      <c r="E31" s="8">
        <v>2.44</v>
      </c>
      <c r="F31" s="8">
        <v>3.91</v>
      </c>
      <c r="G31" s="8">
        <v>2.2400000000000002</v>
      </c>
      <c r="H31" s="8">
        <v>3.1</v>
      </c>
      <c r="I31" s="8">
        <v>2.6</v>
      </c>
      <c r="J31" s="8">
        <v>2.86</v>
      </c>
      <c r="K31" s="8">
        <v>2.85</v>
      </c>
      <c r="L31" s="8">
        <v>4.1100000000000003</v>
      </c>
      <c r="M31" s="8">
        <v>3.37</v>
      </c>
      <c r="N31" s="8">
        <v>2.38</v>
      </c>
      <c r="O31" s="8">
        <v>2.67</v>
      </c>
      <c r="P31" s="8">
        <v>3.14</v>
      </c>
      <c r="Q31" s="8">
        <v>2.64</v>
      </c>
      <c r="R31" s="1">
        <v>2.3716216220000002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08DC9-11D6-B848-9FE7-C75683094A46}">
  <dimension ref="A1:B16"/>
  <sheetViews>
    <sheetView workbookViewId="0">
      <selection activeCell="A3" sqref="A3"/>
    </sheetView>
  </sheetViews>
  <sheetFormatPr baseColWidth="10" defaultRowHeight="16" x14ac:dyDescent="0.2"/>
  <sheetData>
    <row r="1" spans="1:2" x14ac:dyDescent="0.2">
      <c r="A1" t="s">
        <v>48</v>
      </c>
      <c r="B1" t="s">
        <v>49</v>
      </c>
    </row>
    <row r="2" spans="1:2" x14ac:dyDescent="0.2">
      <c r="A2" t="s">
        <v>2</v>
      </c>
      <c r="B2">
        <v>-8.0191170000000006E-2</v>
      </c>
    </row>
    <row r="3" spans="1:2" x14ac:dyDescent="0.2">
      <c r="A3" t="s">
        <v>3</v>
      </c>
      <c r="B3">
        <v>-0.21181240000000001</v>
      </c>
    </row>
    <row r="4" spans="1:2" x14ac:dyDescent="0.2">
      <c r="A4" t="s">
        <v>4</v>
      </c>
      <c r="B4">
        <v>-8.6763110000000004E-2</v>
      </c>
    </row>
    <row r="5" spans="1:2" x14ac:dyDescent="0.2">
      <c r="A5" t="s">
        <v>5</v>
      </c>
      <c r="B5">
        <v>-0.28159980000000001</v>
      </c>
    </row>
    <row r="6" spans="1:2" x14ac:dyDescent="0.2">
      <c r="A6" t="s">
        <v>6</v>
      </c>
      <c r="B6">
        <v>-0.1111775</v>
      </c>
    </row>
    <row r="7" spans="1:2" x14ac:dyDescent="0.2">
      <c r="A7" t="s">
        <v>7</v>
      </c>
      <c r="B7">
        <v>0.57182259999999996</v>
      </c>
    </row>
    <row r="8" spans="1:2" x14ac:dyDescent="0.2">
      <c r="A8" t="s">
        <v>8</v>
      </c>
      <c r="B8">
        <v>-0.20290569999999999</v>
      </c>
    </row>
    <row r="9" spans="1:2" x14ac:dyDescent="0.2">
      <c r="A9" t="s">
        <v>9</v>
      </c>
      <c r="B9">
        <v>-1.5730689999999999E-2</v>
      </c>
    </row>
    <row r="10" spans="1:2" x14ac:dyDescent="0.2">
      <c r="A10" t="s">
        <v>10</v>
      </c>
      <c r="B10">
        <v>7.2131810000000005E-2</v>
      </c>
    </row>
    <row r="11" spans="1:2" x14ac:dyDescent="0.2">
      <c r="A11" t="s">
        <v>11</v>
      </c>
      <c r="B11">
        <v>1.786298E-3</v>
      </c>
    </row>
    <row r="12" spans="1:2" x14ac:dyDescent="0.2">
      <c r="A12" t="s">
        <v>12</v>
      </c>
      <c r="B12">
        <v>8.8619119999999996E-2</v>
      </c>
    </row>
    <row r="13" spans="1:2" x14ac:dyDescent="0.2">
      <c r="A13" t="s">
        <v>69</v>
      </c>
      <c r="B13">
        <v>-0.15859190000000001</v>
      </c>
    </row>
    <row r="14" spans="1:2" x14ac:dyDescent="0.2">
      <c r="A14" t="s">
        <v>14</v>
      </c>
      <c r="B14">
        <v>-0.23691019999999999</v>
      </c>
    </row>
    <row r="15" spans="1:2" x14ac:dyDescent="0.2">
      <c r="A15" t="s">
        <v>15</v>
      </c>
      <c r="B15">
        <v>-0.19362109999999999</v>
      </c>
    </row>
    <row r="16" spans="1:2" x14ac:dyDescent="0.2">
      <c r="A16" t="s">
        <v>16</v>
      </c>
      <c r="B16">
        <v>-3.6407710000000003E-2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C4459-8FDE-AF42-B5FC-553EB3E54988}">
  <dimension ref="A1:E16"/>
  <sheetViews>
    <sheetView workbookViewId="0">
      <selection activeCell="G11" sqref="G11"/>
    </sheetView>
  </sheetViews>
  <sheetFormatPr baseColWidth="10" defaultRowHeight="16" x14ac:dyDescent="0.2"/>
  <sheetData>
    <row r="1" spans="1:5" ht="19" x14ac:dyDescent="0.25">
      <c r="A1" s="2" t="s">
        <v>54</v>
      </c>
      <c r="B1" s="2">
        <v>-0.31284980000000001</v>
      </c>
      <c r="C1" s="2">
        <v>-0.12878909999999999</v>
      </c>
      <c r="D1" s="2">
        <v>0.28523359999999998</v>
      </c>
      <c r="E1" s="2">
        <v>-0.2329978</v>
      </c>
    </row>
    <row r="2" spans="1:5" ht="19" x14ac:dyDescent="0.25">
      <c r="A2" s="2" t="s">
        <v>55</v>
      </c>
      <c r="B2" s="2">
        <v>-0.19820180000000001</v>
      </c>
      <c r="C2" s="2">
        <v>-0.30087530000000001</v>
      </c>
      <c r="D2" s="2">
        <v>0.30206810000000001</v>
      </c>
      <c r="E2" s="2">
        <v>-0.17984120000000001</v>
      </c>
    </row>
    <row r="3" spans="1:5" ht="19" x14ac:dyDescent="0.25">
      <c r="A3" s="2" t="s">
        <v>56</v>
      </c>
      <c r="B3" s="2">
        <v>-9.3440449999999996E-4</v>
      </c>
      <c r="C3" s="2">
        <v>-4.1494349999999999E-2</v>
      </c>
      <c r="D3" s="2">
        <v>-0.1007369</v>
      </c>
      <c r="E3" s="2">
        <v>0.21851570000000001</v>
      </c>
    </row>
    <row r="4" spans="1:5" ht="19" x14ac:dyDescent="0.25">
      <c r="A4" s="2" t="s">
        <v>57</v>
      </c>
      <c r="B4" s="2">
        <v>2.557483E-2</v>
      </c>
      <c r="C4" s="2">
        <v>-0.1135351</v>
      </c>
      <c r="D4" s="2">
        <v>3.4476809999999997E-2</v>
      </c>
      <c r="E4" s="2">
        <v>1.958203E-2</v>
      </c>
    </row>
    <row r="5" spans="1:5" ht="19" x14ac:dyDescent="0.25">
      <c r="A5" s="2" t="s">
        <v>58</v>
      </c>
      <c r="B5" s="2">
        <v>-0.4106185</v>
      </c>
      <c r="C5" s="2">
        <v>-1.4694479999999999E-3</v>
      </c>
      <c r="D5" s="2">
        <v>0.2230095</v>
      </c>
      <c r="E5" s="2">
        <v>-0.17497599999999999</v>
      </c>
    </row>
    <row r="6" spans="1:5" ht="19" x14ac:dyDescent="0.25">
      <c r="A6" s="2" t="s">
        <v>59</v>
      </c>
      <c r="B6" s="2">
        <v>8.7380429999999995E-2</v>
      </c>
      <c r="C6" s="2">
        <v>0.22457350000000001</v>
      </c>
      <c r="D6" s="2">
        <v>-9.2787480000000006E-2</v>
      </c>
      <c r="E6" s="2">
        <v>-7.4731030000000004E-2</v>
      </c>
    </row>
    <row r="7" spans="1:5" ht="19" x14ac:dyDescent="0.25">
      <c r="A7" s="2" t="s">
        <v>60</v>
      </c>
      <c r="B7" s="2">
        <v>-0.40012979999999998</v>
      </c>
      <c r="C7" s="2">
        <v>-0.20608090000000001</v>
      </c>
      <c r="D7" s="2">
        <v>0.38573649999999998</v>
      </c>
      <c r="E7" s="2">
        <v>-0.2999831</v>
      </c>
    </row>
    <row r="8" spans="1:5" ht="19" x14ac:dyDescent="0.25">
      <c r="A8" s="2" t="s">
        <v>61</v>
      </c>
      <c r="B8" s="2">
        <v>0.26794040000000002</v>
      </c>
      <c r="C8" s="2">
        <v>0.22470480000000001</v>
      </c>
      <c r="D8" s="2">
        <v>-0.29347099999999998</v>
      </c>
      <c r="E8" s="2">
        <v>0.19196579999999999</v>
      </c>
    </row>
    <row r="9" spans="1:5" ht="19" x14ac:dyDescent="0.25">
      <c r="A9" s="2" t="s">
        <v>62</v>
      </c>
      <c r="B9" s="2">
        <v>0.2761207</v>
      </c>
      <c r="C9" s="2">
        <v>0.26291809999999999</v>
      </c>
      <c r="D9" s="2">
        <v>-0.3054056</v>
      </c>
      <c r="E9" s="2">
        <v>0.17507339999999999</v>
      </c>
    </row>
    <row r="10" spans="1:5" ht="19" x14ac:dyDescent="0.25">
      <c r="A10" s="2" t="s">
        <v>63</v>
      </c>
      <c r="B10" s="2">
        <v>0.1273715</v>
      </c>
      <c r="C10" s="2">
        <v>4.0891869999999997E-2</v>
      </c>
      <c r="D10" s="2">
        <v>6.9226969999999999E-2</v>
      </c>
      <c r="E10" s="2">
        <v>-0.235263</v>
      </c>
    </row>
    <row r="11" spans="1:5" ht="19" x14ac:dyDescent="0.25">
      <c r="A11" s="2" t="s">
        <v>64</v>
      </c>
      <c r="B11" s="2">
        <v>0.29503289999999999</v>
      </c>
      <c r="C11" s="2">
        <v>-4.3191479999999997E-2</v>
      </c>
      <c r="D11" s="2">
        <v>-0.1607973</v>
      </c>
      <c r="E11" s="2">
        <v>0.16400600000000001</v>
      </c>
    </row>
    <row r="12" spans="1:5" ht="19" x14ac:dyDescent="0.25">
      <c r="A12" s="2" t="s">
        <v>65</v>
      </c>
      <c r="B12" s="2">
        <v>6.8793090000000001E-2</v>
      </c>
      <c r="C12" s="2">
        <v>-0.16780709999999999</v>
      </c>
      <c r="D12" s="2">
        <v>-3.6526400000000001E-2</v>
      </c>
      <c r="E12" s="2">
        <v>0.1767465</v>
      </c>
    </row>
    <row r="13" spans="1:5" ht="19" x14ac:dyDescent="0.25">
      <c r="A13" s="2" t="s">
        <v>69</v>
      </c>
      <c r="B13" s="2">
        <v>0.2714723</v>
      </c>
      <c r="C13" s="2">
        <v>0.50144160000000004</v>
      </c>
      <c r="D13" s="2">
        <v>-0.5238874</v>
      </c>
      <c r="E13" s="2">
        <v>0.37105329999999997</v>
      </c>
    </row>
    <row r="14" spans="1:5" ht="19" x14ac:dyDescent="0.25">
      <c r="A14" s="2" t="s">
        <v>15</v>
      </c>
      <c r="B14" s="2">
        <v>0.22844300000000001</v>
      </c>
      <c r="C14" s="2">
        <v>0.48172710000000002</v>
      </c>
      <c r="D14" s="2">
        <v>-0.49921520000000003</v>
      </c>
      <c r="E14" s="2">
        <v>0.36933759999999999</v>
      </c>
    </row>
    <row r="15" spans="1:5" ht="19" x14ac:dyDescent="0.25">
      <c r="A15" s="2" t="s">
        <v>67</v>
      </c>
      <c r="B15" s="2">
        <v>0.37466830000000001</v>
      </c>
      <c r="C15" s="2">
        <v>0.26533299999999999</v>
      </c>
      <c r="D15" s="2">
        <v>-0.41597129999999999</v>
      </c>
      <c r="E15" s="2">
        <v>0.31469760000000002</v>
      </c>
    </row>
    <row r="16" spans="1:5" ht="19" x14ac:dyDescent="0.25">
      <c r="A16" s="2" t="s">
        <v>68</v>
      </c>
      <c r="B16" s="2">
        <v>-2.57404E-2</v>
      </c>
      <c r="C16" s="2">
        <v>-0.26172879999999998</v>
      </c>
      <c r="D16" s="2">
        <v>7.8839240000000005E-2</v>
      </c>
      <c r="E16" s="2">
        <v>9.5817739999999998E-2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WalkScores</vt:lpstr>
      <vt:lpstr>BikingData</vt:lpstr>
      <vt:lpstr>Income</vt:lpstr>
      <vt:lpstr>Correlations with Income</vt:lpstr>
      <vt:lpstr>Household</vt:lpstr>
      <vt:lpstr>Household Corrs</vt:lpstr>
      <vt:lpstr>TrailScores</vt:lpstr>
      <vt:lpstr>Correlations</vt:lpstr>
      <vt:lpstr>Trail Corr with Marital Status</vt:lpstr>
      <vt:lpstr>Correlations with Age</vt:lpstr>
      <vt:lpstr>Walk Corr with Marital Status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2022-06-28T20:31:44Z</dcterms:created>
  <dcterms:modified xsi:type="dcterms:W3CDTF">2022-07-28T16:41:19Z</dcterms:modified>
</cp:coreProperties>
</file>