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67506\Desktop\Circle Reports\Sep -21\"/>
    </mc:Choice>
  </mc:AlternateContent>
  <xr:revisionPtr revIDLastSave="0" documentId="13_ncr:1_{4F143EC7-CB39-4433-B5D6-3BED94D567B5}" xr6:coauthVersionLast="47" xr6:coauthVersionMax="47" xr10:uidLastSave="{00000000-0000-0000-0000-000000000000}"/>
  <bookViews>
    <workbookView xWindow="-120" yWindow="-120" windowWidth="21840" windowHeight="13140" activeTab="3" xr2:uid="{4CB1709B-ABBE-4064-9534-0DFBF58B263E}"/>
  </bookViews>
  <sheets>
    <sheet name="Pendency Reasons" sheetId="1" r:id="rId1"/>
    <sheet name="New Connection Category" sheetId="2" r:id="rId2"/>
    <sheet name="Connection Time" sheetId="4" r:id="rId3"/>
    <sheet name="New Connection" sheetId="3" r:id="rId4"/>
    <sheet name="Net days Pendency" sheetId="5" r:id="rId5"/>
    <sheet name="Summary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G4" i="5"/>
  <c r="G5" i="5"/>
  <c r="G6" i="5"/>
  <c r="G7" i="5"/>
  <c r="G3" i="5"/>
  <c r="D5" i="4" l="1"/>
  <c r="D11" i="4"/>
  <c r="C8" i="5"/>
  <c r="D8" i="5"/>
  <c r="E8" i="5"/>
  <c r="B8" i="5"/>
  <c r="F8" i="5" l="1"/>
  <c r="G8" i="5" s="1"/>
  <c r="C12" i="3"/>
  <c r="C20" i="1" l="1"/>
  <c r="D7" i="2" l="1"/>
  <c r="C6" i="3" l="1"/>
  <c r="E6" i="3"/>
  <c r="B7" i="2" l="1"/>
  <c r="C7" i="2"/>
  <c r="D6" i="4" l="1"/>
  <c r="P6" i="4" s="1"/>
  <c r="Q20" i="4"/>
  <c r="O20" i="4"/>
  <c r="M20" i="4"/>
  <c r="K20" i="4"/>
  <c r="I20" i="4"/>
  <c r="G20" i="4"/>
  <c r="E20" i="4"/>
  <c r="Q19" i="4"/>
  <c r="O19" i="4"/>
  <c r="M19" i="4"/>
  <c r="K19" i="4"/>
  <c r="I19" i="4"/>
  <c r="G19" i="4"/>
  <c r="E19" i="4"/>
  <c r="Q18" i="4"/>
  <c r="O18" i="4"/>
  <c r="M18" i="4"/>
  <c r="K18" i="4"/>
  <c r="I18" i="4"/>
  <c r="G18" i="4"/>
  <c r="Q17" i="4"/>
  <c r="O17" i="4"/>
  <c r="M17" i="4"/>
  <c r="K17" i="4"/>
  <c r="I17" i="4"/>
  <c r="G17" i="4"/>
  <c r="E17" i="4"/>
  <c r="D16" i="4"/>
  <c r="R16" i="4" s="1"/>
  <c r="D15" i="4"/>
  <c r="R15" i="4" s="1"/>
  <c r="D14" i="4"/>
  <c r="R14" i="4" s="1"/>
  <c r="D13" i="4"/>
  <c r="R13" i="4" s="1"/>
  <c r="D12" i="4"/>
  <c r="P12" i="4" s="1"/>
  <c r="P11" i="4"/>
  <c r="D10" i="4"/>
  <c r="P10" i="4" s="1"/>
  <c r="D9" i="4"/>
  <c r="P9" i="4" s="1"/>
  <c r="D8" i="4"/>
  <c r="P8" i="4" s="1"/>
  <c r="D7" i="4"/>
  <c r="P7" i="4" s="1"/>
  <c r="P5" i="4"/>
  <c r="D17" i="4" l="1"/>
  <c r="R17" i="4" s="1"/>
  <c r="E18" i="4"/>
  <c r="D18" i="4" s="1"/>
  <c r="N18" i="4" s="1"/>
  <c r="F13" i="4"/>
  <c r="N8" i="4"/>
  <c r="J9" i="4"/>
  <c r="J5" i="4"/>
  <c r="N7" i="4"/>
  <c r="R5" i="4"/>
  <c r="F12" i="4"/>
  <c r="J8" i="4"/>
  <c r="J12" i="4"/>
  <c r="R6" i="4"/>
  <c r="F8" i="4"/>
  <c r="F9" i="4"/>
  <c r="N11" i="4"/>
  <c r="N12" i="4"/>
  <c r="D19" i="4"/>
  <c r="F19" i="4" s="1"/>
  <c r="R7" i="4"/>
  <c r="F10" i="4"/>
  <c r="R11" i="4"/>
  <c r="J13" i="4"/>
  <c r="F7" i="4"/>
  <c r="R8" i="4"/>
  <c r="N9" i="4"/>
  <c r="J10" i="4"/>
  <c r="F11" i="4"/>
  <c r="R12" i="4"/>
  <c r="P13" i="4"/>
  <c r="R10" i="4"/>
  <c r="J6" i="4"/>
  <c r="J7" i="4"/>
  <c r="R9" i="4"/>
  <c r="N10" i="4"/>
  <c r="J11" i="4"/>
  <c r="L15" i="4"/>
  <c r="L16" i="4"/>
  <c r="L5" i="4"/>
  <c r="L6" i="4"/>
  <c r="L7" i="4"/>
  <c r="L8" i="4"/>
  <c r="L9" i="4"/>
  <c r="L10" i="4"/>
  <c r="L11" i="4"/>
  <c r="L12" i="4"/>
  <c r="L13" i="4"/>
  <c r="F14" i="4"/>
  <c r="N14" i="4"/>
  <c r="F15" i="4"/>
  <c r="N15" i="4"/>
  <c r="F16" i="4"/>
  <c r="N16" i="4"/>
  <c r="D20" i="4"/>
  <c r="F20" i="4" s="1"/>
  <c r="F5" i="4"/>
  <c r="N5" i="4"/>
  <c r="F6" i="4"/>
  <c r="N6" i="4"/>
  <c r="H14" i="4"/>
  <c r="P14" i="4"/>
  <c r="H15" i="4"/>
  <c r="P15" i="4"/>
  <c r="H16" i="4"/>
  <c r="P16" i="4"/>
  <c r="L14" i="4"/>
  <c r="H5" i="4"/>
  <c r="H6" i="4"/>
  <c r="H7" i="4"/>
  <c r="H8" i="4"/>
  <c r="H9" i="4"/>
  <c r="H10" i="4"/>
  <c r="H11" i="4"/>
  <c r="H12" i="4"/>
  <c r="H13" i="4"/>
  <c r="J14" i="4"/>
  <c r="J15" i="4"/>
  <c r="J16" i="4"/>
  <c r="H17" i="4" l="1"/>
  <c r="F17" i="4"/>
  <c r="L17" i="4"/>
  <c r="N17" i="4"/>
  <c r="J17" i="4"/>
  <c r="P17" i="4"/>
  <c r="H19" i="4"/>
  <c r="R19" i="4"/>
  <c r="P19" i="4"/>
  <c r="L19" i="4"/>
  <c r="J19" i="4"/>
  <c r="P18" i="4"/>
  <c r="F18" i="4"/>
  <c r="N19" i="4"/>
  <c r="L18" i="4"/>
  <c r="H18" i="4"/>
  <c r="R18" i="4"/>
  <c r="J18" i="4"/>
  <c r="R20" i="4"/>
  <c r="J20" i="4"/>
  <c r="L20" i="4"/>
  <c r="N20" i="4"/>
  <c r="H20" i="4"/>
  <c r="P20" i="4"/>
  <c r="C2" i="1" l="1"/>
  <c r="D12" i="3"/>
  <c r="B12" i="3"/>
  <c r="D6" i="3"/>
  <c r="B6" i="3"/>
  <c r="C25" i="1" l="1"/>
</calcChain>
</file>

<file path=xl/sharedStrings.xml><?xml version="1.0" encoding="utf-8"?>
<sst xmlns="http://schemas.openxmlformats.org/spreadsheetml/2006/main" count="137" uniqueCount="93">
  <si>
    <t>Grand Total</t>
  </si>
  <si>
    <t>Category</t>
  </si>
  <si>
    <t>Total connections released</t>
  </si>
  <si>
    <t>Total Net days</t>
  </si>
  <si>
    <t>Total Gross days</t>
  </si>
  <si>
    <t>Average Connection time</t>
  </si>
  <si>
    <t>Net days</t>
  </si>
  <si>
    <t>Gross days</t>
  </si>
  <si>
    <t>Existing Mains</t>
  </si>
  <si>
    <t>Network Augmentation</t>
  </si>
  <si>
    <t>Distribution Sub-Station</t>
  </si>
  <si>
    <t>Total</t>
  </si>
  <si>
    <r>
      <t>New Connections</t>
    </r>
    <r>
      <rPr>
        <sz val="16"/>
        <color rgb="FF2F2B20"/>
        <rFont val="Calibri"/>
        <family val="2"/>
      </rPr>
      <t xml:space="preserve"> </t>
    </r>
    <r>
      <rPr>
        <b/>
        <sz val="16"/>
        <color rgb="FF2F2B20"/>
        <rFont val="Calibri"/>
        <family val="2"/>
      </rPr>
      <t xml:space="preserve"> </t>
    </r>
  </si>
  <si>
    <t>19-20</t>
  </si>
  <si>
    <r>
      <t>LTPS</t>
    </r>
    <r>
      <rPr>
        <sz val="14"/>
        <color rgb="FF2F2B20"/>
        <rFont val="Calibri"/>
        <family val="2"/>
      </rPr>
      <t xml:space="preserve"> </t>
    </r>
    <r>
      <rPr>
        <sz val="14"/>
        <color rgb="FF000000"/>
        <rFont val="Calibri"/>
        <family val="2"/>
      </rPr>
      <t xml:space="preserve"> </t>
    </r>
  </si>
  <si>
    <r>
      <t>BPS</t>
    </r>
    <r>
      <rPr>
        <sz val="14"/>
        <color rgb="FF2F2B20"/>
        <rFont val="Calibri"/>
        <family val="2"/>
      </rPr>
      <t xml:space="preserve"> </t>
    </r>
    <r>
      <rPr>
        <sz val="14"/>
        <color rgb="FF000000"/>
        <rFont val="Calibri"/>
        <family val="2"/>
      </rPr>
      <t xml:space="preserve"> </t>
    </r>
  </si>
  <si>
    <t>HT</t>
  </si>
  <si>
    <r>
      <t>Total</t>
    </r>
    <r>
      <rPr>
        <b/>
        <sz val="14"/>
        <color rgb="FF2F2B20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 xml:space="preserve"> </t>
    </r>
  </si>
  <si>
    <r>
      <t>Load Growth MW (All)</t>
    </r>
    <r>
      <rPr>
        <sz val="16"/>
        <color rgb="FF2F2B2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</si>
  <si>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t xml:space="preserve">Connections released YTD </t>
  </si>
  <si>
    <t>Nos.</t>
  </si>
  <si>
    <r>
      <t>Category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</si>
  <si>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r>
      <t>0-7 days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</si>
  <si>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r>
      <t>8-15 days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</si>
  <si>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r>
      <t>16-30 days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</si>
  <si>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r>
      <t>30-90 days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</si>
  <si>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r>
      <t>91-180 days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</si>
  <si>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r>
      <t>Total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</si>
  <si>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r>
      <t>Survey pending</t>
    </r>
    <r>
      <rPr>
        <sz val="14"/>
        <color rgb="FF000000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 xml:space="preserve"> </t>
    </r>
  </si>
  <si>
    <r>
      <t>Existing Mains</t>
    </r>
    <r>
      <rPr>
        <sz val="14"/>
        <color rgb="FF000000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 xml:space="preserve"> </t>
    </r>
  </si>
  <si>
    <r>
      <t>Network Augmentation</t>
    </r>
    <r>
      <rPr>
        <sz val="14"/>
        <color rgb="FF000000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 xml:space="preserve"> </t>
    </r>
  </si>
  <si>
    <r>
      <t>Distribution Sub-Stn.</t>
    </r>
    <r>
      <rPr>
        <sz val="14"/>
        <color rgb="FF000000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 xml:space="preserve"> </t>
    </r>
  </si>
  <si>
    <r>
      <t>Grand Total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 </t>
    </r>
  </si>
  <si>
    <t>Contents</t>
  </si>
  <si>
    <t xml:space="preserve">Parameters </t>
  </si>
  <si>
    <t>Unit</t>
  </si>
  <si>
    <t xml:space="preserve">20-21  </t>
  </si>
  <si>
    <t>Diff</t>
  </si>
  <si>
    <t>New Service Connection</t>
  </si>
  <si>
    <t xml:space="preserve">Connection Released (Total) </t>
  </si>
  <si>
    <t>LTPS</t>
  </si>
  <si>
    <t>Nos .</t>
  </si>
  <si>
    <t xml:space="preserve">UBA </t>
  </si>
  <si>
    <t xml:space="preserve">BPS </t>
  </si>
  <si>
    <t>NPC</t>
  </si>
  <si>
    <t xml:space="preserve">NPC   </t>
  </si>
  <si>
    <t>Sr no.</t>
  </si>
  <si>
    <t>Consumer End</t>
  </si>
  <si>
    <t>Address Correction Required</t>
  </si>
  <si>
    <t xml:space="preserve">Chq. Clearance </t>
  </si>
  <si>
    <t>Dishonour. Chq.</t>
  </si>
  <si>
    <t>Dtc Space Required</t>
  </si>
  <si>
    <t>High Rise Permission Required</t>
  </si>
  <si>
    <t>NOC Of Land Owner Required/Lt Network Route Clearance Required/ RO Permission</t>
  </si>
  <si>
    <t>Old Meter Exists/Missing</t>
  </si>
  <si>
    <t>Premises Closed/Phone Not Reachable</t>
  </si>
  <si>
    <t>Purpose Mismatch/Load Mismatch</t>
  </si>
  <si>
    <t>Separation Required</t>
  </si>
  <si>
    <t>Vigilance Case Spotted</t>
  </si>
  <si>
    <t>Wiring Incomplete/Load Wire Not Available/Construction Incomplete</t>
  </si>
  <si>
    <t>Objection For Service Cable/Network Aug.</t>
  </si>
  <si>
    <t>Quotation print</t>
  </si>
  <si>
    <t>Other zone application</t>
  </si>
  <si>
    <t>Company End</t>
  </si>
  <si>
    <t>Survey Pending</t>
  </si>
  <si>
    <t>Execution Pending</t>
  </si>
  <si>
    <t>Survey done (OSRV)</t>
  </si>
  <si>
    <t>.</t>
  </si>
  <si>
    <r>
      <t>Total</t>
    </r>
    <r>
      <rPr>
        <sz val="10"/>
        <color indexed="59"/>
        <rFont val="Calibri"/>
        <family val="2"/>
      </rPr>
      <t xml:space="preserve"> </t>
    </r>
  </si>
  <si>
    <r>
      <t>0--7</t>
    </r>
    <r>
      <rPr>
        <sz val="10"/>
        <color indexed="59"/>
        <rFont val="Calibri"/>
        <family val="2"/>
      </rPr>
      <t xml:space="preserve"> </t>
    </r>
  </si>
  <si>
    <r>
      <t>8--15</t>
    </r>
    <r>
      <rPr>
        <sz val="10"/>
        <color indexed="59"/>
        <rFont val="Calibri"/>
        <family val="2"/>
      </rPr>
      <t xml:space="preserve"> </t>
    </r>
  </si>
  <si>
    <r>
      <t>16--30</t>
    </r>
    <r>
      <rPr>
        <sz val="10"/>
        <color indexed="59"/>
        <rFont val="Calibri"/>
        <family val="2"/>
      </rPr>
      <t xml:space="preserve"> </t>
    </r>
  </si>
  <si>
    <r>
      <t>31--90</t>
    </r>
    <r>
      <rPr>
        <sz val="10"/>
        <color indexed="59"/>
        <rFont val="Calibri"/>
        <family val="2"/>
      </rPr>
      <t xml:space="preserve"> </t>
    </r>
  </si>
  <si>
    <r>
      <t>91--200</t>
    </r>
    <r>
      <rPr>
        <sz val="10"/>
        <color indexed="59"/>
        <rFont val="Calibri"/>
        <family val="2"/>
      </rPr>
      <t xml:space="preserve"> </t>
    </r>
  </si>
  <si>
    <r>
      <t>201--365</t>
    </r>
    <r>
      <rPr>
        <sz val="10"/>
        <color indexed="59"/>
        <rFont val="Calibri"/>
        <family val="2"/>
      </rPr>
      <t xml:space="preserve"> </t>
    </r>
  </si>
  <si>
    <r>
      <t>&gt;365</t>
    </r>
    <r>
      <rPr>
        <sz val="10"/>
        <color indexed="59"/>
        <rFont val="Calibri"/>
        <family val="2"/>
      </rPr>
      <t xml:space="preserve"> </t>
    </r>
  </si>
  <si>
    <r>
      <t>Nos.</t>
    </r>
    <r>
      <rPr>
        <sz val="10"/>
        <color indexed="59"/>
        <rFont val="Calibri"/>
        <family val="2"/>
      </rPr>
      <t xml:space="preserve"> </t>
    </r>
  </si>
  <si>
    <r>
      <t>%</t>
    </r>
    <r>
      <rPr>
        <sz val="10"/>
        <color indexed="59"/>
        <rFont val="Calibri"/>
        <family val="2"/>
      </rPr>
      <t xml:space="preserve"> </t>
    </r>
  </si>
  <si>
    <r>
      <t>Existing Mains</t>
    </r>
    <r>
      <rPr>
        <sz val="10"/>
        <color indexed="59"/>
        <rFont val="Calibri"/>
        <family val="2"/>
      </rPr>
      <t xml:space="preserve"> </t>
    </r>
  </si>
  <si>
    <r>
      <t>Net</t>
    </r>
    <r>
      <rPr>
        <sz val="10"/>
        <color indexed="59"/>
        <rFont val="Calibri"/>
        <family val="2"/>
      </rPr>
      <t xml:space="preserve"> </t>
    </r>
  </si>
  <si>
    <r>
      <t>CY</t>
    </r>
    <r>
      <rPr>
        <sz val="10"/>
        <color indexed="59"/>
        <rFont val="Calibri"/>
        <family val="2"/>
      </rPr>
      <t xml:space="preserve"> </t>
    </r>
  </si>
  <si>
    <r>
      <t>LY</t>
    </r>
    <r>
      <rPr>
        <sz val="10"/>
        <color indexed="59"/>
        <rFont val="Calibri"/>
        <family val="2"/>
      </rPr>
      <t xml:space="preserve"> </t>
    </r>
  </si>
  <si>
    <r>
      <t>Gross</t>
    </r>
    <r>
      <rPr>
        <sz val="10"/>
        <color indexed="59"/>
        <rFont val="Calibri"/>
        <family val="2"/>
      </rPr>
      <t xml:space="preserve"> </t>
    </r>
  </si>
  <si>
    <r>
      <t>Network Augmentation</t>
    </r>
    <r>
      <rPr>
        <sz val="10"/>
        <color indexed="59"/>
        <rFont val="Calibri"/>
        <family val="2"/>
      </rPr>
      <t xml:space="preserve"> </t>
    </r>
  </si>
  <si>
    <r>
      <t>Distribution Substation</t>
    </r>
    <r>
      <rPr>
        <sz val="10"/>
        <color indexed="59"/>
        <rFont val="Calibri"/>
        <family val="2"/>
      </rPr>
      <t xml:space="preserve"> </t>
    </r>
  </si>
  <si>
    <t>FY 2021-22 YTD</t>
  </si>
  <si>
    <t>2021-22</t>
  </si>
  <si>
    <t>2020-21</t>
  </si>
  <si>
    <t>Non availability of material at strores</t>
  </si>
  <si>
    <t>Cancelled</t>
  </si>
  <si>
    <t>Natural Calamities</t>
  </si>
  <si>
    <t>Gross Days</t>
  </si>
  <si>
    <t>BSAY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</si>
</sst>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6"/>
      <color rgb="FF2F2B20"/>
      <name val="Calibri"/>
      <family val="2"/>
    </font>
    <font>
      <sz val="16"/>
      <color rgb="FF2F2B2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2F2B2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2F2B20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8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59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7E4B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0">
    <xf numFmtId="0" fontId="0" fillId="0" borderId="0" xfId="0"/>
    <xf numFmtId="0" fontId="7" fillId="7" borderId="8" xfId="0" applyFont="1" applyFill="1" applyBorder="1" applyAlignment="1">
      <alignment horizontal="left" vertical="center" wrapText="1" indent="1" readingOrder="1"/>
    </xf>
    <xf numFmtId="0" fontId="7" fillId="0" borderId="8" xfId="0" applyFont="1" applyBorder="1" applyAlignment="1">
      <alignment horizontal="left" vertical="center" wrapText="1" indent="1" readingOrder="1"/>
    </xf>
    <xf numFmtId="1" fontId="0" fillId="0" borderId="1" xfId="0" applyNumberForma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 readingOrder="1"/>
    </xf>
    <xf numFmtId="0" fontId="9" fillId="8" borderId="9" xfId="0" applyFont="1" applyFill="1" applyBorder="1" applyAlignment="1">
      <alignment horizontal="center" vertical="center" wrapText="1" readingOrder="1"/>
    </xf>
    <xf numFmtId="17" fontId="11" fillId="8" borderId="10" xfId="0" applyNumberFormat="1" applyFont="1" applyFill="1" applyBorder="1" applyAlignment="1">
      <alignment horizontal="center" vertical="center" wrapText="1" readingOrder="1"/>
    </xf>
    <xf numFmtId="0" fontId="11" fillId="8" borderId="10" xfId="0" applyFont="1" applyFill="1" applyBorder="1" applyAlignment="1">
      <alignment horizontal="center" vertical="center" wrapText="1" readingOrder="1"/>
    </xf>
    <xf numFmtId="0" fontId="11" fillId="8" borderId="11" xfId="0" applyFont="1" applyFill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 readingOrder="1"/>
    </xf>
    <xf numFmtId="1" fontId="14" fillId="0" borderId="13" xfId="0" applyNumberFormat="1" applyFont="1" applyBorder="1" applyAlignment="1">
      <alignment horizontal="center" vertical="center" wrapText="1" readingOrder="1"/>
    </xf>
    <xf numFmtId="1" fontId="14" fillId="0" borderId="7" xfId="0" applyNumberFormat="1" applyFont="1" applyBorder="1" applyAlignment="1">
      <alignment horizontal="center" vertical="center" wrapText="1" readingOrder="1"/>
    </xf>
    <xf numFmtId="1" fontId="14" fillId="0" borderId="8" xfId="0" applyNumberFormat="1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1" fontId="14" fillId="0" borderId="2" xfId="0" applyNumberFormat="1" applyFont="1" applyBorder="1" applyAlignment="1">
      <alignment horizontal="center" vertical="center" wrapText="1" readingOrder="1"/>
    </xf>
    <xf numFmtId="0" fontId="11" fillId="8" borderId="16" xfId="0" applyFont="1" applyFill="1" applyBorder="1" applyAlignment="1">
      <alignment horizontal="center" vertical="center" wrapText="1" readingOrder="1"/>
    </xf>
    <xf numFmtId="0" fontId="12" fillId="0" borderId="17" xfId="0" applyFont="1" applyBorder="1" applyAlignment="1">
      <alignment horizontal="center" vertical="center" wrapText="1" readingOrder="1"/>
    </xf>
    <xf numFmtId="2" fontId="14" fillId="0" borderId="13" xfId="0" applyNumberFormat="1" applyFont="1" applyBorder="1" applyAlignment="1">
      <alignment horizontal="center" vertical="center" wrapText="1" readingOrder="1"/>
    </xf>
    <xf numFmtId="2" fontId="14" fillId="0" borderId="5" xfId="0" applyNumberFormat="1" applyFont="1" applyBorder="1" applyAlignment="1">
      <alignment horizontal="center" vertical="center" wrapText="1" readingOrder="1"/>
    </xf>
    <xf numFmtId="2" fontId="14" fillId="0" borderId="15" xfId="0" applyNumberFormat="1" applyFont="1" applyBorder="1" applyAlignment="1">
      <alignment horizontal="center" vertical="center" wrapText="1" readingOrder="1"/>
    </xf>
    <xf numFmtId="0" fontId="11" fillId="8" borderId="19" xfId="0" applyFont="1" applyFill="1" applyBorder="1" applyAlignment="1">
      <alignment horizontal="center" vertical="center" wrapText="1" readingOrder="1"/>
    </xf>
    <xf numFmtId="0" fontId="11" fillId="8" borderId="1" xfId="0" applyFont="1" applyFill="1" applyBorder="1" applyAlignment="1">
      <alignment horizontal="center" vertical="center" wrapText="1" readingOrder="1"/>
    </xf>
    <xf numFmtId="0" fontId="11" fillId="8" borderId="22" xfId="0" applyFont="1" applyFill="1" applyBorder="1" applyAlignment="1">
      <alignment horizontal="center" vertical="center" wrapText="1" readingOrder="1"/>
    </xf>
    <xf numFmtId="0" fontId="15" fillId="0" borderId="21" xfId="0" applyFont="1" applyBorder="1" applyAlignment="1">
      <alignment horizontal="center" vertical="center" wrapText="1" readingOrder="1"/>
    </xf>
    <xf numFmtId="0" fontId="15" fillId="0" borderId="23" xfId="0" applyFont="1" applyBorder="1" applyAlignment="1">
      <alignment horizontal="center" vertical="center" wrapText="1" readingOrder="1"/>
    </xf>
    <xf numFmtId="0" fontId="11" fillId="8" borderId="25" xfId="0" applyFont="1" applyFill="1" applyBorder="1" applyAlignment="1">
      <alignment horizontal="center" vertical="center" wrapText="1" readingOrder="1"/>
    </xf>
    <xf numFmtId="0" fontId="19" fillId="8" borderId="28" xfId="0" applyFont="1" applyFill="1" applyBorder="1" applyAlignment="1">
      <alignment horizontal="center" vertical="center" wrapText="1" readingOrder="1"/>
    </xf>
    <xf numFmtId="0" fontId="19" fillId="8" borderId="29" xfId="0" applyFont="1" applyFill="1" applyBorder="1" applyAlignment="1">
      <alignment horizontal="center" vertical="center" wrapText="1" readingOrder="1"/>
    </xf>
    <xf numFmtId="0" fontId="19" fillId="8" borderId="26" xfId="0" applyFont="1" applyFill="1" applyBorder="1" applyAlignment="1">
      <alignment horizontal="center" vertical="center" wrapText="1" readingOrder="1"/>
    </xf>
    <xf numFmtId="17" fontId="19" fillId="8" borderId="26" xfId="0" applyNumberFormat="1" applyFont="1" applyFill="1" applyBorder="1" applyAlignment="1">
      <alignment horizontal="center" vertical="center" wrapText="1" readingOrder="1"/>
    </xf>
    <xf numFmtId="0" fontId="19" fillId="8" borderId="27" xfId="0" applyFont="1" applyFill="1" applyBorder="1" applyAlignment="1">
      <alignment horizontal="center" vertical="center" wrapText="1" readingOrder="1"/>
    </xf>
    <xf numFmtId="0" fontId="21" fillId="0" borderId="31" xfId="0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 wrapText="1" readingOrder="1"/>
    </xf>
    <xf numFmtId="1" fontId="21" fillId="0" borderId="1" xfId="0" applyNumberFormat="1" applyFont="1" applyBorder="1" applyAlignment="1">
      <alignment horizontal="center" vertical="center" wrapText="1" readingOrder="1"/>
    </xf>
    <xf numFmtId="9" fontId="14" fillId="0" borderId="22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 readingOrder="1"/>
    </xf>
    <xf numFmtId="1" fontId="14" fillId="0" borderId="1" xfId="0" applyNumberFormat="1" applyFont="1" applyBorder="1" applyAlignment="1">
      <alignment horizontal="center" vertical="center" wrapText="1" readingOrder="1"/>
    </xf>
    <xf numFmtId="0" fontId="20" fillId="0" borderId="32" xfId="0" applyFont="1" applyBorder="1" applyAlignment="1">
      <alignment horizontal="center" vertical="center" wrapText="1" readingOrder="1"/>
    </xf>
    <xf numFmtId="0" fontId="21" fillId="0" borderId="33" xfId="0" applyFont="1" applyBorder="1" applyAlignment="1">
      <alignment horizontal="center" vertical="center" wrapText="1" readingOrder="1"/>
    </xf>
    <xf numFmtId="0" fontId="21" fillId="0" borderId="34" xfId="0" applyFont="1" applyBorder="1" applyAlignment="1">
      <alignment horizontal="center" vertical="center" wrapText="1" readingOrder="1"/>
    </xf>
    <xf numFmtId="164" fontId="14" fillId="0" borderId="35" xfId="1" applyNumberFormat="1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3" fillId="9" borderId="1" xfId="0" applyFont="1" applyFill="1" applyBorder="1" applyAlignment="1">
      <alignment horizontal="left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5" fillId="9" borderId="48" xfId="0" applyFont="1" applyFill="1" applyBorder="1" applyAlignment="1">
      <alignment horizontal="center" wrapText="1"/>
    </xf>
    <xf numFmtId="0" fontId="27" fillId="0" borderId="48" xfId="0" applyFont="1" applyFill="1" applyBorder="1" applyAlignment="1">
      <alignment horizontal="center" wrapText="1"/>
    </xf>
    <xf numFmtId="3" fontId="25" fillId="0" borderId="48" xfId="0" applyNumberFormat="1" applyFont="1" applyFill="1" applyBorder="1" applyAlignment="1">
      <alignment horizontal="center" wrapText="1"/>
    </xf>
    <xf numFmtId="3" fontId="1" fillId="0" borderId="48" xfId="2" applyNumberFormat="1" applyFont="1" applyFill="1" applyBorder="1" applyAlignment="1">
      <alignment horizontal="center" wrapText="1"/>
    </xf>
    <xf numFmtId="9" fontId="1" fillId="0" borderId="48" xfId="2" applyNumberFormat="1" applyFont="1" applyFill="1" applyBorder="1" applyAlignment="1">
      <alignment horizontal="center" wrapText="1"/>
    </xf>
    <xf numFmtId="9" fontId="25" fillId="0" borderId="48" xfId="0" applyNumberFormat="1" applyFont="1" applyFill="1" applyBorder="1" applyAlignment="1">
      <alignment horizontal="center" wrapText="1"/>
    </xf>
    <xf numFmtId="3" fontId="1" fillId="0" borderId="48" xfId="3" applyNumberFormat="1" applyFont="1" applyFill="1" applyBorder="1" applyAlignment="1">
      <alignment horizontal="center" wrapText="1"/>
    </xf>
    <xf numFmtId="9" fontId="1" fillId="0" borderId="48" xfId="3" applyNumberFormat="1" applyFont="1" applyFill="1" applyBorder="1" applyAlignment="1">
      <alignment horizontal="center" wrapText="1"/>
    </xf>
    <xf numFmtId="3" fontId="28" fillId="0" borderId="48" xfId="0" applyNumberFormat="1" applyFont="1" applyFill="1" applyBorder="1" applyAlignment="1">
      <alignment horizontal="center" wrapText="1"/>
    </xf>
    <xf numFmtId="3" fontId="1" fillId="0" borderId="48" xfId="4" applyNumberFormat="1" applyFont="1" applyFill="1" applyBorder="1" applyAlignment="1">
      <alignment horizontal="center" wrapText="1"/>
    </xf>
    <xf numFmtId="9" fontId="1" fillId="0" borderId="48" xfId="4" applyNumberFormat="1" applyFont="1" applyFill="1" applyBorder="1" applyAlignment="1">
      <alignment horizontal="center" wrapText="1"/>
    </xf>
    <xf numFmtId="9" fontId="28" fillId="0" borderId="48" xfId="0" applyNumberFormat="1" applyFont="1" applyFill="1" applyBorder="1" applyAlignment="1">
      <alignment horizontal="center" wrapText="1"/>
    </xf>
    <xf numFmtId="3" fontId="5" fillId="0" borderId="48" xfId="0" applyNumberFormat="1" applyFont="1" applyFill="1" applyBorder="1" applyAlignment="1">
      <alignment horizontal="center" wrapText="1"/>
    </xf>
    <xf numFmtId="9" fontId="5" fillId="0" borderId="48" xfId="0" applyNumberFormat="1" applyFont="1" applyFill="1" applyBorder="1" applyAlignment="1">
      <alignment horizontal="center" wrapText="1"/>
    </xf>
    <xf numFmtId="1" fontId="29" fillId="0" borderId="1" xfId="0" applyNumberFormat="1" applyFont="1" applyBorder="1" applyAlignment="1">
      <alignment horizontal="center"/>
    </xf>
    <xf numFmtId="3" fontId="30" fillId="0" borderId="48" xfId="0" applyNumberFormat="1" applyFont="1" applyFill="1" applyBorder="1" applyAlignment="1">
      <alignment horizontal="center" wrapText="1"/>
    </xf>
    <xf numFmtId="3" fontId="29" fillId="0" borderId="48" xfId="2" applyNumberFormat="1" applyFont="1" applyFill="1" applyBorder="1" applyAlignment="1">
      <alignment horizontal="center" wrapText="1"/>
    </xf>
    <xf numFmtId="1" fontId="0" fillId="0" borderId="0" xfId="0" applyNumberFormat="1"/>
    <xf numFmtId="0" fontId="15" fillId="0" borderId="25" xfId="0" applyFont="1" applyBorder="1" applyAlignment="1">
      <alignment horizontal="center" vertical="center" wrapText="1" readingOrder="1"/>
    </xf>
    <xf numFmtId="2" fontId="17" fillId="0" borderId="28" xfId="0" applyNumberFormat="1" applyFont="1" applyBorder="1" applyAlignment="1">
      <alignment horizontal="center" vertical="center" wrapText="1" readingOrder="1"/>
    </xf>
    <xf numFmtId="0" fontId="15" fillId="0" borderId="28" xfId="0" applyFont="1" applyBorder="1" applyAlignment="1">
      <alignment horizontal="center" vertical="center" wrapText="1" readingOrder="1"/>
    </xf>
    <xf numFmtId="1" fontId="17" fillId="0" borderId="28" xfId="0" applyNumberFormat="1" applyFont="1" applyBorder="1" applyAlignment="1">
      <alignment horizontal="center" vertical="center" wrapText="1" readingOrder="1"/>
    </xf>
    <xf numFmtId="1" fontId="17" fillId="0" borderId="51" xfId="0" applyNumberFormat="1" applyFont="1" applyBorder="1" applyAlignment="1">
      <alignment horizontal="center" vertical="center" wrapText="1" readingOrder="1"/>
    </xf>
    <xf numFmtId="0" fontId="0" fillId="0" borderId="1" xfId="0" applyBorder="1"/>
    <xf numFmtId="0" fontId="0" fillId="0" borderId="1" xfId="0" applyBorder="1" applyAlignment="1">
      <alignment horizontal="center"/>
    </xf>
    <xf numFmtId="2" fontId="17" fillId="0" borderId="28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 applyAlignment="1">
      <alignment horizontal="center" vertical="center"/>
    </xf>
    <xf numFmtId="17" fontId="11" fillId="8" borderId="11" xfId="0" applyNumberFormat="1" applyFont="1" applyFill="1" applyBorder="1" applyAlignment="1">
      <alignment horizontal="center" vertical="center" wrapText="1" readingOrder="1"/>
    </xf>
    <xf numFmtId="17" fontId="11" fillId="8" borderId="52" xfId="0" applyNumberFormat="1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10" borderId="53" xfId="0" applyFont="1" applyFill="1" applyBorder="1" applyAlignment="1">
      <alignment vertical="top"/>
    </xf>
    <xf numFmtId="0" fontId="31" fillId="10" borderId="53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1" fillId="10" borderId="54" xfId="0" applyFont="1" applyFill="1" applyBorder="1" applyAlignment="1">
      <alignment horizontal="left" vertical="top"/>
    </xf>
    <xf numFmtId="0" fontId="31" fillId="10" borderId="54" xfId="0" applyFont="1" applyFill="1" applyBorder="1" applyAlignment="1">
      <alignment vertical="top"/>
    </xf>
    <xf numFmtId="17" fontId="23" fillId="9" borderId="37" xfId="0" applyNumberFormat="1" applyFont="1" applyFill="1" applyBorder="1" applyAlignment="1">
      <alignment horizontal="center" vertical="center" wrapText="1"/>
    </xf>
    <xf numFmtId="17" fontId="23" fillId="9" borderId="38" xfId="0" applyNumberFormat="1" applyFont="1" applyFill="1" applyBorder="1" applyAlignment="1">
      <alignment horizontal="center" vertical="center" wrapText="1"/>
    </xf>
    <xf numFmtId="17" fontId="23" fillId="9" borderId="31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vertical="center" wrapText="1" readingOrder="1"/>
    </xf>
    <xf numFmtId="0" fontId="7" fillId="6" borderId="7" xfId="0" applyFont="1" applyFill="1" applyBorder="1" applyAlignment="1">
      <alignment horizontal="center" vertical="center" wrapText="1" readingOrder="1"/>
    </xf>
    <xf numFmtId="0" fontId="7" fillId="6" borderId="3" xfId="0" applyFont="1" applyFill="1" applyBorder="1" applyAlignment="1">
      <alignment horizontal="center" vertical="center" wrapText="1" readingOrder="1"/>
    </xf>
    <xf numFmtId="0" fontId="7" fillId="6" borderId="4" xfId="0" applyFont="1" applyFill="1" applyBorder="1" applyAlignment="1">
      <alignment horizontal="center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7" fillId="7" borderId="2" xfId="0" applyFont="1" applyFill="1" applyBorder="1" applyAlignment="1">
      <alignment horizontal="center" vertical="center" wrapText="1" readingOrder="1"/>
    </xf>
    <xf numFmtId="0" fontId="7" fillId="7" borderId="7" xfId="0" applyFont="1" applyFill="1" applyBorder="1" applyAlignment="1">
      <alignment horizontal="center" vertical="center" wrapText="1" readingOrder="1"/>
    </xf>
    <xf numFmtId="0" fontId="7" fillId="7" borderId="3" xfId="0" applyFont="1" applyFill="1" applyBorder="1" applyAlignment="1">
      <alignment horizontal="center" vertical="center" wrapText="1" readingOrder="1"/>
    </xf>
    <xf numFmtId="0" fontId="7" fillId="7" borderId="5" xfId="0" applyFont="1" applyFill="1" applyBorder="1" applyAlignment="1">
      <alignment horizontal="center" vertical="center" wrapText="1" readingOrder="1"/>
    </xf>
    <xf numFmtId="0" fontId="25" fillId="0" borderId="46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0" fontId="25" fillId="9" borderId="42" xfId="0" applyFont="1" applyFill="1" applyBorder="1" applyAlignment="1">
      <alignment horizontal="center" wrapText="1"/>
    </xf>
    <xf numFmtId="0" fontId="25" fillId="9" borderId="43" xfId="0" applyFont="1" applyFill="1" applyBorder="1" applyAlignment="1">
      <alignment horizontal="center" wrapText="1"/>
    </xf>
    <xf numFmtId="17" fontId="25" fillId="9" borderId="39" xfId="0" applyNumberFormat="1" applyFont="1" applyFill="1" applyBorder="1" applyAlignment="1">
      <alignment horizontal="center" vertical="center" wrapText="1"/>
    </xf>
    <xf numFmtId="0" fontId="25" fillId="9" borderId="40" xfId="0" applyFont="1" applyFill="1" applyBorder="1" applyAlignment="1">
      <alignment horizontal="center" vertical="center" wrapText="1"/>
    </xf>
    <xf numFmtId="0" fontId="25" fillId="9" borderId="41" xfId="0" applyFont="1" applyFill="1" applyBorder="1" applyAlignment="1">
      <alignment horizontal="center" vertical="center" wrapText="1"/>
    </xf>
    <xf numFmtId="0" fontId="25" fillId="9" borderId="44" xfId="0" applyFont="1" applyFill="1" applyBorder="1" applyAlignment="1">
      <alignment horizontal="center" vertical="center" wrapText="1"/>
    </xf>
    <xf numFmtId="0" fontId="25" fillId="9" borderId="0" xfId="0" applyFont="1" applyFill="1" applyAlignment="1">
      <alignment horizontal="center" vertical="center" wrapText="1"/>
    </xf>
    <xf numFmtId="0" fontId="25" fillId="9" borderId="45" xfId="0" applyFont="1" applyFill="1" applyBorder="1" applyAlignment="1">
      <alignment horizontal="center" vertical="center" wrapText="1"/>
    </xf>
    <xf numFmtId="0" fontId="25" fillId="9" borderId="47" xfId="0" applyFont="1" applyFill="1" applyBorder="1" applyAlignment="1">
      <alignment horizontal="center" vertical="center" wrapText="1"/>
    </xf>
    <xf numFmtId="0" fontId="25" fillId="9" borderId="36" xfId="0" applyFont="1" applyFill="1" applyBorder="1" applyAlignment="1">
      <alignment horizontal="center" vertical="center" wrapText="1"/>
    </xf>
    <xf numFmtId="0" fontId="25" fillId="9" borderId="48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wrapText="1" readingOrder="1"/>
    </xf>
    <xf numFmtId="0" fontId="15" fillId="8" borderId="4" xfId="0" applyFont="1" applyFill="1" applyBorder="1" applyAlignment="1">
      <alignment horizontal="center" wrapText="1" readingOrder="1"/>
    </xf>
    <xf numFmtId="0" fontId="15" fillId="8" borderId="5" xfId="0" applyFont="1" applyFill="1" applyBorder="1" applyAlignment="1">
      <alignment horizontal="center" wrapText="1" readingOrder="1"/>
    </xf>
    <xf numFmtId="0" fontId="25" fillId="9" borderId="46" xfId="0" applyFont="1" applyFill="1" applyBorder="1" applyAlignment="1">
      <alignment horizontal="center" wrapText="1"/>
    </xf>
    <xf numFmtId="0" fontId="25" fillId="9" borderId="49" xfId="0" applyFont="1" applyFill="1" applyBorder="1" applyAlignment="1">
      <alignment horizontal="center" wrapText="1"/>
    </xf>
    <xf numFmtId="0" fontId="11" fillId="8" borderId="18" xfId="0" applyFont="1" applyFill="1" applyBorder="1" applyAlignment="1">
      <alignment horizontal="center" vertical="center" wrapText="1" readingOrder="1"/>
    </xf>
    <xf numFmtId="0" fontId="11" fillId="8" borderId="21" xfId="0" applyFont="1" applyFill="1" applyBorder="1" applyAlignment="1">
      <alignment horizontal="center" vertical="center" wrapText="1" readingOrder="1"/>
    </xf>
    <xf numFmtId="0" fontId="11" fillId="8" borderId="19" xfId="0" applyFont="1" applyFill="1" applyBorder="1" applyAlignment="1">
      <alignment horizontal="center" vertical="center" wrapText="1" readingOrder="1"/>
    </xf>
    <xf numFmtId="0" fontId="11" fillId="8" borderId="20" xfId="0" applyFont="1" applyFill="1" applyBorder="1" applyAlignment="1">
      <alignment horizontal="center" vertical="center" wrapText="1" readingOrder="1"/>
    </xf>
    <xf numFmtId="0" fontId="20" fillId="0" borderId="30" xfId="0" applyFont="1" applyBorder="1" applyAlignment="1">
      <alignment horizontal="center" vertical="center" wrapText="1" readingOrder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3A9F-8170-4686-B055-CD68D78737AB}">
  <sheetPr codeName="Sheet1"/>
  <dimension ref="A1:C26"/>
  <sheetViews>
    <sheetView workbookViewId="0">
      <selection activeCell="B25" sqref="B25"/>
    </sheetView>
  </sheetViews>
  <sheetFormatPr defaultRowHeight="15" x14ac:dyDescent="0.25"/>
  <cols>
    <col min="1" max="1" width="8.28515625" customWidth="1"/>
    <col min="2" max="2" width="67.5703125" customWidth="1"/>
  </cols>
  <sheetData>
    <row r="1" spans="1:3" ht="15.75" x14ac:dyDescent="0.25">
      <c r="A1" s="91">
        <v>44440</v>
      </c>
      <c r="B1" s="92"/>
      <c r="C1" s="93"/>
    </row>
    <row r="2" spans="1:3" ht="33.75" customHeight="1" x14ac:dyDescent="0.25">
      <c r="A2" s="47" t="s">
        <v>46</v>
      </c>
      <c r="B2" s="47" t="s">
        <v>47</v>
      </c>
      <c r="C2" s="48">
        <f>C3+C4+C5+C6+C7+C8+C9+C10+C11+C12+C13+C14+C15+C16+C17+C18+C19</f>
        <v>601</v>
      </c>
    </row>
    <row r="3" spans="1:3" ht="15" customHeight="1" x14ac:dyDescent="0.25">
      <c r="A3" s="43">
        <v>1</v>
      </c>
      <c r="B3" s="44" t="s">
        <v>48</v>
      </c>
      <c r="C3" s="45">
        <v>16</v>
      </c>
    </row>
    <row r="4" spans="1:3" ht="15" customHeight="1" x14ac:dyDescent="0.25">
      <c r="A4" s="43">
        <v>2</v>
      </c>
      <c r="B4" s="44" t="s">
        <v>89</v>
      </c>
      <c r="C4" s="45">
        <v>23</v>
      </c>
    </row>
    <row r="5" spans="1:3" ht="15" customHeight="1" x14ac:dyDescent="0.25">
      <c r="A5" s="43">
        <v>3</v>
      </c>
      <c r="B5" s="43" t="s">
        <v>49</v>
      </c>
      <c r="C5" s="45">
        <v>2</v>
      </c>
    </row>
    <row r="6" spans="1:3" ht="15" customHeight="1" x14ac:dyDescent="0.25">
      <c r="A6" s="43">
        <v>4</v>
      </c>
      <c r="B6" s="43" t="s">
        <v>50</v>
      </c>
      <c r="C6" s="45">
        <v>0</v>
      </c>
    </row>
    <row r="7" spans="1:3" ht="15" customHeight="1" x14ac:dyDescent="0.25">
      <c r="A7" s="43">
        <v>5</v>
      </c>
      <c r="B7" s="44" t="s">
        <v>51</v>
      </c>
      <c r="C7" s="45">
        <v>38</v>
      </c>
    </row>
    <row r="8" spans="1:3" ht="15" customHeight="1" x14ac:dyDescent="0.25">
      <c r="A8" s="43">
        <v>6</v>
      </c>
      <c r="B8" s="43" t="s">
        <v>52</v>
      </c>
      <c r="C8" s="45">
        <v>11</v>
      </c>
    </row>
    <row r="9" spans="1:3" ht="15" customHeight="1" x14ac:dyDescent="0.25">
      <c r="A9" s="43">
        <v>7</v>
      </c>
      <c r="B9" s="44" t="s">
        <v>90</v>
      </c>
      <c r="C9" s="45">
        <v>6</v>
      </c>
    </row>
    <row r="10" spans="1:3" ht="15" customHeight="1" x14ac:dyDescent="0.25">
      <c r="A10" s="43">
        <v>8</v>
      </c>
      <c r="B10" s="43" t="s">
        <v>53</v>
      </c>
      <c r="C10" s="45">
        <v>43</v>
      </c>
    </row>
    <row r="11" spans="1:3" ht="15" customHeight="1" x14ac:dyDescent="0.25">
      <c r="A11" s="43">
        <v>9</v>
      </c>
      <c r="B11" s="43" t="s">
        <v>54</v>
      </c>
      <c r="C11" s="45">
        <v>152</v>
      </c>
    </row>
    <row r="12" spans="1:3" ht="15" customHeight="1" x14ac:dyDescent="0.25">
      <c r="A12" s="43">
        <v>10</v>
      </c>
      <c r="B12" s="43" t="s">
        <v>55</v>
      </c>
      <c r="C12" s="45">
        <v>23</v>
      </c>
    </row>
    <row r="13" spans="1:3" ht="15" customHeight="1" x14ac:dyDescent="0.25">
      <c r="A13" s="43">
        <v>11</v>
      </c>
      <c r="B13" s="43" t="s">
        <v>56</v>
      </c>
      <c r="C13" s="45">
        <v>9</v>
      </c>
    </row>
    <row r="14" spans="1:3" ht="15" customHeight="1" x14ac:dyDescent="0.25">
      <c r="A14" s="43">
        <v>12</v>
      </c>
      <c r="B14" s="43" t="s">
        <v>57</v>
      </c>
      <c r="C14" s="45">
        <v>35</v>
      </c>
    </row>
    <row r="15" spans="1:3" ht="15" customHeight="1" x14ac:dyDescent="0.25">
      <c r="A15" s="43">
        <v>13</v>
      </c>
      <c r="B15" s="43" t="s">
        <v>58</v>
      </c>
      <c r="C15" s="45">
        <v>17</v>
      </c>
    </row>
    <row r="16" spans="1:3" ht="15" customHeight="1" x14ac:dyDescent="0.25">
      <c r="A16" s="43">
        <v>14</v>
      </c>
      <c r="B16" s="43" t="s">
        <v>59</v>
      </c>
      <c r="C16" s="45">
        <v>67</v>
      </c>
    </row>
    <row r="17" spans="1:3" ht="15" customHeight="1" x14ac:dyDescent="0.25">
      <c r="A17" s="43">
        <v>15</v>
      </c>
      <c r="B17" s="44" t="s">
        <v>60</v>
      </c>
      <c r="C17" s="45">
        <v>7</v>
      </c>
    </row>
    <row r="18" spans="1:3" ht="15" customHeight="1" x14ac:dyDescent="0.25">
      <c r="A18" s="43">
        <v>16</v>
      </c>
      <c r="B18" s="44" t="s">
        <v>61</v>
      </c>
      <c r="C18" s="45">
        <v>152</v>
      </c>
    </row>
    <row r="19" spans="1:3" ht="15" customHeight="1" x14ac:dyDescent="0.25">
      <c r="A19" s="43">
        <v>17</v>
      </c>
      <c r="B19" s="44" t="s">
        <v>62</v>
      </c>
      <c r="C19" s="45">
        <v>0</v>
      </c>
    </row>
    <row r="20" spans="1:3" ht="25.5" customHeight="1" x14ac:dyDescent="0.25">
      <c r="A20" s="49"/>
      <c r="B20" s="47" t="s">
        <v>63</v>
      </c>
      <c r="C20" s="50">
        <f>C21+C22+C24+C23</f>
        <v>95</v>
      </c>
    </row>
    <row r="21" spans="1:3" ht="15" customHeight="1" x14ac:dyDescent="0.25">
      <c r="A21" s="43">
        <v>18</v>
      </c>
      <c r="B21" s="46" t="s">
        <v>64</v>
      </c>
      <c r="C21" s="45">
        <v>17</v>
      </c>
    </row>
    <row r="22" spans="1:3" ht="15" customHeight="1" x14ac:dyDescent="0.25">
      <c r="A22" s="43">
        <v>19</v>
      </c>
      <c r="B22" s="46" t="s">
        <v>65</v>
      </c>
      <c r="C22" s="45">
        <v>42</v>
      </c>
    </row>
    <row r="23" spans="1:3" ht="15" customHeight="1" x14ac:dyDescent="0.25">
      <c r="A23" s="43">
        <v>20</v>
      </c>
      <c r="B23" s="74" t="s">
        <v>88</v>
      </c>
      <c r="C23" s="75">
        <v>0</v>
      </c>
    </row>
    <row r="24" spans="1:3" ht="15" customHeight="1" x14ac:dyDescent="0.25">
      <c r="A24" s="43">
        <v>21</v>
      </c>
      <c r="B24" s="46" t="s">
        <v>66</v>
      </c>
      <c r="C24" s="45">
        <v>36</v>
      </c>
    </row>
    <row r="25" spans="1:3" ht="28.5" customHeight="1" x14ac:dyDescent="0.25">
      <c r="A25" s="49"/>
      <c r="B25" s="47" t="s">
        <v>0</v>
      </c>
      <c r="C25" s="50">
        <f>C20+C2</f>
        <v>696</v>
      </c>
    </row>
    <row r="26" spans="1:3" ht="47.25" customHeight="1" x14ac:dyDescent="0.25"/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30F3-A559-457E-877B-5C719C95B101}">
  <sheetPr codeName="Sheet2"/>
  <dimension ref="A1:F8"/>
  <sheetViews>
    <sheetView workbookViewId="0">
      <selection activeCell="D19" sqref="D19:D20"/>
    </sheetView>
  </sheetViews>
  <sheetFormatPr defaultRowHeight="15" x14ac:dyDescent="0.25"/>
  <cols>
    <col min="1" max="1" width="21.5703125" customWidth="1"/>
    <col min="3" max="3" width="17.7109375" customWidth="1"/>
    <col min="4" max="4" width="24.5703125" customWidth="1"/>
    <col min="5" max="5" width="25.140625" bestFit="1" customWidth="1"/>
    <col min="6" max="6" width="14.7109375" customWidth="1"/>
    <col min="7" max="7" width="23.5703125" bestFit="1" customWidth="1"/>
    <col min="11" max="11" width="24.5703125" customWidth="1"/>
    <col min="12" max="12" width="18.5703125" customWidth="1"/>
  </cols>
  <sheetData>
    <row r="1" spans="1:6" x14ac:dyDescent="0.25">
      <c r="A1" s="94" t="s">
        <v>1</v>
      </c>
      <c r="B1" s="97" t="s">
        <v>85</v>
      </c>
      <c r="C1" s="98"/>
      <c r="D1" s="98"/>
      <c r="E1" s="98"/>
      <c r="F1" s="99"/>
    </row>
    <row r="2" spans="1:6" x14ac:dyDescent="0.25">
      <c r="A2" s="95"/>
      <c r="B2" s="100" t="s">
        <v>2</v>
      </c>
      <c r="C2" s="100" t="s">
        <v>3</v>
      </c>
      <c r="D2" s="100" t="s">
        <v>4</v>
      </c>
      <c r="E2" s="102" t="s">
        <v>5</v>
      </c>
      <c r="F2" s="103"/>
    </row>
    <row r="3" spans="1:6" x14ac:dyDescent="0.25">
      <c r="A3" s="96"/>
      <c r="B3" s="101"/>
      <c r="C3" s="101"/>
      <c r="D3" s="101"/>
      <c r="E3" s="1" t="s">
        <v>6</v>
      </c>
      <c r="F3" s="1" t="s">
        <v>7</v>
      </c>
    </row>
    <row r="4" spans="1:6" x14ac:dyDescent="0.25">
      <c r="A4" s="2" t="s">
        <v>8</v>
      </c>
      <c r="B4" s="3">
        <v>1345</v>
      </c>
      <c r="C4" s="3">
        <v>14775</v>
      </c>
      <c r="D4" s="3">
        <v>56536</v>
      </c>
      <c r="E4" s="3">
        <v>10.9</v>
      </c>
      <c r="F4" s="3">
        <v>41.9</v>
      </c>
    </row>
    <row r="5" spans="1:6" ht="36" customHeight="1" x14ac:dyDescent="0.25">
      <c r="A5" s="2" t="s">
        <v>9</v>
      </c>
      <c r="B5" s="3">
        <v>403</v>
      </c>
      <c r="C5" s="4">
        <v>5867</v>
      </c>
      <c r="D5" s="84">
        <v>24927</v>
      </c>
      <c r="E5" s="77">
        <v>14.5</v>
      </c>
      <c r="F5" s="3">
        <v>61.8</v>
      </c>
    </row>
    <row r="6" spans="1:6" ht="31.5" customHeight="1" x14ac:dyDescent="0.25">
      <c r="A6" s="2" t="s">
        <v>10</v>
      </c>
      <c r="B6" s="3">
        <v>1</v>
      </c>
      <c r="C6" s="4">
        <v>23</v>
      </c>
      <c r="D6" s="3">
        <v>154</v>
      </c>
      <c r="E6" s="3">
        <v>23</v>
      </c>
      <c r="F6" s="3">
        <v>154</v>
      </c>
    </row>
    <row r="7" spans="1:6" x14ac:dyDescent="0.25">
      <c r="A7" s="5" t="s">
        <v>11</v>
      </c>
      <c r="B7" s="65">
        <f>B4+B5+B6</f>
        <v>1749</v>
      </c>
      <c r="C7" s="65">
        <f>C4+C5+C6</f>
        <v>20665</v>
      </c>
      <c r="D7" s="65">
        <f>D4+D5+D6</f>
        <v>81617</v>
      </c>
      <c r="E7" s="65">
        <v>11.7</v>
      </c>
      <c r="F7" s="65">
        <v>46</v>
      </c>
    </row>
    <row r="8" spans="1:6" x14ac:dyDescent="0.25">
      <c r="B8" t="s">
        <v>67</v>
      </c>
      <c r="F8" s="68"/>
    </row>
  </sheetData>
  <mergeCells count="6">
    <mergeCell ref="A1:A3"/>
    <mergeCell ref="B1:F1"/>
    <mergeCell ref="B2:B3"/>
    <mergeCell ref="C2:C3"/>
    <mergeCell ref="D2:D3"/>
    <mergeCell ref="E2:F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6EB6-FF33-4057-9D53-F681E3A65F8C}">
  <sheetPr codeName="Sheet3">
    <pageSetUpPr fitToPage="1"/>
  </sheetPr>
  <dimension ref="A1:R27"/>
  <sheetViews>
    <sheetView topLeftCell="A2" workbookViewId="0">
      <selection activeCell="A5" sqref="A5:A8"/>
    </sheetView>
  </sheetViews>
  <sheetFormatPr defaultRowHeight="15" x14ac:dyDescent="0.25"/>
  <cols>
    <col min="2" max="2" width="22.7109375" bestFit="1" customWidth="1"/>
    <col min="3" max="3" width="7.28515625" customWidth="1"/>
    <col min="4" max="4" width="18.140625" customWidth="1"/>
    <col min="5" max="12" width="8.42578125" customWidth="1"/>
    <col min="13" max="16" width="6.42578125" customWidth="1"/>
    <col min="17" max="17" width="6.5703125" customWidth="1"/>
    <col min="18" max="18" width="6.28515625" customWidth="1"/>
  </cols>
  <sheetData>
    <row r="1" spans="1:18" ht="15.75" thickBot="1" x14ac:dyDescent="0.3"/>
    <row r="2" spans="1:18" ht="19.5" thickBot="1" x14ac:dyDescent="0.35">
      <c r="A2" s="111">
        <v>44440</v>
      </c>
      <c r="B2" s="112"/>
      <c r="C2" s="113"/>
      <c r="D2" s="120" t="s">
        <v>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</row>
    <row r="3" spans="1:18" ht="15.75" thickBot="1" x14ac:dyDescent="0.3">
      <c r="A3" s="114"/>
      <c r="B3" s="115"/>
      <c r="C3" s="116"/>
      <c r="D3" s="123" t="s">
        <v>68</v>
      </c>
      <c r="E3" s="109" t="s">
        <v>69</v>
      </c>
      <c r="F3" s="110"/>
      <c r="G3" s="109" t="s">
        <v>70</v>
      </c>
      <c r="H3" s="110"/>
      <c r="I3" s="109" t="s">
        <v>71</v>
      </c>
      <c r="J3" s="110"/>
      <c r="K3" s="109" t="s">
        <v>72</v>
      </c>
      <c r="L3" s="110"/>
      <c r="M3" s="109" t="s">
        <v>73</v>
      </c>
      <c r="N3" s="110"/>
      <c r="O3" s="109" t="s">
        <v>74</v>
      </c>
      <c r="P3" s="110"/>
      <c r="Q3" s="109" t="s">
        <v>75</v>
      </c>
      <c r="R3" s="110"/>
    </row>
    <row r="4" spans="1:18" ht="15.75" thickBot="1" x14ac:dyDescent="0.3">
      <c r="A4" s="117"/>
      <c r="B4" s="118"/>
      <c r="C4" s="119"/>
      <c r="D4" s="124"/>
      <c r="E4" s="51" t="s">
        <v>76</v>
      </c>
      <c r="F4" s="51" t="s">
        <v>77</v>
      </c>
      <c r="G4" s="51" t="s">
        <v>76</v>
      </c>
      <c r="H4" s="51" t="s">
        <v>77</v>
      </c>
      <c r="I4" s="51" t="s">
        <v>76</v>
      </c>
      <c r="J4" s="51" t="s">
        <v>77</v>
      </c>
      <c r="K4" s="51" t="s">
        <v>76</v>
      </c>
      <c r="L4" s="51" t="s">
        <v>77</v>
      </c>
      <c r="M4" s="51" t="s">
        <v>76</v>
      </c>
      <c r="N4" s="51" t="s">
        <v>77</v>
      </c>
      <c r="O4" s="51" t="s">
        <v>76</v>
      </c>
      <c r="P4" s="51" t="s">
        <v>77</v>
      </c>
      <c r="Q4" s="51" t="s">
        <v>76</v>
      </c>
      <c r="R4" s="51" t="s">
        <v>77</v>
      </c>
    </row>
    <row r="5" spans="1:18" ht="15.75" thickBot="1" x14ac:dyDescent="0.3">
      <c r="A5" s="104" t="s">
        <v>78</v>
      </c>
      <c r="B5" s="107" t="s">
        <v>79</v>
      </c>
      <c r="C5" s="52" t="s">
        <v>80</v>
      </c>
      <c r="D5" s="53">
        <f>E5+G5+I5+K5+M5+O5+Q5</f>
        <v>1346</v>
      </c>
      <c r="E5" s="67">
        <v>481</v>
      </c>
      <c r="F5" s="55">
        <f>E5/D5</f>
        <v>0.3573551263001486</v>
      </c>
      <c r="G5" s="54">
        <v>629</v>
      </c>
      <c r="H5" s="55">
        <f>G5/D5</f>
        <v>0.46731054977711739</v>
      </c>
      <c r="I5" s="54">
        <v>206</v>
      </c>
      <c r="J5" s="55">
        <f>I5/D5</f>
        <v>0.15304606240713226</v>
      </c>
      <c r="K5" s="54">
        <v>29</v>
      </c>
      <c r="L5" s="55">
        <f>K5/D5</f>
        <v>2.1545319465081723E-2</v>
      </c>
      <c r="M5" s="54">
        <v>1</v>
      </c>
      <c r="N5" s="55">
        <f>M5/D5</f>
        <v>7.429420505200594E-4</v>
      </c>
      <c r="O5" s="54">
        <v>0</v>
      </c>
      <c r="P5" s="55">
        <f>O5/D5</f>
        <v>0</v>
      </c>
      <c r="Q5" s="54">
        <v>0</v>
      </c>
      <c r="R5" s="56">
        <f>Q5/D5</f>
        <v>0</v>
      </c>
    </row>
    <row r="6" spans="1:18" ht="15.75" thickBot="1" x14ac:dyDescent="0.3">
      <c r="A6" s="105"/>
      <c r="B6" s="108"/>
      <c r="C6" s="52" t="s">
        <v>81</v>
      </c>
      <c r="D6" s="53">
        <f>E6+G6+I6+K6+M6+O6+Q6</f>
        <v>542</v>
      </c>
      <c r="E6" s="57">
        <v>150</v>
      </c>
      <c r="F6" s="55">
        <f t="shared" ref="F6:F20" si="0">E6/D6</f>
        <v>0.2767527675276753</v>
      </c>
      <c r="G6" s="57">
        <v>229</v>
      </c>
      <c r="H6" s="58">
        <f t="shared" ref="H6:H20" si="1">G6/D6</f>
        <v>0.42250922509225092</v>
      </c>
      <c r="I6" s="57">
        <v>136</v>
      </c>
      <c r="J6" s="58">
        <f>I6/D6</f>
        <v>0.25092250922509224</v>
      </c>
      <c r="K6" s="57">
        <v>27</v>
      </c>
      <c r="L6" s="58">
        <f t="shared" ref="L6:L20" si="2">K6/D6</f>
        <v>4.9815498154981548E-2</v>
      </c>
      <c r="M6" s="57">
        <v>0</v>
      </c>
      <c r="N6" s="58">
        <f t="shared" ref="N6:N12" si="3">M6/D6</f>
        <v>0</v>
      </c>
      <c r="O6" s="57">
        <v>0</v>
      </c>
      <c r="P6" s="58">
        <f t="shared" ref="P6:P20" si="4">O6/D6</f>
        <v>0</v>
      </c>
      <c r="Q6" s="59">
        <v>0</v>
      </c>
      <c r="R6" s="56">
        <f t="shared" ref="R6:R20" si="5">Q6/D6</f>
        <v>0</v>
      </c>
    </row>
    <row r="7" spans="1:18" ht="15.75" thickBot="1" x14ac:dyDescent="0.3">
      <c r="A7" s="105"/>
      <c r="B7" s="107" t="s">
        <v>82</v>
      </c>
      <c r="C7" s="52" t="s">
        <v>80</v>
      </c>
      <c r="D7" s="53">
        <f>E7+G7+I7+K7+M7+O7+Q7</f>
        <v>1346</v>
      </c>
      <c r="E7" s="60">
        <v>199</v>
      </c>
      <c r="F7" s="55">
        <f t="shared" si="0"/>
        <v>0.14784546805349183</v>
      </c>
      <c r="G7" s="60">
        <v>164</v>
      </c>
      <c r="H7" s="61">
        <f t="shared" si="1"/>
        <v>0.12184249628528974</v>
      </c>
      <c r="I7" s="60">
        <v>366</v>
      </c>
      <c r="J7" s="61">
        <f>I7/D7</f>
        <v>0.27191679049034173</v>
      </c>
      <c r="K7" s="60">
        <v>461</v>
      </c>
      <c r="L7" s="61">
        <f t="shared" si="2"/>
        <v>0.3424962852897474</v>
      </c>
      <c r="M7" s="60">
        <v>139</v>
      </c>
      <c r="N7" s="61">
        <f t="shared" si="3"/>
        <v>0.10326894502228826</v>
      </c>
      <c r="O7" s="60">
        <v>17</v>
      </c>
      <c r="P7" s="61">
        <f t="shared" si="4"/>
        <v>1.2630014858841011E-2</v>
      </c>
      <c r="Q7" s="60">
        <v>0</v>
      </c>
      <c r="R7" s="56">
        <f t="shared" si="5"/>
        <v>0</v>
      </c>
    </row>
    <row r="8" spans="1:18" ht="15.75" thickBot="1" x14ac:dyDescent="0.3">
      <c r="A8" s="106"/>
      <c r="B8" s="108"/>
      <c r="C8" s="52" t="s">
        <v>81</v>
      </c>
      <c r="D8" s="53">
        <f t="shared" ref="D8:D14" si="6">E8+G8+I8+K8+M8+O8+Q8</f>
        <v>542</v>
      </c>
      <c r="E8" s="66">
        <v>33</v>
      </c>
      <c r="F8" s="55">
        <f t="shared" si="0"/>
        <v>6.0885608856088562E-2</v>
      </c>
      <c r="G8" s="59">
        <v>64</v>
      </c>
      <c r="H8" s="62">
        <f t="shared" si="1"/>
        <v>0.11808118081180811</v>
      </c>
      <c r="I8" s="59">
        <v>85</v>
      </c>
      <c r="J8" s="62">
        <f>I8/D8</f>
        <v>0.15682656826568267</v>
      </c>
      <c r="K8" s="59">
        <v>156</v>
      </c>
      <c r="L8" s="62">
        <f t="shared" si="2"/>
        <v>0.28782287822878228</v>
      </c>
      <c r="M8" s="59">
        <v>174</v>
      </c>
      <c r="N8" s="62">
        <f t="shared" si="3"/>
        <v>0.3210332103321033</v>
      </c>
      <c r="O8" s="59">
        <v>17</v>
      </c>
      <c r="P8" s="62">
        <f t="shared" si="4"/>
        <v>3.136531365313653E-2</v>
      </c>
      <c r="Q8" s="59">
        <v>13</v>
      </c>
      <c r="R8" s="56">
        <f t="shared" si="5"/>
        <v>2.3985239852398525E-2</v>
      </c>
    </row>
    <row r="9" spans="1:18" ht="15.75" thickBot="1" x14ac:dyDescent="0.3">
      <c r="A9" s="104" t="s">
        <v>83</v>
      </c>
      <c r="B9" s="107" t="s">
        <v>79</v>
      </c>
      <c r="C9" s="52" t="s">
        <v>80</v>
      </c>
      <c r="D9" s="53">
        <f t="shared" si="6"/>
        <v>402</v>
      </c>
      <c r="E9" s="54">
        <v>68</v>
      </c>
      <c r="F9" s="55">
        <f t="shared" si="0"/>
        <v>0.1691542288557214</v>
      </c>
      <c r="G9" s="54">
        <v>214</v>
      </c>
      <c r="H9" s="55">
        <f t="shared" si="1"/>
        <v>0.53233830845771146</v>
      </c>
      <c r="I9" s="54">
        <v>91</v>
      </c>
      <c r="J9" s="55">
        <f t="shared" ref="J9:J20" si="7">I9/D9</f>
        <v>0.2263681592039801</v>
      </c>
      <c r="K9" s="54">
        <v>29</v>
      </c>
      <c r="L9" s="55">
        <f t="shared" si="2"/>
        <v>7.2139303482587069E-2</v>
      </c>
      <c r="M9" s="54">
        <v>0</v>
      </c>
      <c r="N9" s="55">
        <f t="shared" si="3"/>
        <v>0</v>
      </c>
      <c r="O9" s="54">
        <v>0</v>
      </c>
      <c r="P9" s="55">
        <f t="shared" si="4"/>
        <v>0</v>
      </c>
      <c r="Q9" s="54">
        <v>0</v>
      </c>
      <c r="R9" s="56">
        <f t="shared" si="5"/>
        <v>0</v>
      </c>
    </row>
    <row r="10" spans="1:18" ht="15.75" thickBot="1" x14ac:dyDescent="0.3">
      <c r="A10" s="105"/>
      <c r="B10" s="108"/>
      <c r="C10" s="52" t="s">
        <v>81</v>
      </c>
      <c r="D10" s="53">
        <f t="shared" si="6"/>
        <v>69</v>
      </c>
      <c r="E10" s="57">
        <v>17</v>
      </c>
      <c r="F10" s="55">
        <f t="shared" si="0"/>
        <v>0.24637681159420291</v>
      </c>
      <c r="G10" s="57">
        <v>22</v>
      </c>
      <c r="H10" s="58">
        <f t="shared" si="1"/>
        <v>0.3188405797101449</v>
      </c>
      <c r="I10" s="57">
        <v>23</v>
      </c>
      <c r="J10" s="58">
        <f t="shared" si="7"/>
        <v>0.33333333333333331</v>
      </c>
      <c r="K10" s="57">
        <v>7</v>
      </c>
      <c r="L10" s="58">
        <f t="shared" si="2"/>
        <v>0.10144927536231885</v>
      </c>
      <c r="M10" s="57">
        <v>0</v>
      </c>
      <c r="N10" s="58">
        <f t="shared" si="3"/>
        <v>0</v>
      </c>
      <c r="O10" s="57">
        <v>0</v>
      </c>
      <c r="P10" s="62">
        <f t="shared" si="4"/>
        <v>0</v>
      </c>
      <c r="Q10" s="59">
        <v>0</v>
      </c>
      <c r="R10" s="56">
        <f t="shared" si="5"/>
        <v>0</v>
      </c>
    </row>
    <row r="11" spans="1:18" ht="15.75" thickBot="1" x14ac:dyDescent="0.3">
      <c r="A11" s="105"/>
      <c r="B11" s="107" t="s">
        <v>82</v>
      </c>
      <c r="C11" s="52" t="s">
        <v>80</v>
      </c>
      <c r="D11" s="53">
        <f>E11+G11+I11+K11+M11+O11+Q11</f>
        <v>402</v>
      </c>
      <c r="E11" s="60">
        <v>15</v>
      </c>
      <c r="F11" s="55">
        <f t="shared" si="0"/>
        <v>3.7313432835820892E-2</v>
      </c>
      <c r="G11" s="60">
        <v>18</v>
      </c>
      <c r="H11" s="61">
        <f t="shared" si="1"/>
        <v>4.4776119402985072E-2</v>
      </c>
      <c r="I11" s="60">
        <v>122</v>
      </c>
      <c r="J11" s="61">
        <f t="shared" si="7"/>
        <v>0.30348258706467662</v>
      </c>
      <c r="K11" s="60">
        <v>146</v>
      </c>
      <c r="L11" s="61">
        <f t="shared" si="2"/>
        <v>0.36318407960199006</v>
      </c>
      <c r="M11" s="60">
        <v>96</v>
      </c>
      <c r="N11" s="61">
        <f t="shared" si="3"/>
        <v>0.23880597014925373</v>
      </c>
      <c r="O11" s="60">
        <v>5</v>
      </c>
      <c r="P11" s="61">
        <f t="shared" si="4"/>
        <v>1.2437810945273632E-2</v>
      </c>
      <c r="Q11" s="60">
        <v>0</v>
      </c>
      <c r="R11" s="56">
        <f t="shared" si="5"/>
        <v>0</v>
      </c>
    </row>
    <row r="12" spans="1:18" ht="15.75" thickBot="1" x14ac:dyDescent="0.3">
      <c r="A12" s="106"/>
      <c r="B12" s="108"/>
      <c r="C12" s="52" t="s">
        <v>81</v>
      </c>
      <c r="D12" s="53">
        <f t="shared" si="6"/>
        <v>69</v>
      </c>
      <c r="E12" s="59">
        <v>1</v>
      </c>
      <c r="F12" s="55">
        <f t="shared" si="0"/>
        <v>1.4492753623188406E-2</v>
      </c>
      <c r="G12" s="59">
        <v>3</v>
      </c>
      <c r="H12" s="62">
        <f t="shared" si="1"/>
        <v>4.3478260869565216E-2</v>
      </c>
      <c r="I12" s="59">
        <v>10</v>
      </c>
      <c r="J12" s="62">
        <f t="shared" si="7"/>
        <v>0.14492753623188406</v>
      </c>
      <c r="K12" s="59">
        <v>19</v>
      </c>
      <c r="L12" s="62">
        <f t="shared" si="2"/>
        <v>0.27536231884057971</v>
      </c>
      <c r="M12" s="59">
        <v>20</v>
      </c>
      <c r="N12" s="62">
        <f t="shared" si="3"/>
        <v>0.28985507246376813</v>
      </c>
      <c r="O12" s="59">
        <v>15</v>
      </c>
      <c r="P12" s="62">
        <f t="shared" si="4"/>
        <v>0.21739130434782608</v>
      </c>
      <c r="Q12" s="59">
        <v>1</v>
      </c>
      <c r="R12" s="56">
        <f t="shared" si="5"/>
        <v>1.4492753623188406E-2</v>
      </c>
    </row>
    <row r="13" spans="1:18" ht="15.75" thickBot="1" x14ac:dyDescent="0.3">
      <c r="A13" s="104" t="s">
        <v>84</v>
      </c>
      <c r="B13" s="107" t="s">
        <v>79</v>
      </c>
      <c r="C13" s="52" t="s">
        <v>80</v>
      </c>
      <c r="D13" s="53">
        <f t="shared" si="6"/>
        <v>1</v>
      </c>
      <c r="E13" s="54">
        <v>0</v>
      </c>
      <c r="F13" s="55">
        <f t="shared" si="0"/>
        <v>0</v>
      </c>
      <c r="G13" s="54">
        <v>0</v>
      </c>
      <c r="H13" s="55">
        <f t="shared" si="1"/>
        <v>0</v>
      </c>
      <c r="I13" s="54">
        <v>1</v>
      </c>
      <c r="J13" s="55">
        <f t="shared" si="7"/>
        <v>1</v>
      </c>
      <c r="K13" s="54">
        <v>0</v>
      </c>
      <c r="L13" s="55">
        <f t="shared" si="2"/>
        <v>0</v>
      </c>
      <c r="M13" s="54">
        <v>0</v>
      </c>
      <c r="N13" s="55">
        <v>0</v>
      </c>
      <c r="O13" s="54">
        <v>0</v>
      </c>
      <c r="P13" s="55">
        <f t="shared" si="4"/>
        <v>0</v>
      </c>
      <c r="Q13" s="54">
        <v>0</v>
      </c>
      <c r="R13" s="56">
        <f t="shared" si="5"/>
        <v>0</v>
      </c>
    </row>
    <row r="14" spans="1:18" ht="15.75" thickBot="1" x14ac:dyDescent="0.3">
      <c r="A14" s="105"/>
      <c r="B14" s="108"/>
      <c r="C14" s="52" t="s">
        <v>81</v>
      </c>
      <c r="D14" s="53">
        <f t="shared" si="6"/>
        <v>18</v>
      </c>
      <c r="E14" s="57">
        <v>17</v>
      </c>
      <c r="F14" s="55">
        <f t="shared" si="0"/>
        <v>0.94444444444444442</v>
      </c>
      <c r="G14" s="57">
        <v>0</v>
      </c>
      <c r="H14" s="58">
        <f t="shared" si="1"/>
        <v>0</v>
      </c>
      <c r="I14" s="57">
        <v>1</v>
      </c>
      <c r="J14" s="58">
        <f t="shared" si="7"/>
        <v>5.5555555555555552E-2</v>
      </c>
      <c r="K14" s="57">
        <v>0</v>
      </c>
      <c r="L14" s="58">
        <f t="shared" si="2"/>
        <v>0</v>
      </c>
      <c r="M14" s="57">
        <v>0</v>
      </c>
      <c r="N14" s="58">
        <f t="shared" ref="N14:N20" si="8">M14/D14</f>
        <v>0</v>
      </c>
      <c r="O14" s="57">
        <v>0</v>
      </c>
      <c r="P14" s="58">
        <f t="shared" si="4"/>
        <v>0</v>
      </c>
      <c r="Q14" s="57">
        <v>0</v>
      </c>
      <c r="R14" s="56">
        <f t="shared" si="5"/>
        <v>0</v>
      </c>
    </row>
    <row r="15" spans="1:18" ht="15.75" thickBot="1" x14ac:dyDescent="0.3">
      <c r="A15" s="105"/>
      <c r="B15" s="107" t="s">
        <v>82</v>
      </c>
      <c r="C15" s="52" t="s">
        <v>80</v>
      </c>
      <c r="D15" s="53">
        <f t="shared" ref="D15:D20" si="9">E15+G15+I15+K15+M15+O15+Q15</f>
        <v>1</v>
      </c>
      <c r="E15" s="60">
        <v>0</v>
      </c>
      <c r="F15" s="55">
        <f t="shared" si="0"/>
        <v>0</v>
      </c>
      <c r="G15" s="60">
        <v>0</v>
      </c>
      <c r="H15" s="61">
        <f t="shared" si="1"/>
        <v>0</v>
      </c>
      <c r="I15" s="60">
        <v>0</v>
      </c>
      <c r="J15" s="61">
        <f t="shared" si="7"/>
        <v>0</v>
      </c>
      <c r="K15" s="60">
        <v>0</v>
      </c>
      <c r="L15" s="61">
        <f t="shared" si="2"/>
        <v>0</v>
      </c>
      <c r="M15" s="60">
        <v>1</v>
      </c>
      <c r="N15" s="61">
        <f t="shared" si="8"/>
        <v>1</v>
      </c>
      <c r="O15" s="60">
        <v>0</v>
      </c>
      <c r="P15" s="61">
        <f t="shared" si="4"/>
        <v>0</v>
      </c>
      <c r="Q15" s="60">
        <v>0</v>
      </c>
      <c r="R15" s="56">
        <f t="shared" si="5"/>
        <v>0</v>
      </c>
    </row>
    <row r="16" spans="1:18" ht="15.75" thickBot="1" x14ac:dyDescent="0.3">
      <c r="A16" s="106"/>
      <c r="B16" s="108"/>
      <c r="C16" s="52" t="s">
        <v>81</v>
      </c>
      <c r="D16" s="53">
        <f t="shared" si="9"/>
        <v>18</v>
      </c>
      <c r="E16" s="59">
        <v>0</v>
      </c>
      <c r="F16" s="55">
        <f t="shared" si="0"/>
        <v>0</v>
      </c>
      <c r="G16" s="59">
        <v>0</v>
      </c>
      <c r="H16" s="62">
        <f t="shared" si="1"/>
        <v>0</v>
      </c>
      <c r="I16" s="59">
        <v>0</v>
      </c>
      <c r="J16" s="62">
        <f t="shared" si="7"/>
        <v>0</v>
      </c>
      <c r="K16" s="59">
        <v>1</v>
      </c>
      <c r="L16" s="62">
        <f t="shared" si="2"/>
        <v>5.5555555555555552E-2</v>
      </c>
      <c r="M16" s="59">
        <v>17</v>
      </c>
      <c r="N16" s="62">
        <f t="shared" si="8"/>
        <v>0.94444444444444442</v>
      </c>
      <c r="O16" s="59">
        <v>0</v>
      </c>
      <c r="P16" s="62">
        <f t="shared" si="4"/>
        <v>0</v>
      </c>
      <c r="Q16" s="59">
        <v>0</v>
      </c>
      <c r="R16" s="56">
        <f t="shared" si="5"/>
        <v>0</v>
      </c>
    </row>
    <row r="17" spans="1:18" ht="15.75" thickBot="1" x14ac:dyDescent="0.3">
      <c r="A17" s="104" t="s">
        <v>68</v>
      </c>
      <c r="B17" s="107" t="s">
        <v>79</v>
      </c>
      <c r="C17" s="52" t="s">
        <v>80</v>
      </c>
      <c r="D17" s="63">
        <f>E17+G17+I17+K17+M17+O17+Q17</f>
        <v>1749</v>
      </c>
      <c r="E17" s="63">
        <f>E5+E9+E13</f>
        <v>549</v>
      </c>
      <c r="F17" s="64">
        <f t="shared" si="0"/>
        <v>0.313893653516295</v>
      </c>
      <c r="G17" s="63">
        <f>G5+G9+G13</f>
        <v>843</v>
      </c>
      <c r="H17" s="64">
        <f t="shared" si="1"/>
        <v>0.48198970840480276</v>
      </c>
      <c r="I17" s="63">
        <f>I5+I9+I13</f>
        <v>298</v>
      </c>
      <c r="J17" s="64">
        <f t="shared" si="7"/>
        <v>0.1703830760434534</v>
      </c>
      <c r="K17" s="63">
        <f>K5+K9+K13</f>
        <v>58</v>
      </c>
      <c r="L17" s="64">
        <f t="shared" si="2"/>
        <v>3.3161806746712409E-2</v>
      </c>
      <c r="M17" s="63">
        <f>M5+M9+M13</f>
        <v>1</v>
      </c>
      <c r="N17" s="64">
        <f t="shared" si="8"/>
        <v>5.717552887364208E-4</v>
      </c>
      <c r="O17" s="63">
        <f>O5+O9+O13</f>
        <v>0</v>
      </c>
      <c r="P17" s="64">
        <f t="shared" si="4"/>
        <v>0</v>
      </c>
      <c r="Q17" s="63">
        <f>Q5+Q9+Q13</f>
        <v>0</v>
      </c>
      <c r="R17" s="64">
        <f t="shared" si="5"/>
        <v>0</v>
      </c>
    </row>
    <row r="18" spans="1:18" ht="15.75" thickBot="1" x14ac:dyDescent="0.3">
      <c r="A18" s="105"/>
      <c r="B18" s="108"/>
      <c r="C18" s="52" t="s">
        <v>81</v>
      </c>
      <c r="D18" s="63">
        <f t="shared" si="9"/>
        <v>629</v>
      </c>
      <c r="E18" s="63">
        <f>E6+E10+E14</f>
        <v>184</v>
      </c>
      <c r="F18" s="64">
        <f t="shared" si="0"/>
        <v>0.29252782193958665</v>
      </c>
      <c r="G18" s="63">
        <f>G6+G10+G14</f>
        <v>251</v>
      </c>
      <c r="H18" s="64">
        <f t="shared" si="1"/>
        <v>0.39904610492845788</v>
      </c>
      <c r="I18" s="63">
        <f>I6+I10+I14</f>
        <v>160</v>
      </c>
      <c r="J18" s="64">
        <f t="shared" si="7"/>
        <v>0.25437201907790141</v>
      </c>
      <c r="K18" s="63">
        <f>K6+K10+K14</f>
        <v>34</v>
      </c>
      <c r="L18" s="64">
        <f t="shared" si="2"/>
        <v>5.4054054054054057E-2</v>
      </c>
      <c r="M18" s="63">
        <f>M6+M10+M14</f>
        <v>0</v>
      </c>
      <c r="N18" s="64">
        <f t="shared" si="8"/>
        <v>0</v>
      </c>
      <c r="O18" s="63">
        <f>O6+O10+O14</f>
        <v>0</v>
      </c>
      <c r="P18" s="64">
        <f t="shared" si="4"/>
        <v>0</v>
      </c>
      <c r="Q18" s="63">
        <f>Q6+Q10+Q14</f>
        <v>0</v>
      </c>
      <c r="R18" s="64">
        <f t="shared" si="5"/>
        <v>0</v>
      </c>
    </row>
    <row r="19" spans="1:18" ht="15.75" thickBot="1" x14ac:dyDescent="0.3">
      <c r="A19" s="105"/>
      <c r="B19" s="107" t="s">
        <v>82</v>
      </c>
      <c r="C19" s="52" t="s">
        <v>80</v>
      </c>
      <c r="D19" s="63">
        <f t="shared" si="9"/>
        <v>1749</v>
      </c>
      <c r="E19" s="63">
        <f>E7+E11+E15</f>
        <v>214</v>
      </c>
      <c r="F19" s="64">
        <f t="shared" si="0"/>
        <v>0.12235563178959405</v>
      </c>
      <c r="G19" s="63">
        <f>G7+G11+G15</f>
        <v>182</v>
      </c>
      <c r="H19" s="64">
        <f t="shared" si="1"/>
        <v>0.10405946255002858</v>
      </c>
      <c r="I19" s="63">
        <f>I7+I11+I15</f>
        <v>488</v>
      </c>
      <c r="J19" s="64">
        <f t="shared" si="7"/>
        <v>0.27901658090337333</v>
      </c>
      <c r="K19" s="63">
        <f>K7+K11+K15</f>
        <v>607</v>
      </c>
      <c r="L19" s="64">
        <f t="shared" si="2"/>
        <v>0.34705546026300743</v>
      </c>
      <c r="M19" s="63">
        <f>M7+M11+M15</f>
        <v>236</v>
      </c>
      <c r="N19" s="64">
        <f t="shared" si="8"/>
        <v>0.1349342481417953</v>
      </c>
      <c r="O19" s="63">
        <f>O7+O11+O15</f>
        <v>22</v>
      </c>
      <c r="P19" s="64">
        <f t="shared" si="4"/>
        <v>1.2578616352201259E-2</v>
      </c>
      <c r="Q19" s="63">
        <f>Q7+Q11+Q15</f>
        <v>0</v>
      </c>
      <c r="R19" s="64">
        <f t="shared" si="5"/>
        <v>0</v>
      </c>
    </row>
    <row r="20" spans="1:18" ht="15.75" thickBot="1" x14ac:dyDescent="0.3">
      <c r="A20" s="106"/>
      <c r="B20" s="108"/>
      <c r="C20" s="52" t="s">
        <v>81</v>
      </c>
      <c r="D20" s="63">
        <f t="shared" si="9"/>
        <v>629</v>
      </c>
      <c r="E20" s="63">
        <f>E8+E12+E16</f>
        <v>34</v>
      </c>
      <c r="F20" s="64">
        <f t="shared" si="0"/>
        <v>5.4054054054054057E-2</v>
      </c>
      <c r="G20" s="63">
        <f>G8+G12+G16</f>
        <v>67</v>
      </c>
      <c r="H20" s="64">
        <f t="shared" si="1"/>
        <v>0.10651828298887123</v>
      </c>
      <c r="I20" s="63">
        <f>I8+I12+I16</f>
        <v>95</v>
      </c>
      <c r="J20" s="64">
        <f t="shared" si="7"/>
        <v>0.15103338632750399</v>
      </c>
      <c r="K20" s="63">
        <f>K8+K12+K16</f>
        <v>176</v>
      </c>
      <c r="L20" s="64">
        <f t="shared" si="2"/>
        <v>0.27980922098569155</v>
      </c>
      <c r="M20" s="63">
        <f>M8+M12+M16</f>
        <v>211</v>
      </c>
      <c r="N20" s="64">
        <f t="shared" si="8"/>
        <v>0.3354531001589825</v>
      </c>
      <c r="O20" s="63">
        <f>O8+O12+O16</f>
        <v>32</v>
      </c>
      <c r="P20" s="64">
        <f t="shared" si="4"/>
        <v>5.0874403815580289E-2</v>
      </c>
      <c r="Q20" s="63">
        <f>Q8+Q12+Q16</f>
        <v>14</v>
      </c>
      <c r="R20" s="64">
        <f t="shared" si="5"/>
        <v>2.2257551669316374E-2</v>
      </c>
    </row>
    <row r="22" spans="1:18" x14ac:dyDescent="0.25">
      <c r="E22" s="85"/>
      <c r="F22" s="86"/>
      <c r="G22" s="86"/>
      <c r="H22" s="86"/>
      <c r="I22" s="86"/>
      <c r="J22" s="86"/>
      <c r="K22" s="86"/>
      <c r="L22" s="86"/>
    </row>
    <row r="23" spans="1:18" x14ac:dyDescent="0.25">
      <c r="E23" s="87"/>
      <c r="F23" s="88"/>
      <c r="G23" s="88"/>
      <c r="H23" s="88"/>
      <c r="I23" s="88"/>
      <c r="J23" s="88"/>
      <c r="K23" s="88"/>
      <c r="L23" s="88"/>
    </row>
    <row r="24" spans="1:18" x14ac:dyDescent="0.25">
      <c r="E24" s="87"/>
      <c r="F24" s="88"/>
      <c r="G24" s="88"/>
      <c r="H24" s="88"/>
      <c r="I24" s="88"/>
      <c r="J24" s="88"/>
      <c r="K24" s="88"/>
      <c r="L24" s="88"/>
    </row>
    <row r="25" spans="1:18" x14ac:dyDescent="0.25">
      <c r="E25" s="87"/>
      <c r="F25" s="88"/>
      <c r="G25" s="88"/>
      <c r="H25" s="88"/>
      <c r="I25" s="88"/>
      <c r="J25" s="88"/>
      <c r="K25" s="88"/>
      <c r="L25" s="88"/>
    </row>
    <row r="26" spans="1:18" x14ac:dyDescent="0.25">
      <c r="E26" s="87"/>
      <c r="F26" s="88"/>
      <c r="G26" s="88"/>
      <c r="H26" s="88"/>
      <c r="I26" s="88"/>
      <c r="J26" s="88"/>
      <c r="K26" s="88"/>
      <c r="L26" s="88"/>
    </row>
    <row r="27" spans="1:18" x14ac:dyDescent="0.25">
      <c r="E27" s="89"/>
      <c r="F27" s="90"/>
      <c r="G27" s="90"/>
      <c r="H27" s="90"/>
      <c r="I27" s="90"/>
      <c r="J27" s="90"/>
      <c r="K27" s="90"/>
      <c r="L27" s="90"/>
    </row>
  </sheetData>
  <mergeCells count="22">
    <mergeCell ref="M3:N3"/>
    <mergeCell ref="O3:P3"/>
    <mergeCell ref="Q3:R3"/>
    <mergeCell ref="A5:A8"/>
    <mergeCell ref="B5:B6"/>
    <mergeCell ref="B7:B8"/>
    <mergeCell ref="A2:C4"/>
    <mergeCell ref="D2:R2"/>
    <mergeCell ref="D3:D4"/>
    <mergeCell ref="E3:F3"/>
    <mergeCell ref="G3:H3"/>
    <mergeCell ref="I3:J3"/>
    <mergeCell ref="K3:L3"/>
    <mergeCell ref="A17:A20"/>
    <mergeCell ref="B17:B18"/>
    <mergeCell ref="B19:B20"/>
    <mergeCell ref="A9:A12"/>
    <mergeCell ref="B9:B10"/>
    <mergeCell ref="B11:B12"/>
    <mergeCell ref="A13:A16"/>
    <mergeCell ref="B13:B14"/>
    <mergeCell ref="B15:B16"/>
  </mergeCells>
  <pageMargins left="0.23622047244094491" right="0.23622047244094491" top="0.74803149606299213" bottom="0.74803149606299213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8B15-390C-46F5-A461-2801E65B74FB}">
  <sheetPr codeName="Sheet4"/>
  <dimension ref="A1:E30"/>
  <sheetViews>
    <sheetView tabSelected="1" workbookViewId="0">
      <selection activeCell="D17" sqref="D17"/>
    </sheetView>
  </sheetViews>
  <sheetFormatPr defaultRowHeight="15" x14ac:dyDescent="0.25"/>
  <cols>
    <col min="1" max="1" width="23.28515625" customWidth="1"/>
    <col min="2" max="2" width="10.7109375" bestFit="1" customWidth="1"/>
    <col min="3" max="3" width="17.85546875" customWidth="1"/>
    <col min="4" max="5" width="11.5703125" bestFit="1" customWidth="1"/>
    <col min="8" max="8" width="29.85546875" customWidth="1"/>
  </cols>
  <sheetData>
    <row r="1" spans="1:5" ht="35.25" customHeight="1" x14ac:dyDescent="0.25">
      <c r="A1" s="6" t="s">
        <v>12</v>
      </c>
      <c r="B1" s="7">
        <v>44075</v>
      </c>
      <c r="C1" s="7">
        <v>44440</v>
      </c>
      <c r="D1" s="8" t="s">
        <v>86</v>
      </c>
      <c r="E1" s="7" t="s">
        <v>87</v>
      </c>
    </row>
    <row r="2" spans="1:5" ht="18.75" x14ac:dyDescent="0.25">
      <c r="A2" s="10" t="s">
        <v>14</v>
      </c>
      <c r="B2" s="11">
        <v>90</v>
      </c>
      <c r="C2" s="11">
        <v>288</v>
      </c>
      <c r="D2" s="12">
        <v>1595</v>
      </c>
      <c r="E2" s="11">
        <v>380</v>
      </c>
    </row>
    <row r="3" spans="1:5" ht="18.75" x14ac:dyDescent="0.25">
      <c r="A3" s="10" t="s">
        <v>92</v>
      </c>
      <c r="B3" s="11">
        <v>0</v>
      </c>
      <c r="C3" s="11">
        <v>29</v>
      </c>
      <c r="D3" s="13">
        <v>29</v>
      </c>
      <c r="E3" s="11">
        <v>6</v>
      </c>
    </row>
    <row r="4" spans="1:5" ht="18.75" x14ac:dyDescent="0.25">
      <c r="A4" s="10" t="s">
        <v>15</v>
      </c>
      <c r="B4" s="11">
        <v>15</v>
      </c>
      <c r="C4" s="11">
        <v>24</v>
      </c>
      <c r="D4" s="13">
        <v>125</v>
      </c>
      <c r="E4" s="11">
        <v>54</v>
      </c>
    </row>
    <row r="5" spans="1:5" ht="19.5" thickBot="1" x14ac:dyDescent="0.3">
      <c r="A5" s="14" t="s">
        <v>16</v>
      </c>
      <c r="B5" s="11">
        <v>0</v>
      </c>
      <c r="C5" s="11">
        <v>0</v>
      </c>
      <c r="D5" s="15">
        <v>0</v>
      </c>
      <c r="E5" s="11">
        <v>0</v>
      </c>
    </row>
    <row r="6" spans="1:5" ht="19.5" thickBot="1" x14ac:dyDescent="0.3">
      <c r="A6" s="71" t="s">
        <v>17</v>
      </c>
      <c r="B6" s="73">
        <f>SUM(B2:B5)</f>
        <v>105</v>
      </c>
      <c r="C6" s="72">
        <f>C2+C3+C4+C5</f>
        <v>341</v>
      </c>
      <c r="D6" s="72">
        <f>SUM(D2:D5)</f>
        <v>1749</v>
      </c>
      <c r="E6" s="72">
        <f>E2+E3+E4+E5</f>
        <v>440</v>
      </c>
    </row>
    <row r="7" spans="1:5" ht="37.5" customHeight="1" thickBot="1" x14ac:dyDescent="0.3">
      <c r="A7" s="16" t="s">
        <v>18</v>
      </c>
      <c r="B7" s="78">
        <v>44075</v>
      </c>
      <c r="C7" s="78">
        <v>44440</v>
      </c>
      <c r="D7" s="9" t="s">
        <v>86</v>
      </c>
      <c r="E7" s="79" t="s">
        <v>87</v>
      </c>
    </row>
    <row r="8" spans="1:5" ht="18.75" x14ac:dyDescent="0.25">
      <c r="A8" s="17" t="s">
        <v>14</v>
      </c>
      <c r="B8" s="18">
        <v>8.8700000000000001E-2</v>
      </c>
      <c r="C8" s="18">
        <v>0.41370000000000001</v>
      </c>
      <c r="D8" s="18">
        <v>1.9019999999999999</v>
      </c>
      <c r="E8" s="18">
        <v>0.42</v>
      </c>
    </row>
    <row r="9" spans="1:5" ht="18.75" x14ac:dyDescent="0.25">
      <c r="A9" s="10" t="s">
        <v>92</v>
      </c>
      <c r="B9" s="19">
        <v>0</v>
      </c>
      <c r="C9" s="19">
        <v>1.55E-2</v>
      </c>
      <c r="D9" s="19">
        <v>1.55E-2</v>
      </c>
      <c r="E9" s="19">
        <v>3.0000000000000001E-3</v>
      </c>
    </row>
    <row r="10" spans="1:5" ht="18.75" x14ac:dyDescent="0.25">
      <c r="A10" s="10" t="s">
        <v>15</v>
      </c>
      <c r="B10" s="19">
        <v>0.13100000000000001</v>
      </c>
      <c r="C10" s="19">
        <v>0.3518</v>
      </c>
      <c r="D10" s="19">
        <v>2.08</v>
      </c>
      <c r="E10" s="19">
        <v>0.752</v>
      </c>
    </row>
    <row r="11" spans="1:5" ht="19.5" thickBot="1" x14ac:dyDescent="0.3">
      <c r="A11" s="14" t="s">
        <v>16</v>
      </c>
      <c r="B11" s="20">
        <v>0</v>
      </c>
      <c r="C11" s="20">
        <v>0</v>
      </c>
      <c r="D11" s="20">
        <v>0</v>
      </c>
      <c r="E11" s="20">
        <v>0</v>
      </c>
    </row>
    <row r="12" spans="1:5" ht="19.5" thickBot="1" x14ac:dyDescent="0.3">
      <c r="A12" s="69" t="s">
        <v>17</v>
      </c>
      <c r="B12" s="76">
        <f>SUM(B8:B11)</f>
        <v>0.21970000000000001</v>
      </c>
      <c r="C12" s="76">
        <f>SUM(C8:C11)</f>
        <v>0.78100000000000003</v>
      </c>
      <c r="D12" s="70">
        <f>SUM(D8:D11)</f>
        <v>3.9975000000000001</v>
      </c>
      <c r="E12" s="76">
        <f>SUM(E8:E11)</f>
        <v>1.175</v>
      </c>
    </row>
    <row r="16" spans="1:5" ht="29.25" customHeight="1" x14ac:dyDescent="0.25"/>
    <row r="30" ht="29.2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BDC3-BF55-4971-A2A2-6D6C9A8E7F81}">
  <sheetPr codeName="Sheet5"/>
  <dimension ref="A1:G8"/>
  <sheetViews>
    <sheetView workbookViewId="0">
      <selection activeCell="B14" sqref="B14"/>
    </sheetView>
  </sheetViews>
  <sheetFormatPr defaultRowHeight="15" x14ac:dyDescent="0.25"/>
  <cols>
    <col min="1" max="1" width="17.85546875" customWidth="1"/>
    <col min="2" max="2" width="18.5703125" customWidth="1"/>
    <col min="3" max="3" width="12.140625" customWidth="1"/>
    <col min="4" max="4" width="12.85546875" customWidth="1"/>
    <col min="5" max="5" width="14.28515625" customWidth="1"/>
    <col min="6" max="6" width="14.5703125" customWidth="1"/>
    <col min="7" max="7" width="15.28515625" customWidth="1"/>
    <col min="10" max="10" width="24.42578125" customWidth="1"/>
  </cols>
  <sheetData>
    <row r="1" spans="1:7" ht="21" x14ac:dyDescent="0.25">
      <c r="A1" s="125" t="s">
        <v>21</v>
      </c>
      <c r="B1" s="21"/>
      <c r="C1" s="21"/>
      <c r="D1" s="127" t="s">
        <v>91</v>
      </c>
      <c r="E1" s="127"/>
      <c r="F1" s="127"/>
      <c r="G1" s="128"/>
    </row>
    <row r="2" spans="1:7" ht="54" customHeight="1" x14ac:dyDescent="0.25">
      <c r="A2" s="126"/>
      <c r="B2" s="22" t="s">
        <v>22</v>
      </c>
      <c r="C2" s="22" t="s">
        <v>23</v>
      </c>
      <c r="D2" s="22" t="s">
        <v>24</v>
      </c>
      <c r="E2" s="22" t="s">
        <v>25</v>
      </c>
      <c r="F2" s="22" t="s">
        <v>26</v>
      </c>
      <c r="G2" s="23" t="s">
        <v>27</v>
      </c>
    </row>
    <row r="3" spans="1:7" ht="36.75" customHeight="1" x14ac:dyDescent="0.25">
      <c r="A3" s="24" t="s">
        <v>28</v>
      </c>
      <c r="B3" s="80">
        <v>17</v>
      </c>
      <c r="C3" s="80"/>
      <c r="D3" s="80"/>
      <c r="E3" s="80"/>
      <c r="F3" s="80"/>
      <c r="G3" s="81">
        <f>SUM(B3:F3)</f>
        <v>17</v>
      </c>
    </row>
    <row r="4" spans="1:7" ht="33" customHeight="1" x14ac:dyDescent="0.25">
      <c r="A4" s="24" t="s">
        <v>29</v>
      </c>
      <c r="B4" s="80">
        <v>39</v>
      </c>
      <c r="C4" s="80">
        <v>49</v>
      </c>
      <c r="D4" s="80">
        <v>56</v>
      </c>
      <c r="E4" s="80">
        <v>118</v>
      </c>
      <c r="F4" s="80">
        <v>122</v>
      </c>
      <c r="G4" s="81">
        <f t="shared" ref="G4:G7" si="0">SUM(B4:F4)</f>
        <v>384</v>
      </c>
    </row>
    <row r="5" spans="1:7" ht="41.25" customHeight="1" x14ac:dyDescent="0.25">
      <c r="A5" s="24" t="s">
        <v>30</v>
      </c>
      <c r="B5" s="80">
        <v>4</v>
      </c>
      <c r="C5" s="80">
        <v>13</v>
      </c>
      <c r="D5" s="80">
        <v>29</v>
      </c>
      <c r="E5" s="80">
        <v>57</v>
      </c>
      <c r="F5" s="80">
        <v>103</v>
      </c>
      <c r="G5" s="81">
        <f t="shared" si="0"/>
        <v>206</v>
      </c>
    </row>
    <row r="6" spans="1:7" ht="43.5" customHeight="1" x14ac:dyDescent="0.25">
      <c r="A6" s="24" t="s">
        <v>31</v>
      </c>
      <c r="B6" s="80">
        <v>0</v>
      </c>
      <c r="C6" s="80">
        <v>2</v>
      </c>
      <c r="D6" s="80">
        <v>1</v>
      </c>
      <c r="E6" s="80">
        <v>3</v>
      </c>
      <c r="F6" s="80">
        <v>18</v>
      </c>
      <c r="G6" s="81">
        <f t="shared" si="0"/>
        <v>24</v>
      </c>
    </row>
    <row r="7" spans="1:7" ht="54" customHeight="1" thickBot="1" x14ac:dyDescent="0.3">
      <c r="A7" s="25" t="s">
        <v>65</v>
      </c>
      <c r="B7" s="82">
        <v>39</v>
      </c>
      <c r="C7" s="82">
        <v>3</v>
      </c>
      <c r="D7" s="82"/>
      <c r="E7" s="82"/>
      <c r="F7" s="82"/>
      <c r="G7" s="81">
        <f t="shared" si="0"/>
        <v>42</v>
      </c>
    </row>
    <row r="8" spans="1:7" ht="43.5" customHeight="1" thickBot="1" x14ac:dyDescent="0.3">
      <c r="A8" s="26" t="s">
        <v>32</v>
      </c>
      <c r="B8" s="83">
        <f>SUM(B3:B7)</f>
        <v>99</v>
      </c>
      <c r="C8" s="83">
        <f t="shared" ref="C8:F8" si="1">SUM(C3:C7)</f>
        <v>67</v>
      </c>
      <c r="D8" s="83">
        <f t="shared" si="1"/>
        <v>86</v>
      </c>
      <c r="E8" s="83">
        <f t="shared" si="1"/>
        <v>178</v>
      </c>
      <c r="F8" s="83">
        <f t="shared" si="1"/>
        <v>243</v>
      </c>
      <c r="G8" s="83">
        <f t="shared" ref="G8" si="2">SUM(B8:F8)</f>
        <v>673</v>
      </c>
    </row>
  </sheetData>
  <mergeCells count="2">
    <mergeCell ref="A1:A2"/>
    <mergeCell ref="D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3454-DBC1-4919-A65C-6F7AA720DDA9}">
  <sheetPr codeName="Sheet6"/>
  <dimension ref="A1:I7"/>
  <sheetViews>
    <sheetView workbookViewId="0">
      <selection activeCell="I2" sqref="I2"/>
    </sheetView>
  </sheetViews>
  <sheetFormatPr defaultRowHeight="15" x14ac:dyDescent="0.25"/>
  <sheetData>
    <row r="1" spans="1:9" ht="38.25" thickBot="1" x14ac:dyDescent="0.3">
      <c r="A1" s="27" t="s">
        <v>33</v>
      </c>
      <c r="B1" s="28" t="s">
        <v>34</v>
      </c>
      <c r="C1" s="29" t="s">
        <v>35</v>
      </c>
      <c r="D1" s="30">
        <v>44105</v>
      </c>
      <c r="E1" s="30">
        <v>44075</v>
      </c>
      <c r="F1" s="30">
        <v>43739</v>
      </c>
      <c r="G1" s="29" t="s">
        <v>36</v>
      </c>
      <c r="H1" s="29" t="s">
        <v>13</v>
      </c>
      <c r="I1" s="31" t="s">
        <v>37</v>
      </c>
    </row>
    <row r="2" spans="1:9" ht="63" x14ac:dyDescent="0.25">
      <c r="A2" s="129" t="s">
        <v>38</v>
      </c>
      <c r="B2" s="32" t="s">
        <v>39</v>
      </c>
      <c r="C2" s="33" t="s">
        <v>20</v>
      </c>
      <c r="D2" s="34"/>
      <c r="E2" s="33"/>
      <c r="F2" s="34"/>
      <c r="G2" s="34"/>
      <c r="H2" s="34"/>
      <c r="I2" s="35"/>
    </row>
    <row r="3" spans="1:9" ht="15.75" x14ac:dyDescent="0.25">
      <c r="A3" s="129"/>
      <c r="B3" s="32" t="s">
        <v>40</v>
      </c>
      <c r="C3" s="33" t="s">
        <v>41</v>
      </c>
      <c r="D3" s="36"/>
      <c r="E3" s="36"/>
      <c r="F3" s="36"/>
      <c r="G3" s="37"/>
      <c r="H3" s="36"/>
      <c r="I3" s="35"/>
    </row>
    <row r="4" spans="1:9" ht="15.75" x14ac:dyDescent="0.25">
      <c r="A4" s="129"/>
      <c r="B4" s="32" t="s">
        <v>42</v>
      </c>
      <c r="C4" s="33" t="s">
        <v>41</v>
      </c>
      <c r="D4" s="36"/>
      <c r="E4" s="36"/>
      <c r="F4" s="36"/>
      <c r="G4" s="37"/>
      <c r="H4" s="36"/>
      <c r="I4" s="35"/>
    </row>
    <row r="5" spans="1:9" ht="15.75" x14ac:dyDescent="0.25">
      <c r="A5" s="129"/>
      <c r="B5" s="32" t="s">
        <v>43</v>
      </c>
      <c r="C5" s="33" t="s">
        <v>20</v>
      </c>
      <c r="D5" s="36"/>
      <c r="E5" s="36"/>
      <c r="F5" s="36"/>
      <c r="G5" s="37"/>
      <c r="H5" s="36"/>
      <c r="I5" s="35"/>
    </row>
    <row r="6" spans="1:9" ht="16.5" thickBot="1" x14ac:dyDescent="0.3">
      <c r="A6" s="38" t="s">
        <v>44</v>
      </c>
      <c r="B6" s="39" t="s">
        <v>45</v>
      </c>
      <c r="C6" s="40" t="s">
        <v>41</v>
      </c>
      <c r="D6" s="40"/>
      <c r="E6" s="40"/>
      <c r="F6" s="40"/>
      <c r="G6" s="40"/>
      <c r="H6" s="40"/>
      <c r="I6" s="41"/>
    </row>
    <row r="7" spans="1:9" ht="24" thickBot="1" x14ac:dyDescent="0.3">
      <c r="A7" s="42"/>
      <c r="B7" s="42"/>
      <c r="C7" s="42"/>
      <c r="D7" s="42"/>
      <c r="E7" s="42"/>
      <c r="F7" s="42"/>
      <c r="G7" s="42"/>
      <c r="H7" s="42"/>
      <c r="I7" s="42"/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Pendency Reasons</vt:lpstr>
      <vt:lpstr>New Connection Category</vt:lpstr>
      <vt:lpstr>Connection Time</vt:lpstr>
      <vt:lpstr>New Connection</vt:lpstr>
      <vt:lpstr>Net days Pendency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167506</dc:creator>
  <cp:lastModifiedBy>167506</cp:lastModifiedBy>
  <cp:lastPrinted>2021-03-04T04:35:12Z</cp:lastPrinted>
  <dcterms:created xsi:type="dcterms:W3CDTF">2021-02-06T07:51:20Z</dcterms:created>
  <dcterms:modified xsi:type="dcterms:W3CDTF">2021-10-06T10:35:27Z</dcterms:modified>
</cp:coreProperties>
</file>