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0F64561-1760-40E9-965C-D277B91F9C68}" xr6:coauthVersionLast="47" xr6:coauthVersionMax="47" xr10:uidLastSave="{00000000-0000-0000-0000-000000000000}"/>
  <bookViews>
    <workbookView xWindow="-108" yWindow="-108" windowWidth="23256" windowHeight="13176" xr2:uid="{B2BB256D-6289-4F64-A5AB-E568944E2514}"/>
  </bookViews>
  <sheets>
    <sheet name="Sensitivity Report 1" sheetId="5" r:id="rId1"/>
    <sheet name="Sheet1" sheetId="1" r:id="rId2"/>
  </sheets>
  <definedNames>
    <definedName name="solver_adj" localSheetId="1" hidden="1">Sheet1!$B$12:$C$12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Sheet1!$D$5:$D$8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Sheet1!$D$4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Sheet1!$F$5:$F$8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7" i="1"/>
  <c r="D8" i="1"/>
  <c r="XFD1048573" i="1" a="1"/>
  <c r="XFD1048573" i="1" s="1"/>
  <c r="XFD1048572" i="1" a="1"/>
  <c r="XFD1048572" i="1" s="1"/>
  <c r="XFD1048571" i="1" a="1"/>
  <c r="XFD1048571" i="1" s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XFD1048549" i="1" a="1"/>
  <c r="XFD1048549" i="1" s="1"/>
  <c r="XFD1048548" i="1" a="1"/>
  <c r="XFD1048548" i="1" s="1"/>
  <c r="D12" i="1"/>
  <c r="D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<sst xmlns="http://schemas.openxmlformats.org/spreadsheetml/2006/main" count="63" uniqueCount="49">
  <si>
    <t>x1</t>
  </si>
  <si>
    <t>x2</t>
  </si>
  <si>
    <t>x</t>
  </si>
  <si>
    <t>c1</t>
  </si>
  <si>
    <t>c2</t>
  </si>
  <si>
    <t>z</t>
  </si>
  <si>
    <t>&lt;=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</si>
  <si>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</si>
  <si>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</si>
  <si>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</si>
  <si>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</si>
  <si>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</si>
  <si>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</si>
  <si>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</si>
  <si>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</si>
  <si>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</si>
  <si>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</si>
  <si>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</si>
  <si>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</si>
  <si>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</si>
  <si>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</si>
  <si>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</si>
  <si>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</si>
  <si>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</si>
  <si>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</si>
  <si>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$D$6</t>
  </si>
  <si>
    <t>$D$7</t>
  </si>
  <si>
    <t>c3</t>
  </si>
  <si>
    <t>$D$8</t>
  </si>
  <si>
    <t>Input</t>
  </si>
  <si>
    <t>Output</t>
  </si>
  <si>
    <t>Solution</t>
  </si>
  <si>
    <t>Tons produced daily of exterior paint</t>
  </si>
  <si>
    <t>Tons produced daily of interior paint</t>
  </si>
  <si>
    <t>Total</t>
  </si>
  <si>
    <t>Action</t>
  </si>
  <si>
    <t>Limit</t>
  </si>
  <si>
    <t>c4</t>
  </si>
  <si>
    <t>Solution x1</t>
  </si>
  <si>
    <t>Solution x2</t>
  </si>
  <si>
    <t>c1 Total</t>
  </si>
  <si>
    <t>c2 Total</t>
  </si>
  <si>
    <t>c3 Total</t>
  </si>
  <si>
    <t>c4 Total</t>
  </si>
  <si>
    <t>Worksheet: [Reddy Mikks sensitivity report.xlsx]Sheet1</t>
  </si>
  <si>
    <t>Report Created: 2/5/2024 4:50:33 am</t>
  </si>
  <si>
    <t>$B$12</t>
  </si>
  <si>
    <t>$C$12</t>
  </si>
  <si>
    <t>$D$5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</si>
</sst>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8AF30-A314-4694-9C3E-98AC524B7DBE}" name="Table2" displayName="Table2" ref="A1:F8" headerRowCount="0" totalsRowShown="0" headerRowDxfId="7" dataDxfId="6" headerRowCellStyle="Normal" dataCellStyle="Normal">
  <tableColumns count="6">
    <tableColumn id="1" xr3:uid="{655D26A6-55C9-4AA4-81FE-9006216E9FF0}" name="Column1" headerRowDxfId="18" dataDxfId="13" dataCellStyle="Normal"/>
    <tableColumn id="2" xr3:uid="{2E885B64-F9A2-43AB-8A32-E87F622A1390}" name="Column2" headerRowDxfId="19" dataDxfId="12" dataCellStyle="Normal"/>
    <tableColumn id="3" xr3:uid="{C462CC0B-6ACF-4DA7-A62C-D60058DD8EFB}" name="Column3" headerRowDxfId="20" dataDxfId="11" dataCellStyle="Normal"/>
    <tableColumn id="4" xr3:uid="{F3F4B567-4CB8-4959-BF4B-DDAA0545B883}" name="Column4" headerRowDxfId="21" dataDxfId="10" dataCellStyle="Normal"/>
    <tableColumn id="5" xr3:uid="{D85EDA06-7A25-44BF-8BD9-991AD2992FCF}" name="Column5" headerRowDxfId="22" dataDxfId="9" dataCellStyle="Normal"/>
    <tableColumn id="6" xr3:uid="{41653B33-E65D-457D-86BA-EF6B8219789D}" name="Column6" headerRowDxfId="23" dataDxfId="8" dataCellStyle="Normal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10F03E-2D34-419D-A7A8-694B2347F3DB}" name="Table3" displayName="Table3" ref="A11:D12" headerRowCount="0" totalsRowShown="0" headerRowDxfId="1" dataDxfId="0" headerRowCellStyle="Normal" dataCellStyle="Normal">
  <tableColumns count="4">
    <tableColumn id="1" xr3:uid="{7195E3AA-6219-4A85-87D8-C9341385FC78}" name="Column1" headerRowDxfId="14" dataDxfId="5" dataCellStyle="Normal"/>
    <tableColumn id="2" xr3:uid="{B04DF9D8-C65C-47A8-890A-BDCEB1448965}" name="Column2" headerRowDxfId="15" dataDxfId="4" dataCellStyle="Normal"/>
    <tableColumn id="3" xr3:uid="{0E5F242D-536C-426F-953E-F5BB8029D8E7}" name="Column3" headerRowDxfId="16" dataDxfId="3" dataCellStyle="Normal"/>
    <tableColumn id="4" xr3:uid="{2568F45A-803E-42AC-99BD-FBBCE707846D}" name="Column4" headerRowDxfId="17" dataDxfId="2" dataCellStyle="Normal">
      <calculatedColumnFormula>SUMPRODUCT(B3:C3,$B$12:$C$12)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ECF29A-9D57-4EBE-B3C8-75E98AA0E454}">
  <we:reference id="wa104100404" version="3.0.0.1" store="en-SG" storeType="OMEX"/>
  <we:alternateReferences>
    <we:reference id="WA104100404" version="3.0.0.1" store="WA104100404" storeType="OMEX"/>
  </we:alternateReferences>
  <we:properties>
    <we:property name="UniqueID" value="&quot;20243231713842724473&quot;"/>
    <we:property name="Yy4gCRdWVH1WLQ==" value="&quot;&quot;"/>
    <we:property name="Yy4gCRdWVEFbKzQNKgYQDVc=" value="&quot;dxQC&quot;"/>
    <we:property name="Yy4gCRdWVH9VPw8BNg==" value="&quot;AQ==&quot;"/>
    <we:property name="Yy4gCRdWVEFbKzQNKgYbBlc=" value="&quot;AQ==&quot;"/>
    <we:property name="Yy4gCRdWVEFbKzQNKgYFEVU=" value="&quot;AGh1XFNXRQM=&quot;"/>
    <we:property name="Yy4gCRdWVEFbKzQNKgYGAFw=" value="&quot;AQ==&quot;"/>
    <we:property name="Yy4gCRdWVEFbKzQNKgYHD0g=" value="&quot;AA==&quot;"/>
    <we:property name="Yy4gCRdWVEFbKzQNKgYBDFw=" value="&quot;AGh1XQ==&quot;"/>
    <we:property name="Yy4gCRdWVEFbKzQNKgYWFVc=" value="&quot;AGh1XFNW&quot;"/>
    <we:property name="Yy4gCRdWVEFbKzQNKgYYEFw=" value="&quot;AA==&quot;"/>
    <we:property name="Yy4gCRdWVEFbKzQNKgYGEEo=" value="&quot;AXZ1&quot;"/>
    <we:property name="Yy4gCRdWVEFbKzQNKgYHEFQ=" value="&quot;AA==&quot;"/>
    <we:property name="Yy4gCRdWVEFbKzQNKgYYEUQ=" value="&quot;AGh1W1Y=&quot;"/>
    <we:property name="Yy4gCRdWVEFbKzQNKgYYDVk=" value="&quot;A3Y=&quot;"/>
    <we:property name="Yy4gCRdWVEFbKzQNKgYHAUY=" value="&quot;AQ==&quot;"/>
    <we:property name="Yy4gCRdWVEFbKzQNKgYbF0I=" value="&quot;Ag==&quot;"/>
    <we:property name="Yy4gCRdWVEFbKzQNKgYUAFM=" value="&quot;AGh1XFI=&quot;"/>
    <we:property name="Yy4gCRdWVEFbKzQNKgYHBkM=" value="&quot;BQ==&quot;"/>
    <we:property name="Yy4gCRdWVEFbKzQNKgYUEUM=" value="&quot;AQ==&quot;"/>
    <we:property name="Yy4gCRdWVEFbKzQNKgYGF1E=" value="&quot;AA==&quot;"/>
    <we:property name="Yy4gCRdWVEFbKzQNKgYYBkQ=" value="&quot;Ag==&quot;"/>
    <we:property name="Yy4gCRdWVEFbKzQNKgYGDFM=" value="&quot;AA==&quot;"/>
    <we:property name="Yy4gCRdWVEFbKzQNKgYZE0Q=" value="&quot;AA==&quot;"/>
    <we:property name="Yy4gCRdWVEFbKzQNKgYZE0A=" value="&quot;AA==&quot;"/>
    <we:property name="Yy4gCRdWVEFbKzQNKgYSAkA=" value="&quot;AGh1XFNXRQM=&quot;"/>
    <we:property name="Yy4gCRdWVEFbKzQNKgYcE0M=" value="&quot;AGh8VQ==&quot;"/>
    <we:property name="Yy4gCRdWVEFbKzQNKgYTBlE=" value="&quot;AGh1XFNXRQM=&quot;"/>
    <we:property name="Yy4gCRdWVEFbKzQNKgYcE1k=" value="&quot;AQ==&quot;"/>
    <we:property name="Yy4gCRdWVEFbKzQNKgYcE1Q=" value="&quot;Aw==&quot;"/>
  </we:properties>
  <we:bindings>
    <we:binding id="refEdit" type="matrix" appref="{F68ED053-E848-41F5-B394-F57566D84269}"/>
    <we:binding id="Worker" type="matrix" appref="{41EB4613-8645-4DFF-B062-0BDE632D6154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B030-0101-4D74-AA56-9F3F1E099CE9}">
  <dimension ref="A1:H18"/>
  <sheetViews>
    <sheetView showGridLines="0" tabSelected="1" zoomScale="145" zoomScaleNormal="145" workbookViewId="0">
      <selection activeCell="J20" sqref="J20"/>
    </sheetView>
  </sheetViews>
  <sheetFormatPr defaultRowHeight="14.4" x14ac:dyDescent="0.3"/>
  <cols>
    <col min="1" max="1" width="2.33203125" customWidth="1"/>
    <col min="2" max="2" width="6.109375" bestFit="1" customWidth="1"/>
    <col min="3" max="3" width="10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7</v>
      </c>
    </row>
    <row r="2" spans="1:8" x14ac:dyDescent="0.3">
      <c r="A2" s="1" t="s">
        <v>44</v>
      </c>
    </row>
    <row r="3" spans="1:8" x14ac:dyDescent="0.3">
      <c r="A3" s="1" t="s">
        <v>45</v>
      </c>
    </row>
    <row r="6" spans="1:8" ht="15" thickBot="1" x14ac:dyDescent="0.35">
      <c r="A6" t="s">
        <v>8</v>
      </c>
    </row>
    <row r="7" spans="1:8" x14ac:dyDescent="0.3">
      <c r="B7" s="7"/>
      <c r="C7" s="7"/>
      <c r="D7" s="7" t="s">
        <v>11</v>
      </c>
      <c r="E7" s="7" t="s">
        <v>13</v>
      </c>
      <c r="F7" s="7" t="s">
        <v>15</v>
      </c>
      <c r="G7" s="7" t="s">
        <v>17</v>
      </c>
      <c r="H7" s="7" t="s">
        <v>17</v>
      </c>
    </row>
    <row r="8" spans="1:8" ht="15" thickBot="1" x14ac:dyDescent="0.35">
      <c r="B8" s="8" t="s">
        <v>9</v>
      </c>
      <c r="C8" s="8" t="s">
        <v>10</v>
      </c>
      <c r="D8" s="8" t="s">
        <v>12</v>
      </c>
      <c r="E8" s="8" t="s">
        <v>14</v>
      </c>
      <c r="F8" s="8" t="s">
        <v>16</v>
      </c>
      <c r="G8" s="8" t="s">
        <v>18</v>
      </c>
      <c r="H8" s="8" t="s">
        <v>19</v>
      </c>
    </row>
    <row r="9" spans="1:8" x14ac:dyDescent="0.3">
      <c r="B9" s="5" t="s">
        <v>46</v>
      </c>
      <c r="C9" s="5" t="s">
        <v>38</v>
      </c>
      <c r="D9" s="5">
        <v>3</v>
      </c>
      <c r="E9" s="5">
        <v>0</v>
      </c>
      <c r="F9" s="5">
        <v>5</v>
      </c>
      <c r="G9" s="5">
        <v>1.0000000000000004</v>
      </c>
      <c r="H9" s="5">
        <v>3</v>
      </c>
    </row>
    <row r="10" spans="1:8" ht="15" thickBot="1" x14ac:dyDescent="0.35">
      <c r="B10" s="6" t="s">
        <v>47</v>
      </c>
      <c r="C10" s="6" t="s">
        <v>39</v>
      </c>
      <c r="D10" s="6">
        <v>1.4999999999999998</v>
      </c>
      <c r="E10" s="6">
        <v>0</v>
      </c>
      <c r="F10" s="6">
        <v>4</v>
      </c>
      <c r="G10" s="6">
        <v>6.0000000000000009</v>
      </c>
      <c r="H10" s="6">
        <v>0.66666666666666696</v>
      </c>
    </row>
    <row r="12" spans="1:8" ht="15" thickBot="1" x14ac:dyDescent="0.35">
      <c r="A12" t="s">
        <v>20</v>
      </c>
    </row>
    <row r="13" spans="1:8" x14ac:dyDescent="0.3">
      <c r="B13" s="7"/>
      <c r="C13" s="7"/>
      <c r="D13" s="7" t="s">
        <v>11</v>
      </c>
      <c r="E13" s="7" t="s">
        <v>21</v>
      </c>
      <c r="F13" s="7" t="s">
        <v>23</v>
      </c>
      <c r="G13" s="7" t="s">
        <v>17</v>
      </c>
      <c r="H13" s="7" t="s">
        <v>17</v>
      </c>
    </row>
    <row r="14" spans="1:8" ht="15" thickBot="1" x14ac:dyDescent="0.35">
      <c r="B14" s="8" t="s">
        <v>9</v>
      </c>
      <c r="C14" s="8" t="s">
        <v>10</v>
      </c>
      <c r="D14" s="8" t="s">
        <v>12</v>
      </c>
      <c r="E14" s="8" t="s">
        <v>22</v>
      </c>
      <c r="F14" s="8" t="s">
        <v>24</v>
      </c>
      <c r="G14" s="8" t="s">
        <v>18</v>
      </c>
      <c r="H14" s="8" t="s">
        <v>19</v>
      </c>
    </row>
    <row r="15" spans="1:8" x14ac:dyDescent="0.3">
      <c r="B15" s="5" t="s">
        <v>48</v>
      </c>
      <c r="C15" s="5" t="s">
        <v>40</v>
      </c>
      <c r="D15" s="5">
        <v>24</v>
      </c>
      <c r="E15" s="5">
        <v>0.74999999999999989</v>
      </c>
      <c r="F15" s="5">
        <v>24</v>
      </c>
      <c r="G15" s="5">
        <v>12.000000000000002</v>
      </c>
      <c r="H15" s="5">
        <v>4.0000000000000027</v>
      </c>
    </row>
    <row r="16" spans="1:8" x14ac:dyDescent="0.3">
      <c r="B16" s="5" t="s">
        <v>25</v>
      </c>
      <c r="C16" s="5" t="s">
        <v>41</v>
      </c>
      <c r="D16" s="5">
        <v>6</v>
      </c>
      <c r="E16" s="5">
        <v>0.50000000000000011</v>
      </c>
      <c r="F16" s="5">
        <v>6</v>
      </c>
      <c r="G16" s="5">
        <v>0.66666666666666707</v>
      </c>
      <c r="H16" s="5">
        <v>2</v>
      </c>
    </row>
    <row r="17" spans="2:8" x14ac:dyDescent="0.3">
      <c r="B17" s="5" t="s">
        <v>26</v>
      </c>
      <c r="C17" s="5" t="s">
        <v>42</v>
      </c>
      <c r="D17" s="5">
        <v>-1.5000000000000002</v>
      </c>
      <c r="E17" s="5">
        <v>0</v>
      </c>
      <c r="F17" s="5">
        <v>1</v>
      </c>
      <c r="G17" s="5">
        <v>1E+30</v>
      </c>
      <c r="H17" s="5">
        <v>2.5000000000000004</v>
      </c>
    </row>
    <row r="18" spans="2:8" ht="15" thickBot="1" x14ac:dyDescent="0.35">
      <c r="B18" s="6" t="s">
        <v>28</v>
      </c>
      <c r="C18" s="6" t="s">
        <v>43</v>
      </c>
      <c r="D18" s="6">
        <v>1.4999999999999998</v>
      </c>
      <c r="E18" s="6">
        <v>0</v>
      </c>
      <c r="F18" s="6">
        <v>2</v>
      </c>
      <c r="G18" s="6">
        <v>1E+30</v>
      </c>
      <c r="H18" s="6">
        <v>0.50000000000000022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0EE4-1A19-4ABB-B6B7-E5CB39B2CF3B}">
  <dimension ref="A1:XFD1048573"/>
  <sheetViews>
    <sheetView zoomScale="172" workbookViewId="0">
      <selection activeCell="D15" sqref="D15"/>
    </sheetView>
  </sheetViews>
  <sheetFormatPr defaultRowHeight="14.4" x14ac:dyDescent="0.3"/>
  <cols>
    <col min="1" max="1" width="9.6640625" style="2" customWidth="1"/>
    <col min="2" max="2" width="34.88671875" style="2" customWidth="1"/>
    <col min="3" max="3" width="35.21875" style="2" customWidth="1"/>
    <col min="4" max="6" width="9.6640625" style="2" customWidth="1"/>
    <col min="7" max="16384" width="8.88671875" style="2"/>
  </cols>
  <sheetData>
    <row r="1" spans="1:7" ht="15.6" x14ac:dyDescent="0.3">
      <c r="A1" s="9" t="s">
        <v>29</v>
      </c>
      <c r="B1" s="9"/>
      <c r="C1" s="9"/>
      <c r="D1" s="9"/>
      <c r="E1" s="9"/>
      <c r="F1" s="9"/>
      <c r="G1" s="3"/>
    </row>
    <row r="2" spans="1:7" ht="15.6" x14ac:dyDescent="0.3">
      <c r="A2" s="9"/>
      <c r="B2" s="9" t="s">
        <v>0</v>
      </c>
      <c r="C2" s="9" t="s">
        <v>1</v>
      </c>
      <c r="D2" s="9"/>
      <c r="E2" s="9"/>
      <c r="F2" s="9"/>
      <c r="G2" s="3"/>
    </row>
    <row r="3" spans="1:7" ht="15.6" x14ac:dyDescent="0.3">
      <c r="A3" s="9"/>
      <c r="B3" s="9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3"/>
    </row>
    <row r="4" spans="1:7" ht="15.6" x14ac:dyDescent="0.3">
      <c r="A4" s="9" t="s">
        <v>2</v>
      </c>
      <c r="B4" s="9">
        <v>5</v>
      </c>
      <c r="C4" s="9">
        <v>4</v>
      </c>
      <c r="D4" s="9">
        <f>B4*$B$12+C4*$C$12</f>
        <v>21</v>
      </c>
      <c r="E4" s="9"/>
      <c r="F4" s="9"/>
      <c r="G4" s="3"/>
    </row>
    <row r="5" spans="1:7" ht="15.6" x14ac:dyDescent="0.3">
      <c r="A5" s="9" t="s">
        <v>3</v>
      </c>
      <c r="B5" s="9">
        <v>6</v>
      </c>
      <c r="C5" s="9">
        <v>4</v>
      </c>
      <c r="D5" s="9">
        <f>B5*$B$12+C5*$C$12</f>
        <v>24</v>
      </c>
      <c r="E5" s="9" t="s">
        <v>6</v>
      </c>
      <c r="F5" s="9">
        <v>24</v>
      </c>
      <c r="G5" s="3"/>
    </row>
    <row r="6" spans="1:7" ht="15.6" x14ac:dyDescent="0.3">
      <c r="A6" s="9" t="s">
        <v>4</v>
      </c>
      <c r="B6" s="9">
        <v>1</v>
      </c>
      <c r="C6" s="9">
        <v>2</v>
      </c>
      <c r="D6" s="9">
        <f>B6*$B$12+C6*$C$12</f>
        <v>6</v>
      </c>
      <c r="E6" s="9" t="s">
        <v>6</v>
      </c>
      <c r="F6" s="9">
        <v>6</v>
      </c>
      <c r="G6" s="3"/>
    </row>
    <row r="7" spans="1:7" ht="15.6" x14ac:dyDescent="0.3">
      <c r="A7" s="9" t="s">
        <v>27</v>
      </c>
      <c r="B7" s="9">
        <v>1</v>
      </c>
      <c r="C7" s="9">
        <v>1</v>
      </c>
      <c r="D7" s="9">
        <f>C7*$C$12-B7*$B$12</f>
        <v>-1.5000000000000002</v>
      </c>
      <c r="E7" s="9" t="s">
        <v>6</v>
      </c>
      <c r="F7" s="9">
        <v>1</v>
      </c>
      <c r="G7" s="3"/>
    </row>
    <row r="8" spans="1:7" ht="15.6" x14ac:dyDescent="0.3">
      <c r="A8" s="9" t="s">
        <v>37</v>
      </c>
      <c r="B8" s="9"/>
      <c r="C8" s="9">
        <v>1</v>
      </c>
      <c r="D8" s="9">
        <f>C8*$C$12</f>
        <v>1.4999999999999998</v>
      </c>
      <c r="E8" s="9" t="s">
        <v>6</v>
      </c>
      <c r="F8" s="9">
        <v>2</v>
      </c>
      <c r="G8" s="3"/>
    </row>
    <row r="9" spans="1:7" ht="15.6" x14ac:dyDescent="0.3">
      <c r="A9" s="9"/>
      <c r="B9" s="9"/>
      <c r="C9" s="9"/>
      <c r="D9" s="9"/>
      <c r="E9" s="9"/>
      <c r="F9" s="9"/>
      <c r="G9" s="3"/>
    </row>
    <row r="10" spans="1:7" ht="15.6" x14ac:dyDescent="0.3">
      <c r="A10" s="9"/>
      <c r="B10" s="9"/>
      <c r="C10" s="9"/>
      <c r="D10" s="9"/>
      <c r="E10" s="9"/>
      <c r="F10" s="9"/>
      <c r="G10" s="4"/>
    </row>
    <row r="11" spans="1:7" ht="15.6" x14ac:dyDescent="0.3">
      <c r="A11" s="9" t="s">
        <v>30</v>
      </c>
      <c r="B11" s="9" t="s">
        <v>0</v>
      </c>
      <c r="C11" s="9" t="s">
        <v>1</v>
      </c>
      <c r="D11" s="9" t="s">
        <v>5</v>
      </c>
      <c r="E11" s="9"/>
      <c r="F11" s="9"/>
      <c r="G11" s="4"/>
    </row>
    <row r="12" spans="1:7" ht="15.6" x14ac:dyDescent="0.3">
      <c r="A12" s="9" t="s">
        <v>31</v>
      </c>
      <c r="B12" s="9">
        <v>3</v>
      </c>
      <c r="C12" s="9">
        <v>1.4999999999999998</v>
      </c>
      <c r="D12" s="9">
        <f>SUMPRODUCT(B4:C4,$B$12:$C$12)</f>
        <v>21</v>
      </c>
      <c r="E12" s="9"/>
      <c r="F12" s="9"/>
      <c r="G12" s="4"/>
    </row>
    <row r="13" spans="1:7" x14ac:dyDescent="0.3">
      <c r="A13" s="9"/>
      <c r="B13" s="9"/>
      <c r="C13" s="9"/>
      <c r="D13" s="9"/>
      <c r="E13" s="9"/>
      <c r="F13" s="9"/>
    </row>
    <row r="1048548" spans="16384:16384" x14ac:dyDescent="0.3">
      <c r="XFD1048548" s="2" cm="1">
        <f t="array" ref="XFD1048548">solver_pre</f>
        <v>9.9999999999999995E-7</v>
      </c>
    </row>
    <row r="1048549" spans="16384:16384" x14ac:dyDescent="0.3">
      <c r="XFD1048549" s="2" cm="1">
        <f t="array" ref="XFD1048549">solver_scl</f>
        <v>2</v>
      </c>
    </row>
    <row r="1048550" spans="16384:16384" x14ac:dyDescent="0.3">
      <c r="XFD1048550" s="2" cm="1">
        <f t="array" ref="XFD1048550">solver_rlx</f>
        <v>2</v>
      </c>
    </row>
    <row r="1048551" spans="16384:16384" x14ac:dyDescent="0.3">
      <c r="XFD1048551" s="2" cm="1">
        <f t="array" ref="XFD1048551">solver_tol</f>
        <v>0.01</v>
      </c>
    </row>
    <row r="1048552" spans="16384:16384" x14ac:dyDescent="0.3">
      <c r="XFD1048552" s="2" cm="1">
        <f t="array" ref="XFD1048552">solver_cvg</f>
        <v>1E-4</v>
      </c>
    </row>
    <row r="1048553" spans="16384:16384" x14ac:dyDescent="0.3">
      <c r="XFD1048553" s="2" t="e" cm="1">
        <f t="array" ref="XFD1048553">AREAS(solver_adj1)</f>
        <v>#NAME?</v>
      </c>
    </row>
    <row r="1048554" spans="16384:16384" x14ac:dyDescent="0.3">
      <c r="XFD1048554" s="2" cm="1">
        <f t="array" ref="XFD1048554">solver_ssz</f>
        <v>0</v>
      </c>
    </row>
    <row r="1048555" spans="16384:16384" x14ac:dyDescent="0.3">
      <c r="XFD1048555" s="2" cm="1">
        <f t="array" ref="XFD1048555">solver_rsd</f>
        <v>0</v>
      </c>
    </row>
    <row r="1048556" spans="16384:16384" x14ac:dyDescent="0.3">
      <c r="XFD1048556" s="2" cm="1">
        <f t="array" ref="XFD1048556">solver_mrt</f>
        <v>7.4999999999999997E-2</v>
      </c>
    </row>
    <row r="1048557" spans="16384:16384" x14ac:dyDescent="0.3">
      <c r="XFD1048557" s="2" cm="1">
        <f t="array" ref="XFD1048557">solver_mni</f>
        <v>30</v>
      </c>
    </row>
    <row r="1048558" spans="16384:16384" x14ac:dyDescent="0.3">
      <c r="XFD1048558" s="2" cm="1">
        <f t="array" ref="XFD1048558">solver_rbv</f>
        <v>2</v>
      </c>
    </row>
    <row r="1048559" spans="16384:16384" x14ac:dyDescent="0.3">
      <c r="XFD1048559" s="2" cm="1">
        <f t="array" ref="XFD1048559">solver_neg</f>
        <v>1</v>
      </c>
    </row>
    <row r="1048560" spans="16384:16384" x14ac:dyDescent="0.3">
      <c r="XFD1048560" s="2" t="e" cm="1">
        <f t="array" ref="XFD1048560">solver_ntr</f>
        <v>#NAME?</v>
      </c>
    </row>
    <row r="1048561" spans="16384:16384" x14ac:dyDescent="0.3">
      <c r="XFD1048561" s="2" t="e" cm="1">
        <f t="array" ref="XFD1048561">solver_acc</f>
        <v>#NAME?</v>
      </c>
    </row>
    <row r="1048562" spans="16384:16384" x14ac:dyDescent="0.3">
      <c r="XFD1048562" s="2" t="e" cm="1">
        <f t="array" ref="XFD1048562">solver_res</f>
        <v>#NAME?</v>
      </c>
    </row>
    <row r="1048563" spans="16384:16384" x14ac:dyDescent="0.3">
      <c r="XFD1048563" s="2" t="e" cm="1">
        <f t="array" ref="XFD1048563">solver_ars</f>
        <v>#NAME?</v>
      </c>
    </row>
    <row r="1048564" spans="16384:16384" x14ac:dyDescent="0.3">
      <c r="XFD1048564" s="2" t="e" cm="1">
        <f t="array" ref="XFD1048564">solver_sta</f>
        <v>#NAME?</v>
      </c>
    </row>
    <row r="1048565" spans="16384:16384" x14ac:dyDescent="0.3">
      <c r="XFD1048565" s="2" t="e" cm="1">
        <f t="array" ref="XFD1048565">solver_met</f>
        <v>#NAME?</v>
      </c>
    </row>
    <row r="1048566" spans="16384:16384" x14ac:dyDescent="0.3">
      <c r="XFD1048566" s="2" t="e" cm="1">
        <f t="array" ref="XFD1048566">solver_soc</f>
        <v>#NAME?</v>
      </c>
    </row>
    <row r="1048567" spans="16384:16384" x14ac:dyDescent="0.3">
      <c r="XFD1048567" s="2" t="e" cm="1">
        <f t="array" ref="XFD1048567">solver_lpt</f>
        <v>#NAME?</v>
      </c>
    </row>
    <row r="1048568" spans="16384:16384" x14ac:dyDescent="0.3">
      <c r="XFD1048568" s="2" t="e" cm="1">
        <f t="array" ref="XFD1048568">solver_lpp</f>
        <v>#NAME?</v>
      </c>
    </row>
    <row r="1048569" spans="16384:16384" x14ac:dyDescent="0.3">
      <c r="XFD1048569" s="2" t="e" cm="1">
        <f t="array" ref="XFD1048569">solver_gap</f>
        <v>#NAME?</v>
      </c>
    </row>
    <row r="1048570" spans="16384:16384" x14ac:dyDescent="0.3">
      <c r="XFD1048570" s="2" t="e" cm="1">
        <f t="array" ref="XFD1048570">solver_ips</f>
        <v>#NAME?</v>
      </c>
    </row>
    <row r="1048571" spans="16384:16384" x14ac:dyDescent="0.3">
      <c r="XFD1048571" s="2" t="e" cm="1">
        <f t="array" ref="XFD1048571">solver_fea</f>
        <v>#NAME?</v>
      </c>
    </row>
    <row r="1048572" spans="16384:16384" x14ac:dyDescent="0.3">
      <c r="XFD1048572" s="2" t="e" cm="1">
        <f t="array" ref="XFD1048572">solver_ipi</f>
        <v>#NAME?</v>
      </c>
    </row>
    <row r="1048573" spans="16384:16384" x14ac:dyDescent="0.3">
      <c r="XFD1048573" s="2" t="e" cm="1">
        <f t="array" ref="XFD1048573">solver_ipd</f>
        <v>#NAME?</v>
      </c>
    </row>
  </sheetData>
  <pageMargins left="0.7" right="0.7" top="0.75" bottom="0.75" header="0.3" footer="0.3"/>
  <tableParts count="2">
    <tablePart r:id="rId1"/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F68ED053-E848-41F5-B394-F57566D84269}">
          <xm:f>Sheet1!1:1048576</xm:f>
        </x15:webExtension>
        <x15:webExtension appRef="{41EB4613-8645-4DFF-B062-0BDE632D6154}">
          <xm:f>Sheet1!XFD1048548:XFD1048573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Raza Chidimar</dc:creator>
  <cp:lastModifiedBy>Mohammed Raza Chidimar</cp:lastModifiedBy>
  <dcterms:created xsi:type="dcterms:W3CDTF">2024-04-23T03:23:51Z</dcterms:created>
  <dcterms:modified xsi:type="dcterms:W3CDTF">2024-05-01T21:30:20Z</dcterms:modified>
</cp:coreProperties>
</file>