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65F11F0-C023-4269-B1C4-6C25656E365A}" xr6:coauthVersionLast="47" xr6:coauthVersionMax="47" xr10:uidLastSave="{00000000-0000-0000-0000-000000000000}"/>
  <bookViews>
    <workbookView xWindow="-108" yWindow="-108" windowWidth="23256" windowHeight="13176" xr2:uid="{B2BB256D-6289-4F64-A5AB-E568944E2514}"/>
  </bookViews>
  <sheets>
    <sheet name="Sensitivity Report 1" sheetId="2" r:id="rId1"/>
    <sheet name="Sheet1" sheetId="1" r:id="rId2"/>
  </sheets>
  <definedNames>
    <definedName name="solver_adj" localSheetId="1" hidden="1">Sheet1!$B$13:$D$13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Sheet1!$E$6:$E$8</definedName>
    <definedName name="solver_lhs2" localSheetId="1" hidden="1">Sheet1!$E$6:$E$9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Sheet1!$E$5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Sheet1!$G$6:$G$8</definedName>
    <definedName name="solver_rhs2" localSheetId="1" hidden="1">Sheet1!$G$6:$G$9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E13" i="1"/>
  <c r="XFD1048575" i="1"/>
  <c r="XFD1048575" i="1" a="1"/>
  <c r="XFD1048574" i="1"/>
  <c r="XFD1048574" i="1" a="1"/>
  <c r="XFD1048573" i="1"/>
  <c r="XFD1048573" i="1" a="1"/>
  <c r="XFD1048572" i="1"/>
  <c r="XFD1048572" i="1" a="1"/>
  <c r="XFD1048571" i="1"/>
  <c r="XFD1048571" i="1" a="1"/>
  <c r="XFD1048570" i="1"/>
  <c r="XFD1048570" i="1" a="1"/>
  <c r="XFD1048569" i="1"/>
  <c r="XFD1048569" i="1" a="1"/>
  <c r="XFD1048568" i="1"/>
  <c r="XFD1048568" i="1" a="1"/>
  <c r="XFD1048567" i="1"/>
  <c r="XFD1048567" i="1" a="1"/>
  <c r="XFD1048566" i="1"/>
  <c r="XFD1048566" i="1" a="1"/>
  <c r="XFD1048565" i="1"/>
  <c r="XFD1048565" i="1" a="1"/>
  <c r="XFD1048564" i="1"/>
  <c r="XFD1048564" i="1" a="1"/>
  <c r="XFD1048563" i="1"/>
  <c r="XFD1048563" i="1" a="1"/>
  <c r="XFD1048562" i="1"/>
  <c r="XFD1048562" i="1" a="1"/>
  <c r="XFD1048561" i="1"/>
  <c r="XFD1048561" i="1" a="1"/>
  <c r="XFD1048560" i="1"/>
  <c r="XFD1048560" i="1" a="1"/>
  <c r="XFD1048559" i="1"/>
  <c r="XFD1048559" i="1" a="1"/>
  <c r="XFD1048558" i="1"/>
  <c r="XFD1048558" i="1" a="1"/>
  <c r="XFD1048557" i="1"/>
  <c r="XFD1048557" i="1" a="1"/>
  <c r="XFD1048556" i="1"/>
  <c r="XFD1048556" i="1" a="1"/>
  <c r="XFD1048555" i="1"/>
  <c r="XFD1048555" i="1" a="1"/>
  <c r="XFD1048554" i="1"/>
  <c r="XFD1048554" i="1" a="1"/>
  <c r="XFD1048553" i="1"/>
  <c r="XFD1048553" i="1" a="1"/>
  <c r="XFD1048552" i="1"/>
  <c r="XFD1048552" i="1" a="1"/>
  <c r="XFD1048551" i="1"/>
  <c r="XFD1048551" i="1" a="1"/>
  <c r="XFD1048550" i="1"/>
  <c r="XFD1048550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<sst xmlns="http://schemas.openxmlformats.org/spreadsheetml/2006/main" count="64" uniqueCount="50">
  <si>
    <t>inputs</t>
  </si>
  <si>
    <t>x</t>
  </si>
  <si>
    <t>output</t>
  </si>
  <si>
    <t>solution</t>
  </si>
  <si>
    <t>total</t>
  </si>
  <si>
    <t>action</t>
  </si>
  <si>
    <t>limit</t>
  </si>
  <si>
    <t>&lt;=</t>
  </si>
  <si>
    <t>xA</t>
  </si>
  <si>
    <t>xB</t>
  </si>
  <si>
    <t>xC</t>
  </si>
  <si>
    <t>Z</t>
  </si>
  <si>
    <t>Trains</t>
  </si>
  <si>
    <t>Trucks</t>
  </si>
  <si>
    <t>Casrs</t>
  </si>
  <si>
    <t>op1</t>
  </si>
  <si>
    <t>op2</t>
  </si>
  <si>
    <t>op3</t>
  </si>
  <si>
    <t>Microsoft Excel 16.0 Sensitivity Report</t>
  </si>
  <si>
    <t>Worksheet: [Quiz1 OR.xlsx]Sheet1</t>
  </si>
  <si>
    <t>Report Created: 25/4/2024 10:17:49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</si>
  <si>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</si>
  <si>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</si>
  <si>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</si>
  <si>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</si>
  <si>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</si>
  <si>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</si>
  <si>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</si>
  <si>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</si>
  <si>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</si>
  <si>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</si>
  <si>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</si>
  <si>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</si>
  <si>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</si>
  <si>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</si>
  <si>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</si>
  <si>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</si>
  <si>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</si>
  <si>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$B$13</t>
  </si>
  <si>
    <t>solution xA</t>
  </si>
  <si>
    <t>$C$13</t>
  </si>
  <si>
    <t>solution xB</t>
  </si>
  <si>
    <t>$D$13</t>
  </si>
  <si>
    <t>solution xC</t>
  </si>
  <si>
    <t>$E$6</t>
  </si>
  <si>
    <t>op1 total</t>
  </si>
  <si>
    <t>$E$7</t>
  </si>
  <si>
    <t>op2 total</t>
  </si>
  <si>
    <t>$E$8</t>
  </si>
  <si>
    <t>op3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</si>
</sst>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ECF29A-9D57-4EBE-B3C8-75E98AA0E454}">
  <we:reference id="wa104100404" version="3.0.0.1" store="en-SG" storeType="OMEX"/>
  <we:alternateReferences>
    <we:reference id="WA104100404" version="3.0.0.1" store="WA104100404" storeType="OMEX"/>
  </we:alternateReferences>
  <we:properties>
    <we:property name="UniqueID" value="&quot;20243231713842724473&quot;"/>
    <we:property name="Yy4gCRdWVH1WLQ==" value="&quot;&quot;"/>
    <we:property name="Yy4gCRdWVEFbKzQNKgYQDVc=" value="&quot;dxQC&quot;"/>
    <we:property name="Yy4gCRdWVH9VPw8BNg==" value="&quot;AQ==&quot;"/>
    <we:property name="Yy4gCRdWVEFbKzQNKgYbBlc=" value="&quot;AQ==&quot;"/>
    <we:property name="Yy4gCRdWVEFbKzQNKgYFEVU=" value="&quot;AGh1XFNXRQM=&quot;"/>
    <we:property name="Yy4gCRdWVEFbKzQNKgYGAFw=" value="&quot;AQ==&quot;"/>
    <we:property name="Yy4gCRdWVEFbKzQNKgYHD0g=" value="&quot;AA==&quot;"/>
    <we:property name="Yy4gCRdWVEFbKzQNKgYBDFw=" value="&quot;AGh1XQ==&quot;"/>
    <we:property name="Yy4gCRdWVEFbKzQNKgYWFVc=" value="&quot;AGh1XFNW&quot;"/>
    <we:property name="Yy4gCRdWVEFbKzQNKgYYEFw=" value="&quot;AA==&quot;"/>
    <we:property name="Yy4gCRdWVEFbKzQNKgYGEEo=" value="&quot;AXZ1&quot;"/>
    <we:property name="Yy4gCRdWVEFbKzQNKgYHEFQ=" value="&quot;AA==&quot;"/>
    <we:property name="Yy4gCRdWVEFbKzQNKgYYEUQ=" value="&quot;AGh1W1Y=&quot;"/>
    <we:property name="Yy4gCRdWVEFbKzQNKgYYDVk=" value="&quot;A3Y=&quot;"/>
    <we:property name="Yy4gCRdWVEFbKzQNKgYHAUY=" value="&quot;AQ==&quot;"/>
    <we:property name="Yy4gCRdWVEFbKzQNKgYbF0I=" value="&quot;Ag==&quot;"/>
    <we:property name="Yy4gCRdWVEFbKzQNKgYUAFM=" value="&quot;AGh1XFI=&quot;"/>
    <we:property name="Yy4gCRdWVEFbKzQNKgYHBkM=" value="&quot;BQ==&quot;"/>
    <we:property name="Yy4gCRdWVEFbKzQNKgYUEUM=" value="&quot;AQ==&quot;"/>
    <we:property name="Yy4gCRdWVEFbKzQNKgYGF1E=" value="&quot;AA==&quot;"/>
    <we:property name="Yy4gCRdWVEFbKzQNKgYYBkQ=" value="&quot;Ag==&quot;"/>
    <we:property name="Yy4gCRdWVEFbKzQNKgYGDFM=" value="&quot;AA==&quot;"/>
    <we:property name="Yy4gCRdWVEFbKzQNKgYZE0Q=" value="&quot;AA==&quot;"/>
    <we:property name="Yy4gCRdWVEFbKzQNKgYZE0A=" value="&quot;AA==&quot;"/>
    <we:property name="Yy4gCRdWVEFbKzQNKgYSAkA=" value="&quot;AGh1XFNXRQM=&quot;"/>
    <we:property name="Yy4gCRdWVEFbKzQNKgYcE0M=" value="&quot;AGh8VQ==&quot;"/>
    <we:property name="Yy4gCRdWVEFbKzQNKgYTBlE=" value="&quot;AGh1XFNXRQM=&quot;"/>
    <we:property name="Yy4gCRdWVEFbKzQNKgYcE1k=" value="&quot;AQ==&quot;"/>
    <we:property name="Yy4gCRdWVEFbKzQNKgYcE1Q=" value="&quot;Aw==&quot;"/>
  </we:properties>
  <we:bindings>
    <we:binding id="refEdit" type="matrix" appref="{F68ED053-E848-41F5-B394-F57566D84269}"/>
    <we:binding id="Worker" type="matrix" appref="{41EB4613-8645-4DFF-B062-0BDE632D6154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2BFC-726C-4EDD-AECA-8E7A7B4A9F66}">
  <dimension ref="A1:H18"/>
  <sheetViews>
    <sheetView showGridLines="0" tabSelected="1" workbookViewId="0"/>
  </sheetViews>
  <sheetFormatPr defaultRowHeight="14.4" x14ac:dyDescent="0.3"/>
  <cols>
    <col min="1" max="1" width="2.33203125" customWidth="1"/>
    <col min="2" max="2" width="6.21875" bestFit="1" customWidth="1"/>
    <col min="3" max="3" width="10" bestFit="1" customWidth="1"/>
    <col min="4" max="4" width="5.77734375" bestFit="1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4" t="s">
        <v>18</v>
      </c>
    </row>
    <row r="2" spans="1:8" x14ac:dyDescent="0.3">
      <c r="A2" s="4" t="s">
        <v>19</v>
      </c>
    </row>
    <row r="3" spans="1:8" x14ac:dyDescent="0.3">
      <c r="A3" s="4" t="s">
        <v>20</v>
      </c>
    </row>
    <row r="6" spans="1:8" ht="15" thickBot="1" x14ac:dyDescent="0.35">
      <c r="A6" t="s">
        <v>21</v>
      </c>
    </row>
    <row r="7" spans="1:8" x14ac:dyDescent="0.3">
      <c r="B7" s="7"/>
      <c r="C7" s="7"/>
      <c r="D7" s="7" t="s">
        <v>24</v>
      </c>
      <c r="E7" s="7" t="s">
        <v>26</v>
      </c>
      <c r="F7" s="7" t="s">
        <v>28</v>
      </c>
      <c r="G7" s="7" t="s">
        <v>30</v>
      </c>
      <c r="H7" s="7" t="s">
        <v>30</v>
      </c>
    </row>
    <row r="8" spans="1:8" ht="15" thickBot="1" x14ac:dyDescent="0.35">
      <c r="B8" s="8" t="s">
        <v>22</v>
      </c>
      <c r="C8" s="8" t="s">
        <v>23</v>
      </c>
      <c r="D8" s="8" t="s">
        <v>25</v>
      </c>
      <c r="E8" s="8" t="s">
        <v>27</v>
      </c>
      <c r="F8" s="8" t="s">
        <v>29</v>
      </c>
      <c r="G8" s="8" t="s">
        <v>31</v>
      </c>
      <c r="H8" s="8" t="s">
        <v>32</v>
      </c>
    </row>
    <row r="9" spans="1:8" x14ac:dyDescent="0.3">
      <c r="B9" s="5" t="s">
        <v>38</v>
      </c>
      <c r="C9" s="5" t="s">
        <v>39</v>
      </c>
      <c r="D9" s="5">
        <v>0</v>
      </c>
      <c r="E9" s="5">
        <v>-4</v>
      </c>
      <c r="F9" s="5">
        <v>3</v>
      </c>
      <c r="G9" s="5">
        <v>4</v>
      </c>
      <c r="H9" s="5">
        <v>1E+30</v>
      </c>
    </row>
    <row r="10" spans="1:8" x14ac:dyDescent="0.3">
      <c r="B10" s="5" t="s">
        <v>40</v>
      </c>
      <c r="C10" s="5" t="s">
        <v>41</v>
      </c>
      <c r="D10" s="5">
        <v>100</v>
      </c>
      <c r="E10" s="5">
        <v>0</v>
      </c>
      <c r="F10" s="5">
        <v>2</v>
      </c>
      <c r="G10" s="5">
        <v>8</v>
      </c>
      <c r="H10" s="5">
        <v>2</v>
      </c>
    </row>
    <row r="11" spans="1:8" ht="15" thickBot="1" x14ac:dyDescent="0.35">
      <c r="B11" s="6" t="s">
        <v>42</v>
      </c>
      <c r="C11" s="6" t="s">
        <v>43</v>
      </c>
      <c r="D11" s="6">
        <v>230</v>
      </c>
      <c r="E11" s="6">
        <v>0</v>
      </c>
      <c r="F11" s="6">
        <v>5</v>
      </c>
      <c r="G11" s="6">
        <v>1E+30</v>
      </c>
      <c r="H11" s="6">
        <v>2.6666666666666665</v>
      </c>
    </row>
    <row r="13" spans="1:8" ht="15" thickBot="1" x14ac:dyDescent="0.35">
      <c r="A13" t="s">
        <v>33</v>
      </c>
    </row>
    <row r="14" spans="1:8" x14ac:dyDescent="0.3">
      <c r="B14" s="7"/>
      <c r="C14" s="7"/>
      <c r="D14" s="7" t="s">
        <v>24</v>
      </c>
      <c r="E14" s="7" t="s">
        <v>34</v>
      </c>
      <c r="F14" s="7" t="s">
        <v>36</v>
      </c>
      <c r="G14" s="7" t="s">
        <v>30</v>
      </c>
      <c r="H14" s="7" t="s">
        <v>30</v>
      </c>
    </row>
    <row r="15" spans="1:8" ht="15" thickBot="1" x14ac:dyDescent="0.35">
      <c r="B15" s="8" t="s">
        <v>22</v>
      </c>
      <c r="C15" s="8" t="s">
        <v>23</v>
      </c>
      <c r="D15" s="8" t="s">
        <v>25</v>
      </c>
      <c r="E15" s="8" t="s">
        <v>35</v>
      </c>
      <c r="F15" s="8" t="s">
        <v>37</v>
      </c>
      <c r="G15" s="8" t="s">
        <v>31</v>
      </c>
      <c r="H15" s="8" t="s">
        <v>32</v>
      </c>
    </row>
    <row r="16" spans="1:8" x14ac:dyDescent="0.3">
      <c r="B16" s="5" t="s">
        <v>44</v>
      </c>
      <c r="C16" s="5" t="s">
        <v>45</v>
      </c>
      <c r="D16" s="5">
        <v>430</v>
      </c>
      <c r="E16" s="5">
        <v>1</v>
      </c>
      <c r="F16" s="5">
        <v>430</v>
      </c>
      <c r="G16" s="5">
        <v>10</v>
      </c>
      <c r="H16" s="5">
        <v>200</v>
      </c>
    </row>
    <row r="17" spans="2:8" x14ac:dyDescent="0.3">
      <c r="B17" s="5" t="s">
        <v>46</v>
      </c>
      <c r="C17" s="5" t="s">
        <v>47</v>
      </c>
      <c r="D17" s="5">
        <v>460</v>
      </c>
      <c r="E17" s="5">
        <v>2</v>
      </c>
      <c r="F17" s="5">
        <v>460</v>
      </c>
      <c r="G17" s="5">
        <v>400</v>
      </c>
      <c r="H17" s="5">
        <v>20</v>
      </c>
    </row>
    <row r="18" spans="2:8" ht="15" thickBot="1" x14ac:dyDescent="0.35">
      <c r="B18" s="6" t="s">
        <v>48</v>
      </c>
      <c r="C18" s="6" t="s">
        <v>49</v>
      </c>
      <c r="D18" s="6">
        <v>400</v>
      </c>
      <c r="E18" s="6">
        <v>0</v>
      </c>
      <c r="F18" s="6">
        <v>420</v>
      </c>
      <c r="G18" s="6">
        <v>1E+30</v>
      </c>
      <c r="H18" s="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0EE4-1A19-4ABB-B6B7-E5CB39B2CF3B}">
  <dimension ref="A2:XFD1048575"/>
  <sheetViews>
    <sheetView topLeftCell="A2" zoomScale="125" workbookViewId="0">
      <selection activeCell="D8" sqref="D8"/>
    </sheetView>
  </sheetViews>
  <sheetFormatPr defaultRowHeight="14.4" x14ac:dyDescent="0.3"/>
  <cols>
    <col min="1" max="1" width="8.88671875" style="1"/>
    <col min="2" max="2" width="33.33203125" style="1" customWidth="1"/>
    <col min="3" max="3" width="32.88671875" style="1" customWidth="1"/>
    <col min="4" max="4" width="36" style="1" customWidth="1"/>
    <col min="5" max="16384" width="8.88671875" style="1"/>
  </cols>
  <sheetData>
    <row r="2" spans="1:16" x14ac:dyDescent="0.3">
      <c r="B2" s="2"/>
      <c r="C2" s="2"/>
      <c r="D2" s="2"/>
      <c r="E2" s="2"/>
      <c r="F2" s="2"/>
    </row>
    <row r="3" spans="1:16" x14ac:dyDescent="0.3">
      <c r="A3" s="2" t="s">
        <v>0</v>
      </c>
      <c r="B3" s="2" t="s">
        <v>8</v>
      </c>
      <c r="C3" s="2" t="s">
        <v>9</v>
      </c>
      <c r="D3" s="2" t="s">
        <v>10</v>
      </c>
      <c r="E3" s="2"/>
      <c r="F3" s="2"/>
      <c r="G3" s="2"/>
      <c r="H3" s="2"/>
    </row>
    <row r="4" spans="1:16" x14ac:dyDescent="0.3">
      <c r="A4" s="2"/>
      <c r="B4" s="2" t="s">
        <v>12</v>
      </c>
      <c r="C4" s="2" t="s">
        <v>13</v>
      </c>
      <c r="D4" s="2" t="s">
        <v>14</v>
      </c>
      <c r="E4" s="2" t="s">
        <v>4</v>
      </c>
      <c r="F4" s="2" t="s">
        <v>5</v>
      </c>
      <c r="G4" s="2" t="s">
        <v>6</v>
      </c>
      <c r="H4" s="2"/>
      <c r="I4" s="3"/>
      <c r="J4" s="3"/>
      <c r="K4" s="3"/>
      <c r="L4" s="3"/>
      <c r="M4" s="3"/>
      <c r="N4" s="3"/>
      <c r="O4" s="3"/>
      <c r="P4" s="3"/>
    </row>
    <row r="5" spans="1:16" x14ac:dyDescent="0.3">
      <c r="A5" s="2" t="s">
        <v>1</v>
      </c>
      <c r="B5" s="2">
        <v>3</v>
      </c>
      <c r="C5" s="2">
        <v>2</v>
      </c>
      <c r="D5" s="2">
        <v>5</v>
      </c>
      <c r="E5" s="2">
        <f>B5*$B$13+C5*$C$13+D5*$D$13</f>
        <v>1350</v>
      </c>
      <c r="F5" s="2"/>
      <c r="G5" s="2"/>
      <c r="H5" s="2"/>
      <c r="I5" s="3"/>
      <c r="J5" s="3"/>
      <c r="K5" s="3"/>
      <c r="L5" s="3"/>
      <c r="M5" s="3"/>
      <c r="N5" s="3"/>
      <c r="O5" s="3"/>
      <c r="P5" s="3"/>
    </row>
    <row r="6" spans="1:16" x14ac:dyDescent="0.3">
      <c r="A6" s="2" t="s">
        <v>15</v>
      </c>
      <c r="B6" s="2">
        <v>1</v>
      </c>
      <c r="C6" s="2">
        <v>2</v>
      </c>
      <c r="D6" s="2">
        <v>1</v>
      </c>
      <c r="E6" s="2">
        <f t="shared" ref="E6:E8" si="0">B6*$B$13+C6*$C$13+D6*$D$13</f>
        <v>430</v>
      </c>
      <c r="F6" s="2" t="s">
        <v>7</v>
      </c>
      <c r="G6" s="2">
        <v>430</v>
      </c>
      <c r="H6" s="2"/>
      <c r="I6" s="3"/>
      <c r="J6" s="3"/>
      <c r="K6" s="3"/>
      <c r="L6" s="3"/>
      <c r="M6" s="3"/>
      <c r="N6" s="3"/>
      <c r="O6" s="3"/>
      <c r="P6" s="3"/>
    </row>
    <row r="7" spans="1:16" x14ac:dyDescent="0.3">
      <c r="A7" s="2" t="s">
        <v>16</v>
      </c>
      <c r="B7" s="2">
        <v>3</v>
      </c>
      <c r="C7" s="2">
        <v>0</v>
      </c>
      <c r="D7" s="2">
        <v>2</v>
      </c>
      <c r="E7" s="2">
        <f t="shared" si="0"/>
        <v>460</v>
      </c>
      <c r="F7" s="2" t="s">
        <v>7</v>
      </c>
      <c r="G7" s="2">
        <v>460</v>
      </c>
      <c r="H7" s="2"/>
      <c r="I7" s="3"/>
      <c r="J7" s="3"/>
      <c r="K7" s="3"/>
      <c r="L7" s="3"/>
      <c r="M7" s="3"/>
      <c r="N7" s="3"/>
      <c r="O7" s="3"/>
      <c r="P7" s="3"/>
    </row>
    <row r="8" spans="1:16" x14ac:dyDescent="0.3">
      <c r="A8" s="2" t="s">
        <v>17</v>
      </c>
      <c r="B8" s="2">
        <v>1</v>
      </c>
      <c r="C8" s="2">
        <v>4</v>
      </c>
      <c r="D8" s="2">
        <v>0</v>
      </c>
      <c r="E8" s="2">
        <f t="shared" si="0"/>
        <v>400</v>
      </c>
      <c r="F8" s="2" t="s">
        <v>7</v>
      </c>
      <c r="G8" s="2">
        <v>420</v>
      </c>
      <c r="H8" s="2"/>
      <c r="I8" s="3"/>
      <c r="J8" s="3"/>
      <c r="K8" s="3"/>
      <c r="L8" s="3"/>
      <c r="M8" s="3"/>
      <c r="N8" s="3"/>
      <c r="O8" s="3"/>
      <c r="P8" s="3"/>
    </row>
    <row r="9" spans="1:16" x14ac:dyDescent="0.3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  <c r="O9" s="3"/>
      <c r="P9" s="3"/>
    </row>
    <row r="10" spans="1:16" x14ac:dyDescent="0.3"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</row>
    <row r="11" spans="1:16" x14ac:dyDescent="0.3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</row>
    <row r="12" spans="1:16" x14ac:dyDescent="0.3">
      <c r="A12" s="2" t="s">
        <v>2</v>
      </c>
      <c r="B12" s="2" t="s">
        <v>8</v>
      </c>
      <c r="C12" s="2" t="s">
        <v>9</v>
      </c>
      <c r="D12" s="2" t="s">
        <v>10</v>
      </c>
      <c r="E12" s="2" t="s">
        <v>11</v>
      </c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2" t="s">
        <v>3</v>
      </c>
      <c r="B13" s="2">
        <v>0</v>
      </c>
      <c r="C13" s="2">
        <v>100</v>
      </c>
      <c r="D13" s="2">
        <v>230</v>
      </c>
      <c r="E13" s="2">
        <f>SUMPRODUCT(B5:D5,$B$13:$D$13)</f>
        <v>1350</v>
      </c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</row>
    <row r="14" spans="1:16" x14ac:dyDescent="0.3">
      <c r="I14" s="3"/>
      <c r="J14" s="3"/>
      <c r="K14" s="3"/>
      <c r="L14" s="3"/>
      <c r="M14" s="3"/>
      <c r="N14" s="3"/>
      <c r="O14" s="3"/>
      <c r="P14" s="3"/>
    </row>
    <row r="15" spans="1:16" x14ac:dyDescent="0.3">
      <c r="I15" s="2"/>
      <c r="J15" s="2"/>
      <c r="K15" s="2"/>
      <c r="L15" s="2"/>
      <c r="M15" s="2"/>
      <c r="N15" s="2"/>
      <c r="O15" s="2"/>
      <c r="P15" s="2"/>
    </row>
    <row r="1048550" spans="16384:16384" x14ac:dyDescent="0.3">
      <c r="XFD1048550" s="1" cm="1">
        <f t="array" ref="XFD1048550">solver_pre</f>
        <v>9.9999999999999995E-7</v>
      </c>
    </row>
    <row r="1048551" spans="16384:16384" x14ac:dyDescent="0.3">
      <c r="XFD1048551" s="1" cm="1">
        <f t="array" ref="XFD1048551">solver_scl</f>
        <v>1</v>
      </c>
    </row>
    <row r="1048552" spans="16384:16384" x14ac:dyDescent="0.3">
      <c r="XFD1048552" s="1" cm="1">
        <f t="array" ref="XFD1048552">solver_rlx</f>
        <v>2</v>
      </c>
    </row>
    <row r="1048553" spans="16384:16384" x14ac:dyDescent="0.3">
      <c r="XFD1048553" s="1" cm="1">
        <f t="array" ref="XFD1048553">solver_tol</f>
        <v>0.01</v>
      </c>
    </row>
    <row r="1048554" spans="16384:16384" x14ac:dyDescent="0.3">
      <c r="XFD1048554" s="1" cm="1">
        <f t="array" ref="XFD1048554">solver_cvg</f>
        <v>1E-4</v>
      </c>
    </row>
    <row r="1048555" spans="16384:16384" x14ac:dyDescent="0.3">
      <c r="XFD1048555" s="1" t="e" cm="1">
        <f t="array" ref="XFD1048555">AREAS(solver_adj1)</f>
        <v>#NAME?</v>
      </c>
    </row>
    <row r="1048556" spans="16384:16384" x14ac:dyDescent="0.3">
      <c r="XFD1048556" s="1" cm="1">
        <f t="array" ref="XFD1048556">solver_ssz</f>
        <v>100</v>
      </c>
    </row>
    <row r="1048557" spans="16384:16384" x14ac:dyDescent="0.3">
      <c r="XFD1048557" s="1" cm="1">
        <f t="array" ref="XFD1048557">solver_rsd</f>
        <v>0</v>
      </c>
    </row>
    <row r="1048558" spans="16384:16384" x14ac:dyDescent="0.3">
      <c r="XFD1048558" s="1" cm="1">
        <f t="array" ref="XFD1048558">solver_mrt</f>
        <v>7.4999999999999997E-2</v>
      </c>
    </row>
    <row r="1048559" spans="16384:16384" x14ac:dyDescent="0.3">
      <c r="XFD1048559" s="1" cm="1">
        <f t="array" ref="XFD1048559">solver_mni</f>
        <v>30</v>
      </c>
    </row>
    <row r="1048560" spans="16384:16384" x14ac:dyDescent="0.3">
      <c r="XFD1048560" s="1" cm="1">
        <f t="array" ref="XFD1048560">solver_rbv</f>
        <v>1</v>
      </c>
    </row>
    <row r="1048561" spans="16384:16384" x14ac:dyDescent="0.3">
      <c r="XFD1048561" s="1" cm="1">
        <f t="array" ref="XFD1048561">solver_neg</f>
        <v>1</v>
      </c>
    </row>
    <row r="1048562" spans="16384:16384" x14ac:dyDescent="0.3">
      <c r="XFD1048562" s="1" t="e" cm="1">
        <f t="array" ref="XFD1048562">solver_ntr</f>
        <v>#NAME?</v>
      </c>
    </row>
    <row r="1048563" spans="16384:16384" x14ac:dyDescent="0.3">
      <c r="XFD1048563" s="1" t="e" cm="1">
        <f t="array" ref="XFD1048563">solver_acc</f>
        <v>#NAME?</v>
      </c>
    </row>
    <row r="1048564" spans="16384:16384" x14ac:dyDescent="0.3">
      <c r="XFD1048564" s="1" t="e" cm="1">
        <f t="array" ref="XFD1048564">solver_res</f>
        <v>#NAME?</v>
      </c>
    </row>
    <row r="1048565" spans="16384:16384" x14ac:dyDescent="0.3">
      <c r="XFD1048565" s="1" t="e" cm="1">
        <f t="array" ref="XFD1048565">solver_ars</f>
        <v>#NAME?</v>
      </c>
    </row>
    <row r="1048566" spans="16384:16384" x14ac:dyDescent="0.3">
      <c r="XFD1048566" s="1" t="e" cm="1">
        <f t="array" ref="XFD1048566">solver_sta</f>
        <v>#NAME?</v>
      </c>
    </row>
    <row r="1048567" spans="16384:16384" x14ac:dyDescent="0.3">
      <c r="XFD1048567" s="1" t="e" cm="1">
        <f t="array" ref="XFD1048567">solver_met</f>
        <v>#NAME?</v>
      </c>
    </row>
    <row r="1048568" spans="16384:16384" x14ac:dyDescent="0.3">
      <c r="XFD1048568" s="1" t="e" cm="1">
        <f t="array" ref="XFD1048568">solver_soc</f>
        <v>#NAME?</v>
      </c>
    </row>
    <row r="1048569" spans="16384:16384" x14ac:dyDescent="0.3">
      <c r="XFD1048569" s="1" t="e" cm="1">
        <f t="array" ref="XFD1048569">solver_lpt</f>
        <v>#NAME?</v>
      </c>
    </row>
    <row r="1048570" spans="16384:16384" x14ac:dyDescent="0.3">
      <c r="XFD1048570" s="1" t="e" cm="1">
        <f t="array" ref="XFD1048570">solver_lpp</f>
        <v>#NAME?</v>
      </c>
    </row>
    <row r="1048571" spans="16384:16384" x14ac:dyDescent="0.3">
      <c r="XFD1048571" s="1" t="e" cm="1">
        <f t="array" ref="XFD1048571">solver_gap</f>
        <v>#NAME?</v>
      </c>
    </row>
    <row r="1048572" spans="16384:16384" x14ac:dyDescent="0.3">
      <c r="XFD1048572" s="1" t="e" cm="1">
        <f t="array" ref="XFD1048572">solver_ips</f>
        <v>#NAME?</v>
      </c>
    </row>
    <row r="1048573" spans="16384:16384" x14ac:dyDescent="0.3">
      <c r="XFD1048573" s="1" t="e" cm="1">
        <f t="array" ref="XFD1048573">solver_fea</f>
        <v>#NAME?</v>
      </c>
    </row>
    <row r="1048574" spans="16384:16384" x14ac:dyDescent="0.3">
      <c r="XFD1048574" s="1" t="e" cm="1">
        <f t="array" ref="XFD1048574">solver_ipi</f>
        <v>#NAME?</v>
      </c>
    </row>
    <row r="1048575" spans="16384:16384" x14ac:dyDescent="0.3">
      <c r="XFD1048575" s="1" t="e" cm="1">
        <f t="array" ref="XFD1048575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68ED053-E848-41F5-B394-F57566D84269}">
          <xm:f>Sheet1!1:1048576</xm:f>
        </x15:webExtension>
        <x15:webExtension appRef="{41EB4613-8645-4DFF-B062-0BDE632D6154}">
          <xm:f>Sheet1!XFD1048550:XFD1048575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Raza Chidimar</dc:creator>
  <cp:lastModifiedBy>Mohammed Raza Chidimar</cp:lastModifiedBy>
  <dcterms:created xsi:type="dcterms:W3CDTF">2024-04-23T03:23:51Z</dcterms:created>
  <dcterms:modified xsi:type="dcterms:W3CDTF">2024-04-25T02:31:05Z</dcterms:modified>
</cp:coreProperties>
</file>