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F245" i="9" s="1"/>
  <c r="B245" i="9"/>
  <c r="C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F255" i="9" s="1"/>
  <c r="B255" i="9"/>
  <c r="C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F287" i="9" s="1"/>
  <c r="B287" i="9"/>
  <c r="C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212" i="9" s="1"/>
  <c r="D12" i="6"/>
  <c r="C13" i="6"/>
  <c r="D213" i="9" s="1"/>
  <c r="D13" i="6"/>
  <c r="E13" i="6"/>
  <c r="F13" i="6"/>
  <c r="G13" i="6"/>
  <c r="H13" i="6"/>
  <c r="C14" i="6"/>
  <c r="D214" i="9" s="1"/>
  <c r="D14" i="6"/>
  <c r="C15" i="6"/>
  <c r="D215" i="9" s="1"/>
  <c r="D15" i="6"/>
  <c r="C16" i="6"/>
  <c r="D216" i="9" s="1"/>
  <c r="D16" i="6"/>
  <c r="C17" i="6"/>
  <c r="D217" i="9" s="1"/>
  <c r="D17" i="6"/>
  <c r="E17" i="6"/>
  <c r="F17" i="6"/>
  <c r="G17" i="6"/>
  <c r="H17" i="6"/>
  <c r="C18" i="6"/>
  <c r="D218" i="9" s="1"/>
  <c r="D18" i="6"/>
  <c r="E18" i="6"/>
  <c r="F18" i="6"/>
  <c r="G18" i="6"/>
  <c r="H18" i="6"/>
  <c r="C19" i="6"/>
  <c r="D219" i="9" s="1"/>
  <c r="D19" i="6"/>
  <c r="E19" i="6"/>
  <c r="F19" i="6"/>
  <c r="G19" i="6"/>
  <c r="H19" i="6"/>
  <c r="C20" i="6"/>
  <c r="D220" i="9" s="1"/>
  <c r="D20" i="6"/>
  <c r="E20" i="6"/>
  <c r="F20" i="6"/>
  <c r="G20" i="6"/>
  <c r="H20" i="6"/>
  <c r="C21" i="6"/>
  <c r="D221" i="9" s="1"/>
  <c r="D21" i="6"/>
  <c r="E21" i="6"/>
  <c r="F21" i="6"/>
  <c r="G21" i="6"/>
  <c r="H21" i="6"/>
  <c r="C22" i="6"/>
  <c r="D222" i="9" s="1"/>
  <c r="D22" i="6"/>
  <c r="E22" i="6"/>
  <c r="F22" i="6"/>
  <c r="G22" i="6"/>
  <c r="H22" i="6"/>
  <c r="C23" i="6"/>
  <c r="D223" i="9" s="1"/>
  <c r="D23" i="6"/>
  <c r="E23" i="6"/>
  <c r="F23" i="6"/>
  <c r="G23" i="6"/>
  <c r="H23" i="6"/>
  <c r="C24" i="6"/>
  <c r="D224" i="9" s="1"/>
  <c r="D24" i="6"/>
  <c r="E24" i="6"/>
  <c r="F24" i="6"/>
  <c r="G24" i="6"/>
  <c r="H24" i="6"/>
  <c r="C25" i="6"/>
  <c r="D225" i="9" s="1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27" i="9" s="1"/>
  <c r="D27" i="6"/>
  <c r="E27" i="6"/>
  <c r="F27" i="6"/>
  <c r="G27" i="6"/>
  <c r="H27" i="6"/>
  <c r="C28" i="6"/>
  <c r="D228" i="9" s="1"/>
  <c r="D28" i="6"/>
  <c r="E28" i="6"/>
  <c r="F28" i="6"/>
  <c r="G28" i="6"/>
  <c r="H28" i="6"/>
  <c r="C29" i="6"/>
  <c r="D229" i="9" s="1"/>
  <c r="D29" i="6"/>
  <c r="E29" i="6"/>
  <c r="F29" i="6"/>
  <c r="G29" i="6"/>
  <c r="H29" i="6"/>
  <c r="C30" i="6"/>
  <c r="D230" i="9" s="1"/>
  <c r="D30" i="6"/>
  <c r="E30" i="6"/>
  <c r="F30" i="6"/>
  <c r="G30" i="6"/>
  <c r="H30" i="6"/>
  <c r="C31" i="6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233" i="9" s="1"/>
  <c r="D33" i="6"/>
  <c r="E33" i="6"/>
  <c r="F33" i="6"/>
  <c r="G33" i="6"/>
  <c r="H33" i="6"/>
  <c r="C34" i="6"/>
  <c r="D234" i="9" s="1"/>
  <c r="D34" i="6"/>
  <c r="E34" i="6"/>
  <c r="F34" i="6"/>
  <c r="G34" i="6"/>
  <c r="H34" i="6"/>
  <c r="C35" i="6"/>
  <c r="D235" i="9" s="1"/>
  <c r="D35" i="6"/>
  <c r="E35" i="6"/>
  <c r="F35" i="6"/>
  <c r="G35" i="6"/>
  <c r="H35" i="6"/>
  <c r="C36" i="6"/>
  <c r="D236" i="9" s="1"/>
  <c r="D36" i="6"/>
  <c r="E36" i="6"/>
  <c r="F36" i="6"/>
  <c r="G36" i="6"/>
  <c r="H36" i="6"/>
  <c r="C37" i="6"/>
  <c r="D237" i="9" s="1"/>
  <c r="D37" i="6"/>
  <c r="E37" i="6"/>
  <c r="F37" i="6"/>
  <c r="G37" i="6"/>
  <c r="H37" i="6"/>
  <c r="C38" i="6"/>
  <c r="D238" i="9" s="1"/>
  <c r="D38" i="6"/>
  <c r="E38" i="6"/>
  <c r="F38" i="6"/>
  <c r="G38" i="6"/>
  <c r="H38" i="6"/>
  <c r="C39" i="6"/>
  <c r="D239" i="9" s="1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241" i="9" s="1"/>
  <c r="D41" i="6"/>
  <c r="E41" i="6"/>
  <c r="F41" i="6"/>
  <c r="G41" i="6"/>
  <c r="H41" i="6"/>
  <c r="C42" i="6"/>
  <c r="D242" i="9" s="1"/>
  <c r="D42" i="6"/>
  <c r="E42" i="6"/>
  <c r="F42" i="6"/>
  <c r="G42" i="6"/>
  <c r="H42" i="6"/>
  <c r="C43" i="6"/>
  <c r="D243" i="9" s="1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L23" i="8" s="1"/>
  <c r="C10" i="5"/>
  <c r="D110" i="9" s="1"/>
  <c r="D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C17" i="5"/>
  <c r="D117" i="9" s="1"/>
  <c r="D17" i="5"/>
  <c r="C18" i="5"/>
  <c r="D118" i="9" s="1"/>
  <c r="D18" i="5"/>
  <c r="C19" i="5"/>
  <c r="D119" i="9" s="1"/>
  <c r="D19" i="5"/>
  <c r="C20" i="5"/>
  <c r="D120" i="9" s="1"/>
  <c r="D20" i="5"/>
  <c r="C21" i="5"/>
  <c r="D121" i="9" s="1"/>
  <c r="D21" i="5"/>
  <c r="C22" i="5"/>
  <c r="D122" i="9" s="1"/>
  <c r="D22" i="5"/>
  <c r="C23" i="5"/>
  <c r="D123" i="9" s="1"/>
  <c r="D23" i="5"/>
  <c r="C24" i="5"/>
  <c r="D124" i="9" s="1"/>
  <c r="D24" i="5"/>
  <c r="C25" i="5"/>
  <c r="D125" i="9" s="1"/>
  <c r="D25" i="5"/>
  <c r="C26" i="5"/>
  <c r="D126" i="9" s="1"/>
  <c r="D26" i="5"/>
  <c r="C27" i="5"/>
  <c r="D127" i="9" s="1"/>
  <c r="D27" i="5"/>
  <c r="C28" i="5"/>
  <c r="D128" i="9" s="1"/>
  <c r="D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C15" i="2"/>
  <c r="D15" i="9" s="1"/>
  <c r="D15" i="2"/>
  <c r="C16" i="2"/>
  <c r="D16" i="9" s="1"/>
  <c r="D16" i="2"/>
  <c r="C17" i="2"/>
  <c r="D17" i="9" s="1"/>
  <c r="D17" i="2"/>
  <c r="C18" i="2"/>
  <c r="D18" i="9" s="1"/>
  <c r="D18" i="2"/>
  <c r="C19" i="2"/>
  <c r="D19" i="9" s="1"/>
  <c r="D19" i="2"/>
  <c r="C20" i="2"/>
  <c r="D20" i="9" s="1"/>
  <c r="D20" i="2"/>
  <c r="C21" i="2"/>
  <c r="D21" i="9" s="1"/>
  <c r="D21" i="2"/>
  <c r="C22" i="2"/>
  <c r="D22" i="9" s="1"/>
  <c r="D22" i="2"/>
  <c r="C23" i="2"/>
  <c r="D23" i="9" s="1"/>
  <c r="D23" i="2"/>
  <c r="C24" i="2"/>
  <c r="D24" i="9" s="1"/>
  <c r="D24" i="2"/>
  <c r="C25" i="2"/>
  <c r="D25" i="9" s="1"/>
  <c r="D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 s="1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A215" i="9"/>
  <c r="A214" i="9"/>
  <c r="E214" i="9" s="1"/>
  <c r="F214" i="9" s="1"/>
  <c r="A213" i="9"/>
  <c r="E213" i="9" s="1"/>
  <c r="F213" i="9" s="1"/>
  <c r="A212" i="9"/>
  <c r="A205" i="9"/>
  <c r="A206" i="9"/>
  <c r="A207" i="9"/>
  <c r="A208" i="9"/>
  <c r="A209" i="9"/>
  <c r="A210" i="9"/>
  <c r="A211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 s="1"/>
  <c r="F128" i="9" s="1"/>
  <c r="A127" i="9"/>
  <c r="E127" i="9" s="1"/>
  <c r="F127" i="9" s="1"/>
  <c r="A126" i="9"/>
  <c r="E126" i="9" s="1"/>
  <c r="F126" i="9" s="1"/>
  <c r="A125" i="9"/>
  <c r="E125" i="9" s="1"/>
  <c r="F125" i="9" s="1"/>
  <c r="A124" i="9"/>
  <c r="E124" i="9" s="1"/>
  <c r="F124" i="9" s="1"/>
  <c r="A123" i="9"/>
  <c r="A122" i="9"/>
  <c r="E122" i="9" s="1"/>
  <c r="F122" i="9" s="1"/>
  <c r="A121" i="9"/>
  <c r="A120" i="9"/>
  <c r="A119" i="9"/>
  <c r="A118" i="9"/>
  <c r="A117" i="9"/>
  <c r="A116" i="9"/>
  <c r="A115" i="9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 s="1"/>
  <c r="F25" i="9" s="1"/>
  <c r="A24" i="9"/>
  <c r="E24" i="9" s="1"/>
  <c r="F24" i="9" s="1"/>
  <c r="A23" i="9"/>
  <c r="E23" i="9" s="1"/>
  <c r="F23" i="9" s="1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5" i="9"/>
  <c r="A6" i="9"/>
  <c r="A7" i="9"/>
  <c r="A8" i="9"/>
  <c r="B231" i="9"/>
  <c r="C231" i="9"/>
  <c r="D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3" i="8"/>
  <c r="L30" i="8"/>
  <c r="L21" i="8"/>
  <c r="I39" i="8"/>
  <c r="J39" i="8"/>
  <c r="J38" i="8"/>
  <c r="H36" i="8"/>
  <c r="I36" i="8"/>
  <c r="J36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 s="1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 s="1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 s="1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 s="1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 s="1"/>
  <c r="B336" i="9"/>
  <c r="C8" i="10"/>
  <c r="D335" i="9" s="1"/>
  <c r="B335" i="9"/>
  <c r="C7" i="10"/>
  <c r="D334" i="9" s="1"/>
  <c r="B334" i="9"/>
  <c r="C6" i="10"/>
  <c r="D333" i="9" s="1"/>
  <c r="B333" i="9"/>
  <c r="C5" i="10"/>
  <c r="D332" i="9" s="1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20" i="9" l="1"/>
  <c r="F20" i="9" s="1"/>
  <c r="E21" i="9"/>
  <c r="F21" i="9" s="1"/>
  <c r="E22" i="9"/>
  <c r="F22" i="9" s="1"/>
  <c r="E19" i="9"/>
  <c r="F19" i="9" s="1"/>
  <c r="E18" i="9"/>
  <c r="F18" i="9" s="1"/>
  <c r="E12" i="9"/>
  <c r="F12" i="9" s="1"/>
  <c r="E17" i="9"/>
  <c r="F17" i="9" s="1"/>
  <c r="J76" i="8" s="1"/>
  <c r="E15" i="9"/>
  <c r="F15" i="9" s="1"/>
  <c r="E13" i="9"/>
  <c r="F13" i="9" s="1"/>
  <c r="E16" i="9"/>
  <c r="F16" i="9" s="1"/>
  <c r="E14" i="9"/>
  <c r="F14" i="9" s="1"/>
  <c r="E10" i="9"/>
  <c r="F10" i="9" s="1"/>
  <c r="E11" i="9"/>
  <c r="F11" i="9" s="1"/>
  <c r="E216" i="9"/>
  <c r="F216" i="9" s="1"/>
  <c r="E209" i="9"/>
  <c r="F209" i="9" s="1"/>
  <c r="E215" i="9"/>
  <c r="F215" i="9" s="1"/>
  <c r="E212" i="9"/>
  <c r="F212" i="9" s="1"/>
  <c r="E120" i="9"/>
  <c r="F120" i="9" s="1"/>
  <c r="E123" i="9"/>
  <c r="F123" i="9" s="1"/>
  <c r="E121" i="9"/>
  <c r="F121" i="9" s="1"/>
  <c r="J48" i="8" s="1"/>
  <c r="E119" i="9"/>
  <c r="F119" i="9" s="1"/>
  <c r="J90" i="8" s="1"/>
  <c r="E117" i="9"/>
  <c r="F117" i="9" s="1"/>
  <c r="E116" i="9"/>
  <c r="F116" i="9" s="1"/>
  <c r="E118" i="9"/>
  <c r="F118" i="9" s="1"/>
  <c r="J45" i="8" s="1"/>
  <c r="E112" i="9"/>
  <c r="F112" i="9" s="1"/>
  <c r="J54" i="8" s="1"/>
  <c r="E114" i="9"/>
  <c r="F114" i="9" s="1"/>
  <c r="E110" i="9"/>
  <c r="F110" i="9" s="1"/>
  <c r="J49" i="8" s="1"/>
  <c r="E115" i="9"/>
  <c r="F115" i="9" s="1"/>
  <c r="E113" i="9"/>
  <c r="F113" i="9" s="1"/>
  <c r="J59" i="8" s="1"/>
  <c r="E111" i="9"/>
  <c r="F111" i="9" s="1"/>
  <c r="E108" i="9"/>
  <c r="F108" i="9" s="1"/>
  <c r="J82" i="8" s="1"/>
  <c r="L12" i="8"/>
  <c r="L26" i="8"/>
  <c r="L32" i="8"/>
  <c r="K33" i="8" s="1"/>
  <c r="L29" i="8"/>
  <c r="K30" i="8" s="1"/>
  <c r="AG337" i="8"/>
  <c r="E210" i="9"/>
  <c r="F210" i="9" s="1"/>
  <c r="E8" i="9"/>
  <c r="F8" i="9" s="1"/>
  <c r="J69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85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88" i="8" s="1"/>
  <c r="E109" i="9"/>
  <c r="F109" i="9" s="1"/>
  <c r="E106" i="9"/>
  <c r="F106" i="9" s="1"/>
  <c r="E208" i="9"/>
  <c r="F208" i="9" s="1"/>
  <c r="AG305" i="8"/>
  <c r="AG263" i="8"/>
  <c r="AG252" i="8"/>
  <c r="E5" i="9"/>
  <c r="F5" i="9" s="1"/>
  <c r="J64" i="8" s="1"/>
  <c r="K104" i="8"/>
  <c r="E107" i="9"/>
  <c r="F107" i="9" s="1"/>
  <c r="J65" i="8" s="1"/>
  <c r="E207" i="9"/>
  <c r="F207" i="9" s="1"/>
  <c r="E205" i="9"/>
  <c r="F205" i="9" s="1"/>
  <c r="AG327" i="8"/>
  <c r="AG284" i="8"/>
  <c r="AG241" i="8"/>
  <c r="AG295" i="8"/>
  <c r="E105" i="9"/>
  <c r="F105" i="9" s="1"/>
  <c r="B43" i="8"/>
  <c r="E206" i="9"/>
  <c r="F206" i="9" s="1"/>
  <c r="J71" i="8" s="1"/>
  <c r="E7" i="9"/>
  <c r="L78" i="8" s="1"/>
  <c r="E211" i="9"/>
  <c r="F211" i="9" s="1"/>
  <c r="J53" i="8" s="1"/>
  <c r="L24" i="8"/>
  <c r="L35" i="8"/>
  <c r="AG316" i="8"/>
  <c r="AG273" i="8"/>
  <c r="AG231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B85" i="8"/>
  <c r="G84" i="8"/>
  <c r="J83" i="8"/>
  <c r="B83" i="8"/>
  <c r="G82" i="8"/>
  <c r="J81" i="8"/>
  <c r="B81" i="8"/>
  <c r="G80" i="8"/>
  <c r="J79" i="8"/>
  <c r="B79" i="8"/>
  <c r="K78" i="8"/>
  <c r="G76" i="8"/>
  <c r="B75" i="8"/>
  <c r="K74" i="8"/>
  <c r="L73" i="8"/>
  <c r="G72" i="8"/>
  <c r="B71" i="8"/>
  <c r="K70" i="8"/>
  <c r="G68" i="8"/>
  <c r="B67" i="8"/>
  <c r="K66" i="8"/>
  <c r="G64" i="8"/>
  <c r="J63" i="8"/>
  <c r="B63" i="8"/>
  <c r="K62" i="8"/>
  <c r="L61" i="8"/>
  <c r="G60" i="8"/>
  <c r="B59" i="8"/>
  <c r="K58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K89" i="8"/>
  <c r="B88" i="8"/>
  <c r="G87" i="8"/>
  <c r="B86" i="8"/>
  <c r="G85" i="8"/>
  <c r="L84" i="8"/>
  <c r="B84" i="8"/>
  <c r="G83" i="8"/>
  <c r="B82" i="8"/>
  <c r="G81" i="8"/>
  <c r="L80" i="8"/>
  <c r="B80" i="8"/>
  <c r="G79" i="8"/>
  <c r="K77" i="8"/>
  <c r="B76" i="8"/>
  <c r="G75" i="8"/>
  <c r="L74" i="8"/>
  <c r="K73" i="8"/>
  <c r="B72" i="8"/>
  <c r="G71" i="8"/>
  <c r="L70" i="8"/>
  <c r="J70" i="8"/>
  <c r="K69" i="8"/>
  <c r="B68" i="8"/>
  <c r="G67" i="8"/>
  <c r="K65" i="8"/>
  <c r="B64" i="8"/>
  <c r="G63" i="8"/>
  <c r="K61" i="8"/>
  <c r="B60" i="8"/>
  <c r="G59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J92" i="8"/>
  <c r="K91" i="8"/>
  <c r="B90" i="8"/>
  <c r="G89" i="8"/>
  <c r="K87" i="8"/>
  <c r="K85" i="8"/>
  <c r="J84" i="8"/>
  <c r="K83" i="8"/>
  <c r="K81" i="8"/>
  <c r="J80" i="8"/>
  <c r="K79" i="8"/>
  <c r="B78" i="8"/>
  <c r="G77" i="8"/>
  <c r="K75" i="8"/>
  <c r="B74" i="8"/>
  <c r="G73" i="8"/>
  <c r="K71" i="8"/>
  <c r="B70" i="8"/>
  <c r="G69" i="8"/>
  <c r="J68" i="8"/>
  <c r="K67" i="8"/>
  <c r="B66" i="8"/>
  <c r="G65" i="8"/>
  <c r="K63" i="8"/>
  <c r="B62" i="8"/>
  <c r="G61" i="8"/>
  <c r="K59" i="8"/>
  <c r="B58" i="8"/>
  <c r="G57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B73" i="8"/>
  <c r="K68" i="8"/>
  <c r="G66" i="8"/>
  <c r="L63" i="8"/>
  <c r="J61" i="8"/>
  <c r="B57" i="8"/>
  <c r="K52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B61" i="8"/>
  <c r="K56" i="8"/>
  <c r="K53" i="8"/>
  <c r="B53" i="8"/>
  <c r="J52" i="8"/>
  <c r="K51" i="8"/>
  <c r="B50" i="8"/>
  <c r="G49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K76" i="8"/>
  <c r="G74" i="8"/>
  <c r="B65" i="8"/>
  <c r="K60" i="8"/>
  <c r="G58" i="8"/>
  <c r="G54" i="8"/>
  <c r="L52" i="8"/>
  <c r="G52" i="8"/>
  <c r="B51" i="8"/>
  <c r="K50" i="8"/>
  <c r="G48" i="8"/>
  <c r="L46" i="8"/>
  <c r="J46" i="8"/>
  <c r="K45" i="8"/>
  <c r="B45" i="8"/>
  <c r="K182" i="8"/>
  <c r="L145" i="8"/>
  <c r="J129" i="8"/>
  <c r="K120" i="8"/>
  <c r="G102" i="8"/>
  <c r="B93" i="8"/>
  <c r="J73" i="8"/>
  <c r="K64" i="8"/>
  <c r="B52" i="8"/>
  <c r="K49" i="8"/>
  <c r="G47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G53" i="8"/>
  <c r="G46" i="8"/>
  <c r="L131" i="8"/>
  <c r="G43" i="8"/>
  <c r="L191" i="8"/>
  <c r="J113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J58" i="8" l="1"/>
  <c r="J66" i="8"/>
  <c r="J56" i="8"/>
  <c r="J57" i="8"/>
  <c r="J72" i="8"/>
  <c r="K32" i="8"/>
  <c r="L65" i="8"/>
  <c r="Q65" i="8" s="1"/>
  <c r="R65" i="8" s="1"/>
  <c r="L48" i="8"/>
  <c r="AE48" i="8" s="1"/>
  <c r="AF48" i="8" s="1"/>
  <c r="L67" i="8"/>
  <c r="AE67" i="8" s="1"/>
  <c r="AF67" i="8" s="1"/>
  <c r="J47" i="8"/>
  <c r="J67" i="8"/>
  <c r="L47" i="8"/>
  <c r="AE47" i="8" s="1"/>
  <c r="J60" i="8"/>
  <c r="L43" i="8"/>
  <c r="M43" i="8" s="1"/>
  <c r="J74" i="8"/>
  <c r="J51" i="8"/>
  <c r="J75" i="8"/>
  <c r="L83" i="8"/>
  <c r="AE83" i="8" s="1"/>
  <c r="AF83" i="8" s="1"/>
  <c r="L92" i="8"/>
  <c r="Q92" i="8" s="1"/>
  <c r="R92" i="8" s="1"/>
  <c r="G15" i="2" s="1"/>
  <c r="L49" i="8"/>
  <c r="O49" i="8" s="1"/>
  <c r="L75" i="8"/>
  <c r="AE75" i="8" s="1"/>
  <c r="AF75" i="8" s="1"/>
  <c r="L60" i="8"/>
  <c r="AE60" i="8" s="1"/>
  <c r="AF60" i="8" s="1"/>
  <c r="L64" i="8"/>
  <c r="S64" i="8" s="1"/>
  <c r="L76" i="8"/>
  <c r="O76" i="8" s="1"/>
  <c r="L51" i="8"/>
  <c r="O51" i="8" s="1"/>
  <c r="J50" i="8"/>
  <c r="L50" i="8"/>
  <c r="Q50" i="8" s="1"/>
  <c r="J43" i="8"/>
  <c r="L69" i="8"/>
  <c r="S69" i="8" s="1"/>
  <c r="F7" i="9"/>
  <c r="J78" i="8" s="1"/>
  <c r="L88" i="8"/>
  <c r="M88" i="8" s="1"/>
  <c r="L85" i="8"/>
  <c r="AE85" i="8" s="1"/>
  <c r="AF85" i="8" s="1"/>
  <c r="L71" i="8"/>
  <c r="AE71" i="8" s="1"/>
  <c r="AF71" i="8" s="1"/>
  <c r="L56" i="8"/>
  <c r="S56" i="8" s="1"/>
  <c r="T56" i="8" s="1"/>
  <c r="L90" i="8"/>
  <c r="AE90" i="8" s="1"/>
  <c r="AF90" i="8" s="1"/>
  <c r="L57" i="8"/>
  <c r="O57" i="8" s="1"/>
  <c r="J55" i="8"/>
  <c r="L45" i="8"/>
  <c r="AC45" i="8" s="1"/>
  <c r="L54" i="8"/>
  <c r="AC54" i="8" s="1"/>
  <c r="L59" i="8"/>
  <c r="O59" i="8" s="1"/>
  <c r="L72" i="8"/>
  <c r="S72" i="8" s="1"/>
  <c r="T72" i="8" s="1"/>
  <c r="Q43" i="8"/>
  <c r="L77" i="8"/>
  <c r="S77" i="8" s="1"/>
  <c r="L44" i="8"/>
  <c r="AC44" i="8" s="1"/>
  <c r="L66" i="8"/>
  <c r="Q66" i="8" s="1"/>
  <c r="R66" i="8" s="1"/>
  <c r="L82" i="8"/>
  <c r="S82" i="8" s="1"/>
  <c r="T82" i="8" s="1"/>
  <c r="K29" i="8"/>
  <c r="J77" i="8"/>
  <c r="L68" i="8"/>
  <c r="Q68" i="8" s="1"/>
  <c r="J86" i="8"/>
  <c r="L86" i="8"/>
  <c r="AC86" i="8" s="1"/>
  <c r="L58" i="8"/>
  <c r="O58" i="8" s="1"/>
  <c r="J62" i="8"/>
  <c r="L62" i="8"/>
  <c r="AE62" i="8" s="1"/>
  <c r="AF62" i="8" s="1"/>
  <c r="K36" i="8"/>
  <c r="K35" i="8"/>
  <c r="L55" i="8"/>
  <c r="O55" i="8" s="1"/>
  <c r="L53" i="8"/>
  <c r="AC53" i="8" s="1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46" i="8"/>
  <c r="AF46" i="8" s="1"/>
  <c r="Q46" i="8"/>
  <c r="U46" i="8"/>
  <c r="O46" i="8"/>
  <c r="S46" i="8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Y52" i="8"/>
  <c r="AA52" i="8"/>
  <c r="O52" i="8"/>
  <c r="S52" i="8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U74" i="8"/>
  <c r="M74" i="8"/>
  <c r="N74" i="8" s="1"/>
  <c r="AC74" i="8"/>
  <c r="W74" i="8"/>
  <c r="X74" i="8" s="1"/>
  <c r="O74" i="8"/>
  <c r="AC80" i="8"/>
  <c r="AD80" i="8" s="1"/>
  <c r="U80" i="8"/>
  <c r="V80" i="8" s="1"/>
  <c r="M80" i="8"/>
  <c r="N80" i="8" s="1"/>
  <c r="E23" i="2" s="1"/>
  <c r="AA80" i="8"/>
  <c r="AB80" i="8" s="1"/>
  <c r="S80" i="8"/>
  <c r="T80" i="8" s="1"/>
  <c r="H23" i="2" s="1"/>
  <c r="Q80" i="8"/>
  <c r="R80" i="8" s="1"/>
  <c r="G23" i="2" s="1"/>
  <c r="Y80" i="8"/>
  <c r="Z80" i="8" s="1"/>
  <c r="AE80" i="8"/>
  <c r="AF80" i="8" s="1"/>
  <c r="W80" i="8"/>
  <c r="X80" i="8" s="1"/>
  <c r="O80" i="8"/>
  <c r="P80" i="8" s="1"/>
  <c r="F23" i="2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AA61" i="8"/>
  <c r="AB61" i="8" s="1"/>
  <c r="M61" i="8"/>
  <c r="U61" i="8"/>
  <c r="AC61" i="8"/>
  <c r="AD61" i="8" s="1"/>
  <c r="W61" i="8"/>
  <c r="O61" i="8"/>
  <c r="Y61" i="8"/>
  <c r="Q61" i="8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87" i="8"/>
  <c r="AF87" i="8" s="1"/>
  <c r="O87" i="8"/>
  <c r="S87" i="8"/>
  <c r="T87" i="8" s="1"/>
  <c r="W87" i="8"/>
  <c r="X87" i="8" s="1"/>
  <c r="AA87" i="8"/>
  <c r="Y87" i="8"/>
  <c r="Z87" i="8" s="1"/>
  <c r="Q87" i="8"/>
  <c r="R87" i="8" s="1"/>
  <c r="AC87" i="8"/>
  <c r="U87" i="8"/>
  <c r="M87" i="8"/>
  <c r="N87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W65" i="8"/>
  <c r="AA65" i="8"/>
  <c r="AB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G28" i="5" s="1"/>
  <c r="AA91" i="8"/>
  <c r="AB91" i="8" s="1"/>
  <c r="U91" i="8"/>
  <c r="V91" i="8" s="1"/>
  <c r="F28" i="5" s="1"/>
  <c r="M91" i="8"/>
  <c r="N91" i="8" s="1"/>
  <c r="E28" i="5" s="1"/>
  <c r="AC91" i="8"/>
  <c r="AD91" i="8" s="1"/>
  <c r="Y91" i="8"/>
  <c r="Z91" i="8" s="1"/>
  <c r="H28" i="5" s="1"/>
  <c r="Q91" i="8"/>
  <c r="R91" i="8" s="1"/>
  <c r="AE63" i="8"/>
  <c r="AF63" i="8" s="1"/>
  <c r="Q63" i="8"/>
  <c r="Y63" i="8"/>
  <c r="S63" i="8"/>
  <c r="AA63" i="8"/>
  <c r="AB63" i="8" s="1"/>
  <c r="U63" i="8"/>
  <c r="M63" i="8"/>
  <c r="AC63" i="8"/>
  <c r="AD63" i="8" s="1"/>
  <c r="O63" i="8"/>
  <c r="W63" i="8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U78" i="8"/>
  <c r="V78" i="8" s="1"/>
  <c r="F14" i="6" s="1"/>
  <c r="AC78" i="8"/>
  <c r="AD78" i="8" s="1"/>
  <c r="H14" i="6" s="1"/>
  <c r="O78" i="8"/>
  <c r="W78" i="8"/>
  <c r="X78" i="8" s="1"/>
  <c r="Q78" i="8"/>
  <c r="Y78" i="8"/>
  <c r="Z78" i="8" s="1"/>
  <c r="S78" i="8"/>
  <c r="AA78" i="8"/>
  <c r="AB78" i="8" s="1"/>
  <c r="G14" i="6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81" i="8"/>
  <c r="AF81" i="8" s="1"/>
  <c r="Y81" i="8"/>
  <c r="Z81" i="8" s="1"/>
  <c r="H20" i="5" s="1"/>
  <c r="AA81" i="8"/>
  <c r="AB81" i="8" s="1"/>
  <c r="M81" i="8"/>
  <c r="AC81" i="8"/>
  <c r="AD81" i="8" s="1"/>
  <c r="O81" i="8"/>
  <c r="Q81" i="8"/>
  <c r="S81" i="8"/>
  <c r="U81" i="8"/>
  <c r="V81" i="8" s="1"/>
  <c r="F20" i="5" s="1"/>
  <c r="W81" i="8"/>
  <c r="X81" i="8" s="1"/>
  <c r="G20" i="5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AA79" i="8"/>
  <c r="AB79" i="8" s="1"/>
  <c r="Y79" i="8"/>
  <c r="O79" i="8"/>
  <c r="P79" i="8" s="1"/>
  <c r="AC79" i="8"/>
  <c r="AD79" i="8" s="1"/>
  <c r="S79" i="8"/>
  <c r="T79" i="8" s="1"/>
  <c r="M79" i="8"/>
  <c r="W79" i="8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70" i="8"/>
  <c r="AF70" i="8" s="1"/>
  <c r="M70" i="8"/>
  <c r="U70" i="8"/>
  <c r="V70" i="8" s="1"/>
  <c r="AC70" i="8"/>
  <c r="AD70" i="8" s="1"/>
  <c r="O70" i="8"/>
  <c r="W70" i="8"/>
  <c r="X70" i="8" s="1"/>
  <c r="Y70" i="8"/>
  <c r="Z70" i="8" s="1"/>
  <c r="Q70" i="8"/>
  <c r="AA70" i="8"/>
  <c r="AB70" i="8" s="1"/>
  <c r="S70" i="8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73" i="8"/>
  <c r="AF73" i="8" s="1"/>
  <c r="O73" i="8"/>
  <c r="W73" i="8"/>
  <c r="X73" i="8" s="1"/>
  <c r="G27" i="5" s="1"/>
  <c r="Q73" i="8"/>
  <c r="Y73" i="8"/>
  <c r="Z73" i="8" s="1"/>
  <c r="H27" i="5" s="1"/>
  <c r="AA73" i="8"/>
  <c r="AB73" i="8" s="1"/>
  <c r="S73" i="8"/>
  <c r="M73" i="8"/>
  <c r="U73" i="8"/>
  <c r="V73" i="8" s="1"/>
  <c r="F27" i="5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8" i="8" l="1"/>
  <c r="M47" i="8"/>
  <c r="M65" i="8"/>
  <c r="S65" i="8"/>
  <c r="T65" i="8" s="1"/>
  <c r="O65" i="8"/>
  <c r="P65" i="8" s="1"/>
  <c r="AC65" i="8"/>
  <c r="AD65" i="8" s="1"/>
  <c r="Y65" i="8"/>
  <c r="AE65" i="8"/>
  <c r="AF65" i="8" s="1"/>
  <c r="U65" i="8"/>
  <c r="U67" i="8"/>
  <c r="V67" i="8" s="1"/>
  <c r="G23" i="5"/>
  <c r="U47" i="8"/>
  <c r="Y48" i="8"/>
  <c r="AC47" i="8"/>
  <c r="AD47" i="8" s="1"/>
  <c r="W48" i="8"/>
  <c r="O48" i="8"/>
  <c r="P48" i="8" s="1"/>
  <c r="O47" i="8"/>
  <c r="Q47" i="8"/>
  <c r="R47" i="8" s="1"/>
  <c r="AC48" i="8"/>
  <c r="AD48" i="8" s="1"/>
  <c r="Y67" i="8"/>
  <c r="Z67" i="8" s="1"/>
  <c r="E23" i="5"/>
  <c r="Q67" i="8"/>
  <c r="R67" i="8" s="1"/>
  <c r="H23" i="5"/>
  <c r="AC67" i="8"/>
  <c r="AD67" i="8" s="1"/>
  <c r="Y47" i="8"/>
  <c r="W47" i="8"/>
  <c r="AA48" i="8"/>
  <c r="AB48" i="8" s="1"/>
  <c r="S48" i="8"/>
  <c r="T48" i="8" s="1"/>
  <c r="AA47" i="8"/>
  <c r="S47" i="8"/>
  <c r="T47" i="8" s="1"/>
  <c r="M48" i="8"/>
  <c r="Q48" i="8"/>
  <c r="R48" i="8" s="1"/>
  <c r="F23" i="5"/>
  <c r="AA67" i="8"/>
  <c r="AB67" i="8" s="1"/>
  <c r="W67" i="8"/>
  <c r="X67" i="8" s="1"/>
  <c r="M67" i="8"/>
  <c r="N67" i="8" s="1"/>
  <c r="AE43" i="8"/>
  <c r="AF43" i="8" s="1"/>
  <c r="S67" i="8"/>
  <c r="T67" i="8" s="1"/>
  <c r="O67" i="8"/>
  <c r="P67" i="8" s="1"/>
  <c r="U43" i="8"/>
  <c r="V43" i="8" s="1"/>
  <c r="U83" i="8"/>
  <c r="V83" i="8" s="1"/>
  <c r="O43" i="8"/>
  <c r="S43" i="8"/>
  <c r="Y43" i="8"/>
  <c r="Z43" i="8" s="1"/>
  <c r="AC43" i="8"/>
  <c r="AD43" i="8" s="1"/>
  <c r="W43" i="8"/>
  <c r="X43" i="8" s="1"/>
  <c r="AA43" i="8"/>
  <c r="E19" i="2"/>
  <c r="H19" i="2"/>
  <c r="G19" i="2"/>
  <c r="Q60" i="8"/>
  <c r="AA83" i="8"/>
  <c r="AB83" i="8" s="1"/>
  <c r="U60" i="8"/>
  <c r="J44" i="8"/>
  <c r="Y92" i="8"/>
  <c r="Z92" i="8" s="1"/>
  <c r="O92" i="8"/>
  <c r="P92" i="8" s="1"/>
  <c r="F15" i="2" s="1"/>
  <c r="M92" i="8"/>
  <c r="N92" i="8" s="1"/>
  <c r="E15" i="2" s="1"/>
  <c r="U92" i="8"/>
  <c r="V92" i="8" s="1"/>
  <c r="AE92" i="8"/>
  <c r="AF92" i="8" s="1"/>
  <c r="Q64" i="8"/>
  <c r="AE50" i="8"/>
  <c r="AF50" i="8" s="1"/>
  <c r="AA92" i="8"/>
  <c r="AB92" i="8" s="1"/>
  <c r="AA60" i="8"/>
  <c r="AB60" i="8" s="1"/>
  <c r="W60" i="8"/>
  <c r="S83" i="8"/>
  <c r="AC83" i="8"/>
  <c r="AD83" i="8" s="1"/>
  <c r="Y83" i="8"/>
  <c r="Z83" i="8" s="1"/>
  <c r="O83" i="8"/>
  <c r="M83" i="8"/>
  <c r="M60" i="8"/>
  <c r="S60" i="8"/>
  <c r="O60" i="8"/>
  <c r="W83" i="8"/>
  <c r="X83" i="8" s="1"/>
  <c r="Q83" i="8"/>
  <c r="AC60" i="8"/>
  <c r="AD60" i="8" s="1"/>
  <c r="Y60" i="8"/>
  <c r="S49" i="8"/>
  <c r="AE49" i="8"/>
  <c r="AF49" i="8" s="1"/>
  <c r="S92" i="8"/>
  <c r="T92" i="8" s="1"/>
  <c r="H15" i="2" s="1"/>
  <c r="W92" i="8"/>
  <c r="X92" i="8" s="1"/>
  <c r="U49" i="8"/>
  <c r="AE64" i="8"/>
  <c r="AF64" i="8" s="1"/>
  <c r="W50" i="8"/>
  <c r="X50" i="8" s="1"/>
  <c r="AC92" i="8"/>
  <c r="AD92" i="8" s="1"/>
  <c r="W49" i="8"/>
  <c r="W64" i="8"/>
  <c r="X64" i="8" s="1"/>
  <c r="M50" i="8"/>
  <c r="Q49" i="8"/>
  <c r="Y76" i="8"/>
  <c r="Z76" i="8" s="1"/>
  <c r="Y49" i="8"/>
  <c r="Q75" i="8"/>
  <c r="AC75" i="8"/>
  <c r="AD75" i="8" s="1"/>
  <c r="Y75" i="8"/>
  <c r="Z75" i="8" s="1"/>
  <c r="W51" i="8"/>
  <c r="X51" i="8" s="1"/>
  <c r="AC49" i="8"/>
  <c r="AD49" i="8" s="1"/>
  <c r="M49" i="8"/>
  <c r="S75" i="8"/>
  <c r="W75" i="8"/>
  <c r="X75" i="8" s="1"/>
  <c r="M75" i="8"/>
  <c r="Q51" i="8"/>
  <c r="U75" i="8"/>
  <c r="V75" i="8" s="1"/>
  <c r="AA49" i="8"/>
  <c r="AB49" i="8" s="1"/>
  <c r="AA75" i="8"/>
  <c r="AB75" i="8" s="1"/>
  <c r="O75" i="8"/>
  <c r="Y88" i="8"/>
  <c r="Z88" i="8" s="1"/>
  <c r="U64" i="8"/>
  <c r="V64" i="8" s="1"/>
  <c r="S50" i="8"/>
  <c r="AE76" i="8"/>
  <c r="AF76" i="8" s="1"/>
  <c r="O88" i="8"/>
  <c r="M64" i="8"/>
  <c r="U76" i="8"/>
  <c r="O50" i="8"/>
  <c r="M76" i="8"/>
  <c r="Q76" i="8"/>
  <c r="S88" i="8"/>
  <c r="O64" i="8"/>
  <c r="AA64" i="8"/>
  <c r="AB64" i="8" s="1"/>
  <c r="AA76" i="8"/>
  <c r="W76" i="8"/>
  <c r="X76" i="8" s="1"/>
  <c r="AC50" i="8"/>
  <c r="AD50" i="8" s="1"/>
  <c r="U50" i="8"/>
  <c r="V50" i="8" s="1"/>
  <c r="Y64" i="8"/>
  <c r="Z64" i="8" s="1"/>
  <c r="AC64" i="8"/>
  <c r="AD64" i="8" s="1"/>
  <c r="AC76" i="8"/>
  <c r="S76" i="8"/>
  <c r="AA50" i="8"/>
  <c r="AB50" i="8" s="1"/>
  <c r="Y50" i="8"/>
  <c r="Z50" i="8" s="1"/>
  <c r="M51" i="8"/>
  <c r="AA51" i="8"/>
  <c r="AB51" i="8" s="1"/>
  <c r="AE51" i="8"/>
  <c r="AF51" i="8" s="1"/>
  <c r="AC51" i="8"/>
  <c r="AD51" i="8" s="1"/>
  <c r="S51" i="8"/>
  <c r="AE69" i="8"/>
  <c r="AF69" i="8" s="1"/>
  <c r="Y51" i="8"/>
  <c r="Z51" i="8" s="1"/>
  <c r="U51" i="8"/>
  <c r="V51" i="8" s="1"/>
  <c r="AA56" i="8"/>
  <c r="AE56" i="8"/>
  <c r="AF56" i="8" s="1"/>
  <c r="Q69" i="8"/>
  <c r="U69" i="8"/>
  <c r="V69" i="8" s="1"/>
  <c r="F17" i="5" s="1"/>
  <c r="W69" i="8"/>
  <c r="X69" i="8" s="1"/>
  <c r="G17" i="5" s="1"/>
  <c r="M69" i="8"/>
  <c r="O69" i="8"/>
  <c r="AA69" i="8"/>
  <c r="AB69" i="8" s="1"/>
  <c r="Y69" i="8"/>
  <c r="Z69" i="8" s="1"/>
  <c r="H17" i="5" s="1"/>
  <c r="AC69" i="8"/>
  <c r="AD69" i="8" s="1"/>
  <c r="AC88" i="8"/>
  <c r="AD88" i="8" s="1"/>
  <c r="AA88" i="8"/>
  <c r="AB88" i="8" s="1"/>
  <c r="AC56" i="8"/>
  <c r="O56" i="8"/>
  <c r="W85" i="8"/>
  <c r="X85" i="8" s="1"/>
  <c r="Q88" i="8"/>
  <c r="U88" i="8"/>
  <c r="V88" i="8" s="1"/>
  <c r="AE88" i="8"/>
  <c r="AF88" i="8" s="1"/>
  <c r="U85" i="8"/>
  <c r="V85" i="8" s="1"/>
  <c r="W88" i="8"/>
  <c r="X88" i="8" s="1"/>
  <c r="S85" i="8"/>
  <c r="AA85" i="8"/>
  <c r="AB85" i="8" s="1"/>
  <c r="AC85" i="8"/>
  <c r="AD85" i="8" s="1"/>
  <c r="Y85" i="8"/>
  <c r="Z85" i="8" s="1"/>
  <c r="Q85" i="8"/>
  <c r="S57" i="8"/>
  <c r="M85" i="8"/>
  <c r="O85" i="8"/>
  <c r="U71" i="8"/>
  <c r="S71" i="8"/>
  <c r="T71" i="8" s="1"/>
  <c r="AC71" i="8"/>
  <c r="Y71" i="8"/>
  <c r="Z71" i="8" s="1"/>
  <c r="W71" i="8"/>
  <c r="X71" i="8" s="1"/>
  <c r="M71" i="8"/>
  <c r="N71" i="8" s="1"/>
  <c r="Q71" i="8"/>
  <c r="R71" i="8" s="1"/>
  <c r="O72" i="8"/>
  <c r="O71" i="8"/>
  <c r="AA71" i="8"/>
  <c r="AC90" i="8"/>
  <c r="AD90" i="8" s="1"/>
  <c r="U56" i="8"/>
  <c r="Q56" i="8"/>
  <c r="R56" i="8" s="1"/>
  <c r="S90" i="8"/>
  <c r="T90" i="8" s="1"/>
  <c r="Y90" i="8"/>
  <c r="Z90" i="8" s="1"/>
  <c r="H19" i="5" s="1"/>
  <c r="W56" i="8"/>
  <c r="X56" i="8" s="1"/>
  <c r="Y56" i="8"/>
  <c r="Z56" i="8" s="1"/>
  <c r="S54" i="8"/>
  <c r="U90" i="8"/>
  <c r="V90" i="8" s="1"/>
  <c r="F19" i="5" s="1"/>
  <c r="M56" i="8"/>
  <c r="N56" i="8" s="1"/>
  <c r="M59" i="8"/>
  <c r="AE57" i="8"/>
  <c r="AF57" i="8" s="1"/>
  <c r="U59" i="8"/>
  <c r="AC57" i="8"/>
  <c r="AE82" i="8"/>
  <c r="AF82" i="8" s="1"/>
  <c r="W54" i="8"/>
  <c r="W90" i="8"/>
  <c r="X90" i="8" s="1"/>
  <c r="G19" i="5" s="1"/>
  <c r="M90" i="8"/>
  <c r="N90" i="8" s="1"/>
  <c r="E19" i="5" s="1"/>
  <c r="Q90" i="8"/>
  <c r="R90" i="8" s="1"/>
  <c r="Q77" i="8"/>
  <c r="Y57" i="8"/>
  <c r="AA57" i="8"/>
  <c r="O90" i="8"/>
  <c r="P90" i="8" s="1"/>
  <c r="AA90" i="8"/>
  <c r="AB90" i="8" s="1"/>
  <c r="AE77" i="8"/>
  <c r="AF77" i="8" s="1"/>
  <c r="Q45" i="8"/>
  <c r="R45" i="8" s="1"/>
  <c r="AA59" i="8"/>
  <c r="AB59" i="8" s="1"/>
  <c r="W59" i="8"/>
  <c r="S59" i="8"/>
  <c r="T59" i="8" s="1"/>
  <c r="W44" i="8"/>
  <c r="W57" i="8"/>
  <c r="Q57" i="8"/>
  <c r="Q59" i="8"/>
  <c r="AC59" i="8"/>
  <c r="AD59" i="8" s="1"/>
  <c r="AE59" i="8"/>
  <c r="AF59" i="8" s="1"/>
  <c r="M57" i="8"/>
  <c r="U57" i="8"/>
  <c r="Y59" i="8"/>
  <c r="M44" i="8"/>
  <c r="U45" i="8"/>
  <c r="O45" i="8"/>
  <c r="Y45" i="8"/>
  <c r="W45" i="8"/>
  <c r="X61" i="8" s="1"/>
  <c r="G25" i="5" s="1"/>
  <c r="Q82" i="8"/>
  <c r="R82" i="8" s="1"/>
  <c r="U82" i="8"/>
  <c r="AA82" i="8"/>
  <c r="AB82" i="8" s="1"/>
  <c r="M54" i="8"/>
  <c r="O54" i="8"/>
  <c r="AE54" i="8"/>
  <c r="S45" i="8"/>
  <c r="T45" i="8" s="1"/>
  <c r="M45" i="8"/>
  <c r="AE45" i="8"/>
  <c r="U77" i="8"/>
  <c r="Y54" i="8"/>
  <c r="AA54" i="8"/>
  <c r="Q54" i="8"/>
  <c r="O77" i="8"/>
  <c r="AC82" i="8"/>
  <c r="AD82" i="8" s="1"/>
  <c r="U54" i="8"/>
  <c r="AA45" i="8"/>
  <c r="M77" i="8"/>
  <c r="U72" i="8"/>
  <c r="M72" i="8"/>
  <c r="Q72" i="8"/>
  <c r="R72" i="8" s="1"/>
  <c r="AE72" i="8"/>
  <c r="AF72" i="8" s="1"/>
  <c r="W72" i="8"/>
  <c r="AA72" i="8"/>
  <c r="Y72" i="8"/>
  <c r="AC72" i="8"/>
  <c r="AE66" i="8"/>
  <c r="AF66" i="8" s="1"/>
  <c r="W82" i="8"/>
  <c r="Y82" i="8"/>
  <c r="W77" i="8"/>
  <c r="AA77" i="8"/>
  <c r="AB77" i="8" s="1"/>
  <c r="O44" i="8"/>
  <c r="S44" i="8"/>
  <c r="AE44" i="8"/>
  <c r="AA44" i="8"/>
  <c r="U44" i="8"/>
  <c r="V61" i="8" s="1"/>
  <c r="F25" i="5" s="1"/>
  <c r="Q44" i="8"/>
  <c r="R70" i="8" s="1"/>
  <c r="G24" i="2" s="1"/>
  <c r="M82" i="8"/>
  <c r="O82" i="8"/>
  <c r="P82" i="8" s="1"/>
  <c r="Y77" i="8"/>
  <c r="AC77" i="8"/>
  <c r="AD77" i="8" s="1"/>
  <c r="Y44" i="8"/>
  <c r="O66" i="8"/>
  <c r="AA66" i="8"/>
  <c r="W68" i="8"/>
  <c r="X68" i="8" s="1"/>
  <c r="U66" i="8"/>
  <c r="S66" i="8"/>
  <c r="T66" i="8" s="1"/>
  <c r="AC66" i="8"/>
  <c r="Y66" i="8"/>
  <c r="W66" i="8"/>
  <c r="M66" i="8"/>
  <c r="AE68" i="8"/>
  <c r="AF68" i="8" s="1"/>
  <c r="S68" i="8"/>
  <c r="U68" i="8"/>
  <c r="Y68" i="8"/>
  <c r="Z68" i="8" s="1"/>
  <c r="Q62" i="8"/>
  <c r="R62" i="8" s="1"/>
  <c r="AC68" i="8"/>
  <c r="AA68" i="8"/>
  <c r="O68" i="8"/>
  <c r="M68" i="8"/>
  <c r="O86" i="8"/>
  <c r="W58" i="8"/>
  <c r="X58" i="8" s="1"/>
  <c r="Q58" i="8"/>
  <c r="AA86" i="8"/>
  <c r="Y55" i="8"/>
  <c r="S58" i="8"/>
  <c r="Q86" i="8"/>
  <c r="R86" i="8" s="1"/>
  <c r="M86" i="8"/>
  <c r="N86" i="8" s="1"/>
  <c r="W86" i="8"/>
  <c r="X86" i="8" s="1"/>
  <c r="Y86" i="8"/>
  <c r="Z86" i="8" s="1"/>
  <c r="U86" i="8"/>
  <c r="AE86" i="8"/>
  <c r="AF86" i="8" s="1"/>
  <c r="S86" i="8"/>
  <c r="T86" i="8" s="1"/>
  <c r="AC62" i="8"/>
  <c r="U62" i="8"/>
  <c r="Y62" i="8"/>
  <c r="Z62" i="8" s="1"/>
  <c r="AA62" i="8"/>
  <c r="W62" i="8"/>
  <c r="X62" i="8" s="1"/>
  <c r="M62" i="8"/>
  <c r="N62" i="8" s="1"/>
  <c r="S62" i="8"/>
  <c r="T62" i="8" s="1"/>
  <c r="O62" i="8"/>
  <c r="AC58" i="8"/>
  <c r="Y58" i="8"/>
  <c r="Z58" i="8" s="1"/>
  <c r="AE58" i="8"/>
  <c r="AF58" i="8" s="1"/>
  <c r="U58" i="8"/>
  <c r="M58" i="8"/>
  <c r="N58" i="8" s="1"/>
  <c r="AA58" i="8"/>
  <c r="U55" i="8"/>
  <c r="AC55" i="8"/>
  <c r="Q55" i="8"/>
  <c r="R55" i="8" s="1"/>
  <c r="M55" i="8"/>
  <c r="AA55" i="8"/>
  <c r="S55" i="8"/>
  <c r="T55" i="8" s="1"/>
  <c r="AE55" i="8"/>
  <c r="AF55" i="8" s="1"/>
  <c r="W55" i="8"/>
  <c r="W53" i="8"/>
  <c r="M53" i="8"/>
  <c r="U53" i="8"/>
  <c r="O53" i="8"/>
  <c r="S53" i="8"/>
  <c r="AE53" i="8"/>
  <c r="AF52" i="8" s="1"/>
  <c r="AA53" i="8"/>
  <c r="Q53" i="8"/>
  <c r="Y53" i="8"/>
  <c r="AD54" i="8"/>
  <c r="AD53" i="8"/>
  <c r="AD45" i="8"/>
  <c r="AD52" i="8"/>
  <c r="AD44" i="8"/>
  <c r="AD76" i="8" l="1"/>
  <c r="AB76" i="8"/>
  <c r="P76" i="8"/>
  <c r="V76" i="8"/>
  <c r="P57" i="8"/>
  <c r="P72" i="8"/>
  <c r="AB72" i="8"/>
  <c r="AD72" i="8"/>
  <c r="AB57" i="8"/>
  <c r="AD57" i="8"/>
  <c r="P55" i="8"/>
  <c r="AD55" i="8"/>
  <c r="AB55" i="8"/>
  <c r="P66" i="8"/>
  <c r="AD66" i="8"/>
  <c r="AB66" i="8"/>
  <c r="V52" i="8"/>
  <c r="F22" i="5" s="1"/>
  <c r="X52" i="8"/>
  <c r="G22" i="5" s="1"/>
  <c r="Z52" i="8"/>
  <c r="H22" i="5" s="1"/>
  <c r="Z53" i="8"/>
  <c r="X53" i="8"/>
  <c r="X46" i="8"/>
  <c r="V53" i="8"/>
  <c r="Z46" i="8"/>
  <c r="V46" i="8"/>
  <c r="X79" i="8"/>
  <c r="Z79" i="8"/>
  <c r="N79" i="8"/>
  <c r="V79" i="8"/>
  <c r="X49" i="8"/>
  <c r="V49" i="8"/>
  <c r="Z49" i="8"/>
  <c r="V60" i="8"/>
  <c r="Z60" i="8"/>
  <c r="X60" i="8"/>
  <c r="Z63" i="8"/>
  <c r="V63" i="8"/>
  <c r="X63" i="8"/>
  <c r="T70" i="8"/>
  <c r="H24" i="2" s="1"/>
  <c r="P70" i="8"/>
  <c r="F24" i="2" s="1"/>
  <c r="N70" i="8"/>
  <c r="E24" i="2" s="1"/>
  <c r="R54" i="8"/>
  <c r="T54" i="8"/>
  <c r="P61" i="8"/>
  <c r="R61" i="8"/>
  <c r="T61" i="8"/>
  <c r="P77" i="8"/>
  <c r="T77" i="8"/>
  <c r="N61" i="8"/>
  <c r="E25" i="5" s="1"/>
  <c r="R77" i="8"/>
  <c r="R81" i="8"/>
  <c r="T81" i="8"/>
  <c r="P81" i="8"/>
  <c r="N73" i="8"/>
  <c r="E27" i="5" s="1"/>
  <c r="N81" i="8"/>
  <c r="E20" i="5" s="1"/>
  <c r="T73" i="8"/>
  <c r="P73" i="8"/>
  <c r="R68" i="8"/>
  <c r="R73" i="8"/>
  <c r="N68" i="8"/>
  <c r="T68" i="8"/>
  <c r="R44" i="8"/>
  <c r="T44" i="8"/>
  <c r="N46" i="8"/>
  <c r="E25" i="2" s="1"/>
  <c r="P46" i="8"/>
  <c r="F25" i="2" s="1"/>
  <c r="R46" i="8"/>
  <c r="G25" i="2" s="1"/>
  <c r="T46" i="8"/>
  <c r="H25" i="2" s="1"/>
  <c r="N76" i="8"/>
  <c r="P63" i="8"/>
  <c r="R52" i="8"/>
  <c r="G21" i="2" s="1"/>
  <c r="T63" i="8"/>
  <c r="R63" i="8"/>
  <c r="N63" i="8"/>
  <c r="N52" i="8"/>
  <c r="T52" i="8"/>
  <c r="H21" i="2" s="1"/>
  <c r="N53" i="8"/>
  <c r="T53" i="8"/>
  <c r="N49" i="8"/>
  <c r="T76" i="8"/>
  <c r="R76" i="8"/>
  <c r="P60" i="8"/>
  <c r="N60" i="8"/>
  <c r="T60" i="8"/>
  <c r="R60" i="8"/>
  <c r="N51" i="8"/>
  <c r="E14" i="2" s="1"/>
  <c r="P83" i="8"/>
  <c r="N83" i="8"/>
  <c r="T51" i="8"/>
  <c r="T83" i="8"/>
  <c r="R83" i="8"/>
  <c r="G13" i="2" s="1"/>
  <c r="R75" i="8"/>
  <c r="G12" i="2" s="1"/>
  <c r="T75" i="8"/>
  <c r="H12" i="2" s="1"/>
  <c r="P50" i="8"/>
  <c r="F17" i="2" s="1"/>
  <c r="N50" i="8"/>
  <c r="P75" i="8"/>
  <c r="F12" i="2" s="1"/>
  <c r="N75" i="8"/>
  <c r="E12" i="2" s="1"/>
  <c r="R50" i="8"/>
  <c r="N43" i="8"/>
  <c r="T50" i="8"/>
  <c r="R43" i="8"/>
  <c r="P88" i="8"/>
  <c r="F9" i="2" s="1"/>
  <c r="T43" i="8"/>
  <c r="N88" i="8"/>
  <c r="R88" i="8"/>
  <c r="P69" i="8"/>
  <c r="T88" i="8"/>
  <c r="R69" i="8"/>
  <c r="N69" i="8"/>
  <c r="T69" i="8"/>
  <c r="N85" i="8"/>
  <c r="N78" i="8"/>
  <c r="R78" i="8"/>
  <c r="P64" i="8"/>
  <c r="T78" i="8"/>
  <c r="P78" i="8"/>
  <c r="E14" i="6" s="1"/>
  <c r="R85" i="8"/>
  <c r="T85" i="8"/>
  <c r="P85" i="8"/>
  <c r="N64" i="8"/>
  <c r="R64" i="8"/>
  <c r="T64" i="8"/>
  <c r="H5" i="2" s="1"/>
  <c r="R57" i="8"/>
  <c r="V48" i="8"/>
  <c r="F26" i="5" s="1"/>
  <c r="F5" i="5"/>
  <c r="X48" i="8"/>
  <c r="N48" i="8"/>
  <c r="Z61" i="8"/>
  <c r="H25" i="5" s="1"/>
  <c r="P54" i="8"/>
  <c r="AB44" i="8"/>
  <c r="Z45" i="8"/>
  <c r="N45" i="8"/>
  <c r="X45" i="8"/>
  <c r="N57" i="8"/>
  <c r="X66" i="8"/>
  <c r="N66" i="8"/>
  <c r="Z57" i="8"/>
  <c r="H16" i="5" s="1"/>
  <c r="X57" i="8"/>
  <c r="G16" i="5" s="1"/>
  <c r="V57" i="8"/>
  <c r="F16" i="5" s="1"/>
  <c r="Z66" i="8"/>
  <c r="V66" i="8"/>
  <c r="X47" i="8"/>
  <c r="G14" i="5" s="1"/>
  <c r="N47" i="8"/>
  <c r="Z47" i="8"/>
  <c r="V59" i="8"/>
  <c r="X59" i="8"/>
  <c r="X54" i="8"/>
  <c r="N59" i="8"/>
  <c r="Z59" i="8"/>
  <c r="H13" i="5" s="1"/>
  <c r="N54" i="8"/>
  <c r="Z54" i="8"/>
  <c r="V65" i="8"/>
  <c r="N65" i="8"/>
  <c r="E11" i="5" s="1"/>
  <c r="X65" i="8"/>
  <c r="Z65" i="8"/>
  <c r="N55" i="8"/>
  <c r="X55" i="8"/>
  <c r="X44" i="8"/>
  <c r="G9" i="5" s="1"/>
  <c r="Z44" i="8"/>
  <c r="H9" i="5" s="1"/>
  <c r="N44" i="8"/>
  <c r="E9" i="5" s="1"/>
  <c r="Z82" i="8"/>
  <c r="X82" i="8"/>
  <c r="V82" i="8"/>
  <c r="N82" i="8"/>
  <c r="X77" i="8"/>
  <c r="N77" i="8"/>
  <c r="V56" i="8"/>
  <c r="F16" i="6" s="1"/>
  <c r="Z72" i="8"/>
  <c r="Z77" i="8"/>
  <c r="V77" i="8"/>
  <c r="N72" i="8"/>
  <c r="X72" i="8"/>
  <c r="V72" i="8"/>
  <c r="AB56" i="8"/>
  <c r="G16" i="6" s="1"/>
  <c r="AD87" i="8"/>
  <c r="H15" i="6" s="1"/>
  <c r="V87" i="8"/>
  <c r="F15" i="6" s="1"/>
  <c r="P56" i="8"/>
  <c r="E16" i="6" s="1"/>
  <c r="AD56" i="8"/>
  <c r="H16" i="6" s="1"/>
  <c r="AB87" i="8"/>
  <c r="G15" i="6" s="1"/>
  <c r="P87" i="8"/>
  <c r="E15" i="6" s="1"/>
  <c r="P62" i="8"/>
  <c r="E12" i="6" s="1"/>
  <c r="AB62" i="8"/>
  <c r="G12" i="6" s="1"/>
  <c r="V62" i="8"/>
  <c r="AD62" i="8"/>
  <c r="AD86" i="8"/>
  <c r="AB58" i="8"/>
  <c r="AB86" i="8"/>
  <c r="AB53" i="8"/>
  <c r="P86" i="8"/>
  <c r="V86" i="8"/>
  <c r="AD74" i="8"/>
  <c r="AD58" i="8"/>
  <c r="V58" i="8"/>
  <c r="F9" i="6" s="1"/>
  <c r="V74" i="8"/>
  <c r="P74" i="8"/>
  <c r="F19" i="2" s="1"/>
  <c r="AB74" i="8"/>
  <c r="AD71" i="8"/>
  <c r="P68" i="8"/>
  <c r="V68" i="8"/>
  <c r="AB68" i="8"/>
  <c r="AB71" i="8"/>
  <c r="AD68" i="8"/>
  <c r="P71" i="8"/>
  <c r="V71" i="8"/>
  <c r="AB45" i="8"/>
  <c r="R53" i="8"/>
  <c r="G20" i="2" s="1"/>
  <c r="AB54" i="8"/>
  <c r="P45" i="8"/>
  <c r="P51" i="8"/>
  <c r="F14" i="2" s="1"/>
  <c r="P58" i="8"/>
  <c r="R49" i="8"/>
  <c r="G18" i="2" s="1"/>
  <c r="P59" i="8"/>
  <c r="AB52" i="8"/>
  <c r="G9" i="6" s="1"/>
  <c r="V47" i="8"/>
  <c r="R51" i="8"/>
  <c r="P53" i="8"/>
  <c r="P43" i="8"/>
  <c r="P44" i="8"/>
  <c r="P52" i="8"/>
  <c r="AB47" i="8"/>
  <c r="V45" i="8"/>
  <c r="V44" i="8"/>
  <c r="F9" i="5" s="1"/>
  <c r="R58" i="8"/>
  <c r="P49" i="8"/>
  <c r="P47" i="8"/>
  <c r="R59" i="8"/>
  <c r="AB43" i="8"/>
  <c r="V55" i="8"/>
  <c r="F10" i="5" s="1"/>
  <c r="V54" i="8"/>
  <c r="F12" i="5" s="1"/>
  <c r="Z48" i="8"/>
  <c r="T58" i="8"/>
  <c r="Z55" i="8"/>
  <c r="AF54" i="8"/>
  <c r="AF45" i="8"/>
  <c r="AF47" i="8"/>
  <c r="T49" i="8"/>
  <c r="H18" i="2" s="1"/>
  <c r="AF53" i="8"/>
  <c r="T57" i="8"/>
  <c r="AF44" i="8"/>
  <c r="J15" i="8" l="1"/>
  <c r="F12" i="6"/>
  <c r="J24" i="8" s="1"/>
  <c r="J32" i="8"/>
  <c r="H9" i="6"/>
  <c r="H5" i="6"/>
  <c r="F13" i="5"/>
  <c r="F5" i="6"/>
  <c r="F18" i="5"/>
  <c r="F24" i="5"/>
  <c r="C23" i="8" s="1"/>
  <c r="G18" i="5"/>
  <c r="G24" i="5"/>
  <c r="E18" i="5"/>
  <c r="E24" i="5"/>
  <c r="H18" i="5"/>
  <c r="H24" i="5"/>
  <c r="C29" i="8" s="1"/>
  <c r="H14" i="5"/>
  <c r="E15" i="5"/>
  <c r="E21" i="2"/>
  <c r="E22" i="5"/>
  <c r="H21" i="5"/>
  <c r="G21" i="5"/>
  <c r="F21" i="5"/>
  <c r="E21" i="5"/>
  <c r="G12" i="5"/>
  <c r="J26" i="8" s="1"/>
  <c r="E14" i="5"/>
  <c r="G15" i="5"/>
  <c r="E8" i="2"/>
  <c r="E17" i="5"/>
  <c r="G8" i="5"/>
  <c r="E12" i="5"/>
  <c r="H15" i="5"/>
  <c r="H11" i="5"/>
  <c r="F15" i="5"/>
  <c r="G11" i="5"/>
  <c r="G13" i="5"/>
  <c r="D26" i="8" s="1"/>
  <c r="H12" i="5"/>
  <c r="E7" i="5"/>
  <c r="F11" i="5"/>
  <c r="H10" i="5"/>
  <c r="H8" i="5"/>
  <c r="G10" i="5"/>
  <c r="G26" i="8" s="1"/>
  <c r="G6" i="5"/>
  <c r="E8" i="5"/>
  <c r="E10" i="5"/>
  <c r="F6" i="5"/>
  <c r="E20" i="2"/>
  <c r="H6" i="5"/>
  <c r="E6" i="5"/>
  <c r="F8" i="5"/>
  <c r="G7" i="5"/>
  <c r="G10" i="2"/>
  <c r="F20" i="2"/>
  <c r="E10" i="2"/>
  <c r="F13" i="2"/>
  <c r="H13" i="2"/>
  <c r="H20" i="2"/>
  <c r="E22" i="2"/>
  <c r="F22" i="2"/>
  <c r="G22" i="2"/>
  <c r="H22" i="2"/>
  <c r="E16" i="2"/>
  <c r="F18" i="2"/>
  <c r="E18" i="2"/>
  <c r="F16" i="2"/>
  <c r="H14" i="2"/>
  <c r="G16" i="2"/>
  <c r="G17" i="2"/>
  <c r="E17" i="2"/>
  <c r="H17" i="2"/>
  <c r="H16" i="2"/>
  <c r="G14" i="2"/>
  <c r="H10" i="2"/>
  <c r="F11" i="2"/>
  <c r="E14" i="8" s="1"/>
  <c r="H11" i="2"/>
  <c r="E13" i="2"/>
  <c r="F10" i="2"/>
  <c r="E11" i="2"/>
  <c r="G11" i="2"/>
  <c r="E9" i="2"/>
  <c r="F8" i="2"/>
  <c r="J14" i="8" s="1"/>
  <c r="H6" i="2"/>
  <c r="F7" i="2"/>
  <c r="C14" i="8" s="1"/>
  <c r="E6" i="2"/>
  <c r="F5" i="2"/>
  <c r="E9" i="6"/>
  <c r="F21" i="2"/>
  <c r="G8" i="2"/>
  <c r="F6" i="2"/>
  <c r="G6" i="2"/>
  <c r="G9" i="2"/>
  <c r="H9" i="2"/>
  <c r="H7" i="2"/>
  <c r="C20" i="8" s="1"/>
  <c r="H8" i="2"/>
  <c r="G7" i="2"/>
  <c r="G5" i="2"/>
  <c r="E5" i="5"/>
  <c r="E26" i="5"/>
  <c r="G5" i="5"/>
  <c r="G26" i="5"/>
  <c r="H5" i="5"/>
  <c r="H26" i="5"/>
  <c r="E7" i="2"/>
  <c r="E16" i="5"/>
  <c r="F8" i="6"/>
  <c r="F14" i="5"/>
  <c r="E5" i="2"/>
  <c r="E13" i="5"/>
  <c r="I26" i="8"/>
  <c r="H7" i="5"/>
  <c r="F7" i="5"/>
  <c r="G23" i="8" s="1"/>
  <c r="H6" i="6"/>
  <c r="H11" i="6"/>
  <c r="H12" i="6"/>
  <c r="J35" i="8" s="1"/>
  <c r="F11" i="6"/>
  <c r="G8" i="6"/>
  <c r="E10" i="6"/>
  <c r="H10" i="6"/>
  <c r="H7" i="6"/>
  <c r="E6" i="6"/>
  <c r="E11" i="6"/>
  <c r="G6" i="6"/>
  <c r="E8" i="6"/>
  <c r="F7" i="6"/>
  <c r="H8" i="6"/>
  <c r="G10" i="6"/>
  <c r="G11" i="6"/>
  <c r="F10" i="6"/>
  <c r="E7" i="6"/>
  <c r="F6" i="6"/>
  <c r="E5" i="6"/>
  <c r="G7" i="6"/>
  <c r="G5" i="6"/>
  <c r="C35" i="8" l="1"/>
  <c r="D35" i="8"/>
  <c r="G12" i="8"/>
  <c r="D12" i="8"/>
  <c r="F26" i="8"/>
  <c r="E26" i="8"/>
  <c r="H12" i="8"/>
  <c r="C26" i="8"/>
  <c r="H26" i="8"/>
  <c r="F12" i="8"/>
  <c r="C12" i="8"/>
  <c r="D29" i="8"/>
  <c r="E12" i="8"/>
  <c r="E23" i="8"/>
  <c r="F14" i="8"/>
  <c r="F20" i="8"/>
  <c r="D14" i="8"/>
  <c r="G14" i="8"/>
  <c r="C11" i="8"/>
  <c r="C17" i="8"/>
  <c r="H14" i="8"/>
  <c r="G11" i="8"/>
  <c r="G17" i="8"/>
  <c r="J11" i="8"/>
  <c r="F17" i="8"/>
  <c r="I11" i="8"/>
  <c r="F11" i="8"/>
  <c r="J17" i="8"/>
  <c r="I20" i="8"/>
  <c r="J20" i="8"/>
  <c r="H11" i="8"/>
  <c r="I14" i="8"/>
  <c r="E17" i="8"/>
  <c r="H17" i="8"/>
  <c r="I17" i="8"/>
  <c r="E20" i="8"/>
  <c r="D17" i="8"/>
  <c r="G20" i="8"/>
  <c r="H20" i="8"/>
  <c r="D20" i="8"/>
  <c r="D11" i="8"/>
  <c r="E11" i="8"/>
  <c r="F29" i="8"/>
  <c r="J12" i="8"/>
  <c r="I12" i="8"/>
  <c r="J23" i="8"/>
  <c r="J29" i="8"/>
  <c r="I23" i="8"/>
  <c r="I29" i="8"/>
  <c r="H23" i="8"/>
  <c r="H29" i="8"/>
  <c r="G29" i="8"/>
  <c r="E35" i="8"/>
  <c r="E29" i="8"/>
  <c r="I32" i="8"/>
  <c r="I24" i="8"/>
  <c r="H35" i="8"/>
  <c r="F23" i="8"/>
  <c r="D23" i="8"/>
  <c r="I15" i="8"/>
  <c r="I35" i="8"/>
  <c r="D15" i="8"/>
  <c r="C24" i="8"/>
  <c r="F35" i="8"/>
  <c r="G35" i="8"/>
  <c r="C32" i="8"/>
  <c r="D24" i="8"/>
  <c r="F24" i="8"/>
  <c r="G32" i="8"/>
  <c r="E15" i="8"/>
  <c r="C15" i="8"/>
  <c r="E24" i="8"/>
  <c r="H32" i="8"/>
  <c r="H15" i="8"/>
  <c r="G15" i="8"/>
  <c r="H24" i="8"/>
  <c r="G24" i="8"/>
  <c r="E32" i="8"/>
  <c r="F32" i="8"/>
  <c r="F15" i="8"/>
  <c r="D32" i="8"/>
  <c r="O26" i="8" l="1"/>
  <c r="O27" i="8"/>
  <c r="O18" i="8"/>
  <c r="O17" i="8"/>
  <c r="O11" i="8"/>
  <c r="K11" i="8" s="1"/>
  <c r="O20" i="8"/>
  <c r="O12" i="8"/>
  <c r="K12" i="8" s="1"/>
  <c r="O21" i="8"/>
  <c r="O29" i="8"/>
  <c r="O30" i="8"/>
  <c r="O35" i="8"/>
  <c r="O36" i="8"/>
  <c r="O23" i="8"/>
  <c r="K23" i="8" s="1"/>
  <c r="O14" i="8"/>
  <c r="K14" i="8" s="1"/>
  <c r="O33" i="8"/>
  <c r="O24" i="8"/>
  <c r="K24" i="8" s="1"/>
  <c r="O15" i="8"/>
  <c r="K15" i="8" s="1"/>
  <c r="O32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<sst xmlns="http://schemas.openxmlformats.org/spreadsheetml/2006/main" count="230" uniqueCount="155">
  <si>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</si>
  <si>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</si>
  <si>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</si>
  <si>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</si>
  <si>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</si>
  <si>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</si>
  <si>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</si>
  <si>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</si>
  <si>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</si>
  <si>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</si>
  <si>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</si>
  <si>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</si>
  <si>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</si>
  <si>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</si>
  <si>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</si>
  <si>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</si>
  <si>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</si>
  <si>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</si>
  <si>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</si>
  <si>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</si>
  <si>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</si>
  <si>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</si>
  <si>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</si>
  <si>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</si>
  <si>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</si>
  <si>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</si>
  <si>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</si>
  <si>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</si>
  <si>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</si>
  <si>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</si>
  <si>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</si>
  <si>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</si>
  <si>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</si>
  <si>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</si>
  <si>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</si>
  <si>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</si>
  <si>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</si>
  <si>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</si>
  <si>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</si>
  <si>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</si>
  <si>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</si>
  <si>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</si>
  <si>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</si>
  <si>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</si>
  <si>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</si>
  <si>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</si>
  <si>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</si>
  <si>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</si>
  <si>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</si>
  <si>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</si>
  <si>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</si>
  <si>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</si>
  <si>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</si>
  <si>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</si>
  <si>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</si>
  <si>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</si>
  <si>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</si>
  <si>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</si>
  <si>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</si>
  <si>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</si>
  <si>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</si>
  <si>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</si>
  <si>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Varsity</t>
  </si>
  <si>
    <t>Cedar Crest High School</t>
  </si>
  <si>
    <t>23:45</t>
  </si>
  <si>
    <t>Girls</t>
  </si>
  <si>
    <t>Atkins, Avery</t>
  </si>
  <si>
    <t>Barrett, Kyreana</t>
  </si>
  <si>
    <t>Bonzelet, Shayla</t>
  </si>
  <si>
    <t>Chernich, Brenna</t>
  </si>
  <si>
    <t>Gerhart, Hannah</t>
  </si>
  <si>
    <t>Good, Makenna</t>
  </si>
  <si>
    <t>Reigert, Mia</t>
  </si>
  <si>
    <t>Rivera, Jaylanie</t>
  </si>
  <si>
    <t>Smith, Michaela</t>
  </si>
  <si>
    <t>Stiver, Alyssa</t>
  </si>
  <si>
    <t>Tadajweski, Grace</t>
  </si>
  <si>
    <t>Tanner, Grace</t>
  </si>
  <si>
    <t>Tobias, Jillian</t>
  </si>
  <si>
    <t>Vila, Elizabeth</t>
  </si>
  <si>
    <t>Waranavage, Katelyn</t>
  </si>
  <si>
    <t>Wilburn, Kaitlyn</t>
  </si>
  <si>
    <t>Yanez, Samantha</t>
  </si>
  <si>
    <t>Young, Gwyneth</t>
  </si>
  <si>
    <t>Castronova, Emily</t>
  </si>
  <si>
    <t>Kmieczak, Kate</t>
  </si>
  <si>
    <t>Bredeman, Annika</t>
  </si>
  <si>
    <t>Frankford, Kylynn</t>
  </si>
  <si>
    <t>Haldeman, Sage</t>
  </si>
  <si>
    <t>Johns, Brittney</t>
  </si>
  <si>
    <t>Mongiovi, Kayla</t>
  </si>
  <si>
    <t>Beck, Abigail</t>
  </si>
  <si>
    <t>Harris, Sydney</t>
  </si>
  <si>
    <t>Phillips, Abigail</t>
  </si>
  <si>
    <t>Mousch, Lindsey</t>
  </si>
  <si>
    <t>Charles, Taylor</t>
  </si>
  <si>
    <t>Clinton, Lily</t>
  </si>
  <si>
    <t>Den Bleyker, Julia</t>
  </si>
  <si>
    <t>Donovan, Erin</t>
  </si>
  <si>
    <t>Eshbach, Sorra</t>
  </si>
  <si>
    <t>Harrington, Paige</t>
  </si>
  <si>
    <t>Heilshorn, Lily</t>
  </si>
  <si>
    <t>Hollenbach. Bella</t>
  </si>
  <si>
    <t>Hollinger, Gabriella</t>
  </si>
  <si>
    <t>Kielmeyer, Ella</t>
  </si>
  <si>
    <t>Minder, Delaney</t>
  </si>
  <si>
    <t>Olujic, Sara</t>
  </si>
  <si>
    <t>Page, Cahsia</t>
  </si>
  <si>
    <t>Ramsey, Brynn</t>
  </si>
  <si>
    <t>Ridilla, Mackenzie</t>
  </si>
  <si>
    <t>Segro, Callie</t>
  </si>
  <si>
    <t>Smith, Isabel</t>
  </si>
  <si>
    <t>Stringer, Grace</t>
  </si>
  <si>
    <t>Wiker, Abbie</t>
  </si>
  <si>
    <t>Williams, Lily</t>
  </si>
  <si>
    <t>Zeidler, Julia</t>
  </si>
  <si>
    <t>19:43</t>
  </si>
  <si>
    <t>21:12</t>
  </si>
  <si>
    <t>21:37</t>
  </si>
  <si>
    <t>21:41</t>
  </si>
  <si>
    <t>21:55</t>
  </si>
  <si>
    <t>21:56</t>
  </si>
  <si>
    <t>22:02</t>
  </si>
  <si>
    <t>22:19</t>
  </si>
  <si>
    <t>22:20</t>
  </si>
  <si>
    <t>22:37</t>
  </si>
  <si>
    <t>22:39</t>
  </si>
  <si>
    <t>22:50</t>
  </si>
  <si>
    <t>23:09</t>
  </si>
  <si>
    <t>23:25</t>
  </si>
  <si>
    <t>23:29</t>
  </si>
  <si>
    <t>23:54</t>
  </si>
  <si>
    <t>24:05</t>
  </si>
  <si>
    <t>24:15</t>
  </si>
  <si>
    <t>24:22</t>
  </si>
  <si>
    <t>24:27</t>
  </si>
  <si>
    <t>24:55</t>
  </si>
  <si>
    <t>25:00</t>
  </si>
  <si>
    <t>25:02</t>
  </si>
  <si>
    <t>25:04</t>
  </si>
  <si>
    <t>25:28</t>
  </si>
  <si>
    <t>26:00</t>
  </si>
  <si>
    <t>26:09</t>
  </si>
  <si>
    <t>26:25</t>
  </si>
  <si>
    <t>26:55</t>
  </si>
  <si>
    <t>27:15</t>
  </si>
  <si>
    <t>28:13</t>
  </si>
  <si>
    <t>28:38</t>
  </si>
  <si>
    <t>29:01</t>
  </si>
  <si>
    <t>29:14</t>
  </si>
  <si>
    <t>30:52</t>
  </si>
  <si>
    <t>31:25</t>
  </si>
  <si>
    <t>36:02</t>
  </si>
  <si>
    <t>36:38</t>
  </si>
  <si>
    <t>39:35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</si>
</sst>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9" fillId="0" borderId="4" xfId="0" applyNumberFormat="1" applyFont="1" applyBorder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3" sqref="B13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56</v>
      </c>
      <c r="C4" s="22" t="s">
        <v>57</v>
      </c>
    </row>
    <row r="5" spans="1:3" x14ac:dyDescent="0.25">
      <c r="A5" t="s">
        <v>2</v>
      </c>
      <c r="B5" s="21" t="s">
        <v>58</v>
      </c>
      <c r="C5" s="22" t="s">
        <v>59</v>
      </c>
    </row>
    <row r="6" spans="1:3" x14ac:dyDescent="0.25">
      <c r="A6" t="s">
        <v>5</v>
      </c>
      <c r="B6" s="21" t="s">
        <v>60</v>
      </c>
      <c r="C6" s="22" t="s">
        <v>61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62</v>
      </c>
    </row>
    <row r="13" spans="1:3" x14ac:dyDescent="0.25">
      <c r="A13" t="s">
        <v>9</v>
      </c>
      <c r="B13" s="21" t="s">
        <v>65</v>
      </c>
    </row>
    <row r="14" spans="1:3" x14ac:dyDescent="0.25">
      <c r="A14" t="s">
        <v>14</v>
      </c>
      <c r="B14" s="21" t="s">
        <v>63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21" sqref="A2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22</v>
      </c>
      <c r="B5" s="25" t="s">
        <v>66</v>
      </c>
      <c r="C5" s="28" t="str">
        <f>IF(ISERROR(VLOOKUP(A5,TimeTable,2)),"",VLOOKUP(A5,TimeTable,2))</f>
        <v>24:27</v>
      </c>
      <c r="D5" s="32">
        <f>IF(A5&gt;0,RANK(A5,$A$5:$A$104,1),0)</f>
        <v>7</v>
      </c>
      <c r="E5">
        <f t="shared" ref="E5:E104" si="0">IF($A5&lt;&gt;"",VLOOKUP($A5,ScoringTable,14,FALSE),"")</f>
        <v>15</v>
      </c>
      <c r="F5">
        <f t="shared" ref="F5:F104" si="1">IF($A5&lt;&gt;"",VLOOKUP($A5,ScoringTable,16,FALSE),"")</f>
        <v>12</v>
      </c>
      <c r="G5">
        <f t="shared" ref="G5:G104" si="2">IF($A5&lt;&gt;"",VLOOKUP($A5,ScoringTable,18,FALSE),"")</f>
        <v>7</v>
      </c>
      <c r="H5">
        <f t="shared" ref="H5:H104" si="3">IF($A5&lt;&gt;"",VLOOKUP($A5,ScoringTable,20,FALSE),"")</f>
        <v>7</v>
      </c>
    </row>
    <row r="6" spans="1:8" x14ac:dyDescent="0.25">
      <c r="A6" s="24">
        <v>33</v>
      </c>
      <c r="B6" s="25" t="s">
        <v>67</v>
      </c>
      <c r="C6" s="28" t="str">
        <f>IF(ISERROR(VLOOKUP(A6,TimeTable,2)),"",VLOOKUP(A6,TimeTable,2))</f>
        <v>28:13</v>
      </c>
      <c r="D6" s="32">
        <f>IF(A6&gt;0,RANK(A6,$A$5:$A$104,1),0)</f>
        <v>13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</v>
      </c>
      <c r="B7" s="25" t="s">
        <v>68</v>
      </c>
      <c r="C7" s="28" t="str">
        <f>IF(ISERROR(VLOOKUP(A7,TimeTable,2)),"",VLOOKUP(A7,TimeTable,2))</f>
        <v>21:12</v>
      </c>
      <c r="D7" s="32">
        <f>IF(A7&gt;0,RANK(A7,$A$5:$A$104,1),0)</f>
        <v>2</v>
      </c>
      <c r="E7">
        <f t="shared" si="0"/>
        <v>2</v>
      </c>
      <c r="F7">
        <f t="shared" si="1"/>
        <v>2</v>
      </c>
      <c r="G7">
        <f t="shared" si="2"/>
        <v>2</v>
      </c>
      <c r="H7">
        <f t="shared" si="3"/>
        <v>2</v>
      </c>
    </row>
    <row r="8" spans="1:8" x14ac:dyDescent="0.25">
      <c r="A8" s="24">
        <v>26</v>
      </c>
      <c r="B8" s="25" t="s">
        <v>69</v>
      </c>
      <c r="C8" s="28" t="str">
        <f>IF(ISERROR(VLOOKUP(A8,TimeTable,2)),"",VLOOKUP(A8,TimeTable,2))</f>
        <v>25:04</v>
      </c>
      <c r="D8" s="32">
        <f>IF(A8&gt;0,RANK(A8,$A$5:$A$104,1),0)</f>
        <v>8</v>
      </c>
      <c r="E8">
        <f t="shared" si="0"/>
        <v>16</v>
      </c>
      <c r="F8">
        <f t="shared" si="1"/>
        <v>14</v>
      </c>
      <c r="G8">
        <f t="shared" si="2"/>
        <v>8</v>
      </c>
      <c r="H8">
        <f t="shared" si="3"/>
        <v>8</v>
      </c>
    </row>
    <row r="9" spans="1:8" x14ac:dyDescent="0.25">
      <c r="A9" s="24">
        <v>31</v>
      </c>
      <c r="B9" s="25" t="s">
        <v>70</v>
      </c>
      <c r="C9" s="28" t="str">
        <f>IF(ISERROR(VLOOKUP(A9,TimeTable,2)),"",VLOOKUP(A9,TimeTable,2))</f>
        <v>26:55</v>
      </c>
      <c r="D9" s="32">
        <f>IF(A9&gt;0,RANK(A9,$A$5:$A$104,1),0)</f>
        <v>11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39</v>
      </c>
      <c r="B10" s="25" t="s">
        <v>71</v>
      </c>
      <c r="C10" s="28" t="str">
        <f t="shared" ref="C10:C73" si="4">IF(ISERROR(VLOOKUP(A10,TimeTable,2)),"",VLOOKUP(A10,TimeTable,2))</f>
        <v>36:02</v>
      </c>
      <c r="D10" s="32">
        <f t="shared" ref="D10:D73" si="5">IF(A10&gt;0,RANK(A10,$A$5:$A$104,1),0)</f>
        <v>15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9</v>
      </c>
      <c r="B11" s="25" t="s">
        <v>72</v>
      </c>
      <c r="C11" s="28" t="str">
        <f t="shared" si="4"/>
        <v>22:20</v>
      </c>
      <c r="D11" s="32">
        <f t="shared" si="5"/>
        <v>4</v>
      </c>
      <c r="E11">
        <f t="shared" si="0"/>
        <v>9</v>
      </c>
      <c r="F11">
        <f t="shared" si="1"/>
        <v>4</v>
      </c>
      <c r="G11">
        <f t="shared" si="2"/>
        <v>4</v>
      </c>
      <c r="H11">
        <f t="shared" si="3"/>
        <v>4</v>
      </c>
    </row>
    <row r="12" spans="1:8" x14ac:dyDescent="0.25">
      <c r="A12" s="78"/>
      <c r="B12" s="79" t="s">
        <v>73</v>
      </c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35</v>
      </c>
      <c r="B13" s="81" t="s">
        <v>74</v>
      </c>
      <c r="C13" s="28" t="str">
        <f t="shared" si="4"/>
        <v>29:01</v>
      </c>
      <c r="D13" s="32">
        <f t="shared" si="5"/>
        <v>14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19</v>
      </c>
      <c r="B14" s="81" t="s">
        <v>75</v>
      </c>
      <c r="C14" s="28" t="str">
        <f t="shared" si="4"/>
        <v>24:05</v>
      </c>
      <c r="D14" s="32">
        <f t="shared" si="5"/>
        <v>6</v>
      </c>
      <c r="E14">
        <f t="shared" si="0"/>
        <v>14</v>
      </c>
      <c r="F14">
        <f t="shared" si="1"/>
        <v>10</v>
      </c>
      <c r="G14">
        <f t="shared" si="2"/>
        <v>6</v>
      </c>
      <c r="H14">
        <f t="shared" si="3"/>
        <v>6</v>
      </c>
    </row>
    <row r="15" spans="1:8" x14ac:dyDescent="0.25">
      <c r="A15" s="80"/>
      <c r="B15" s="81" t="s">
        <v>76</v>
      </c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41</v>
      </c>
      <c r="B16" s="81" t="s">
        <v>77</v>
      </c>
      <c r="C16" s="28" t="str">
        <f t="shared" si="4"/>
        <v>39:35</v>
      </c>
      <c r="D16" s="32">
        <f t="shared" si="5"/>
        <v>16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8</v>
      </c>
      <c r="B17" s="81" t="s">
        <v>78</v>
      </c>
      <c r="C17" s="28" t="str">
        <f t="shared" si="4"/>
        <v>22:19</v>
      </c>
      <c r="D17" s="32">
        <f t="shared" si="5"/>
        <v>3</v>
      </c>
      <c r="E17">
        <f t="shared" si="0"/>
        <v>8</v>
      </c>
      <c r="F17">
        <f t="shared" si="1"/>
        <v>3</v>
      </c>
      <c r="G17">
        <f t="shared" si="2"/>
        <v>3</v>
      </c>
      <c r="H17">
        <f t="shared" si="3"/>
        <v>3</v>
      </c>
    </row>
    <row r="18" spans="1:8" x14ac:dyDescent="0.25">
      <c r="A18" s="80">
        <v>12</v>
      </c>
      <c r="B18" s="81" t="s">
        <v>79</v>
      </c>
      <c r="C18" s="28" t="str">
        <f t="shared" si="4"/>
        <v>22:50</v>
      </c>
      <c r="D18" s="32">
        <f t="shared" si="5"/>
        <v>5</v>
      </c>
      <c r="E18">
        <f t="shared" si="0"/>
        <v>12</v>
      </c>
      <c r="F18">
        <f t="shared" si="1"/>
        <v>5</v>
      </c>
      <c r="G18">
        <f t="shared" si="2"/>
        <v>5</v>
      </c>
      <c r="H18">
        <f t="shared" si="3"/>
        <v>5</v>
      </c>
    </row>
    <row r="19" spans="1:8" x14ac:dyDescent="0.25">
      <c r="A19" s="80">
        <v>32</v>
      </c>
      <c r="B19" s="81" t="s">
        <v>80</v>
      </c>
      <c r="C19" s="28" t="str">
        <f t="shared" si="4"/>
        <v>27:15</v>
      </c>
      <c r="D19" s="32">
        <f t="shared" si="5"/>
        <v>12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28</v>
      </c>
      <c r="B20" s="81" t="s">
        <v>81</v>
      </c>
      <c r="C20" s="28" t="str">
        <f t="shared" si="4"/>
        <v>26:00</v>
      </c>
      <c r="D20" s="32">
        <f t="shared" si="5"/>
        <v>9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29</v>
      </c>
      <c r="B21" s="81" t="s">
        <v>82</v>
      </c>
      <c r="C21" s="28" t="str">
        <f t="shared" si="4"/>
        <v>26:09</v>
      </c>
      <c r="D21" s="32">
        <f t="shared" si="5"/>
        <v>10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1</v>
      </c>
      <c r="B22" s="81" t="s">
        <v>83</v>
      </c>
      <c r="C22" s="28" t="str">
        <f t="shared" si="4"/>
        <v>19:43</v>
      </c>
      <c r="D22" s="32">
        <f t="shared" si="5"/>
        <v>1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topLeftCell="A4" zoomScaleNormal="100" workbookViewId="0">
      <selection activeCell="A25" sqref="A2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Hempfield (H)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95</v>
      </c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>
        <v>21</v>
      </c>
      <c r="B6" s="25" t="s">
        <v>96</v>
      </c>
      <c r="C6" s="28" t="str">
        <f>IF(ISERROR(VLOOKUP(A6,TimeTable,2)),"",VLOOKUP(A6,TimeTable,2))</f>
        <v>24:22</v>
      </c>
      <c r="D6" s="32">
        <f>IF(A6&gt;0,RANK(A6,$A$5:$A$104,1),0)</f>
        <v>10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23</v>
      </c>
      <c r="B7" s="25" t="s">
        <v>97</v>
      </c>
      <c r="C7" s="28" t="str">
        <f>IF(ISERROR(VLOOKUP(A7,TimeTable,2)),"",VLOOKUP(A7,TimeTable,2))</f>
        <v>24:55</v>
      </c>
      <c r="D7" s="32">
        <f>IF(A7&gt;0,RANK(A7,$A$5:$A$104,1),0)</f>
        <v>11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18</v>
      </c>
      <c r="B8" s="25" t="s">
        <v>98</v>
      </c>
      <c r="C8" s="28" t="str">
        <f>IF(ISERROR(VLOOKUP(A8,TimeTable,2)),"",VLOOKUP(A8,TimeTable,2))</f>
        <v>23:54</v>
      </c>
      <c r="D8" s="32">
        <f>IF(A8&gt;0,RANK(A8,$A$5:$A$104,1),0)</f>
        <v>9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/>
      <c r="B9" s="25" t="s">
        <v>99</v>
      </c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7</v>
      </c>
      <c r="B10" s="25" t="s">
        <v>100</v>
      </c>
      <c r="C10" s="28" t="str">
        <f t="shared" ref="C10:C73" si="4">IF(ISERROR(VLOOKUP(A10,TimeTable,2)),"",VLOOKUP(A10,TimeTable,2))</f>
        <v>22:02</v>
      </c>
      <c r="D10" s="32">
        <f t="shared" ref="D10:D73" si="5">IF(A10&gt;0,RANK(A10,$A$5:$A$104,1),0)</f>
        <v>5</v>
      </c>
      <c r="E10">
        <f t="shared" si="0"/>
        <v>7</v>
      </c>
      <c r="F10">
        <f t="shared" si="1"/>
        <v>5</v>
      </c>
      <c r="G10">
        <f t="shared" si="2"/>
        <v>5</v>
      </c>
      <c r="H10">
        <f t="shared" si="3"/>
        <v>5</v>
      </c>
    </row>
    <row r="11" spans="1:8" x14ac:dyDescent="0.25">
      <c r="A11" s="24">
        <v>37</v>
      </c>
      <c r="B11" s="25" t="s">
        <v>101</v>
      </c>
      <c r="C11" s="28" t="str">
        <f t="shared" si="4"/>
        <v>30:52</v>
      </c>
      <c r="D11" s="32">
        <f t="shared" si="5"/>
        <v>14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17</v>
      </c>
      <c r="B12" s="79" t="s">
        <v>102</v>
      </c>
      <c r="C12" s="28" t="str">
        <f t="shared" si="4"/>
        <v>23:45</v>
      </c>
      <c r="D12" s="32">
        <f t="shared" si="5"/>
        <v>8</v>
      </c>
      <c r="E12">
        <f t="shared" si="0"/>
        <v>13</v>
      </c>
      <c r="F12">
        <f t="shared" si="1"/>
        <v>12</v>
      </c>
      <c r="G12">
        <f t="shared" si="2"/>
        <v>8</v>
      </c>
      <c r="H12">
        <f t="shared" si="3"/>
        <v>8</v>
      </c>
    </row>
    <row r="13" spans="1:8" x14ac:dyDescent="0.25">
      <c r="A13" s="80">
        <v>4</v>
      </c>
      <c r="B13" s="81" t="s">
        <v>103</v>
      </c>
      <c r="C13" s="28" t="str">
        <f t="shared" si="4"/>
        <v>21:41</v>
      </c>
      <c r="D13" s="32">
        <f t="shared" si="5"/>
        <v>2</v>
      </c>
      <c r="E13">
        <f t="shared" si="0"/>
        <v>4</v>
      </c>
      <c r="F13">
        <f t="shared" si="1"/>
        <v>2</v>
      </c>
      <c r="G13">
        <f t="shared" si="2"/>
        <v>2</v>
      </c>
      <c r="H13">
        <f t="shared" si="3"/>
        <v>2</v>
      </c>
    </row>
    <row r="14" spans="1:8" x14ac:dyDescent="0.25">
      <c r="A14" s="80">
        <v>11</v>
      </c>
      <c r="B14" s="81" t="s">
        <v>104</v>
      </c>
      <c r="C14" s="28" t="str">
        <f t="shared" si="4"/>
        <v>22:39</v>
      </c>
      <c r="D14" s="32">
        <f t="shared" si="5"/>
        <v>7</v>
      </c>
      <c r="E14">
        <f t="shared" si="0"/>
        <v>11</v>
      </c>
      <c r="F14">
        <f t="shared" si="1"/>
        <v>7</v>
      </c>
      <c r="G14">
        <f t="shared" si="2"/>
        <v>7</v>
      </c>
      <c r="H14">
        <f t="shared" si="3"/>
        <v>7</v>
      </c>
    </row>
    <row r="15" spans="1:8" x14ac:dyDescent="0.25">
      <c r="A15" s="80">
        <v>5</v>
      </c>
      <c r="B15" s="81" t="s">
        <v>105</v>
      </c>
      <c r="C15" s="28" t="str">
        <f t="shared" si="4"/>
        <v>21:55</v>
      </c>
      <c r="D15" s="32">
        <f t="shared" si="5"/>
        <v>3</v>
      </c>
      <c r="E15">
        <f t="shared" si="0"/>
        <v>5</v>
      </c>
      <c r="F15">
        <f t="shared" si="1"/>
        <v>3</v>
      </c>
      <c r="G15">
        <f t="shared" si="2"/>
        <v>3</v>
      </c>
      <c r="H15">
        <f t="shared" si="3"/>
        <v>3</v>
      </c>
    </row>
    <row r="16" spans="1:8" x14ac:dyDescent="0.25">
      <c r="A16" s="80"/>
      <c r="B16" s="81" t="s">
        <v>106</v>
      </c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27</v>
      </c>
      <c r="B17" s="81" t="s">
        <v>107</v>
      </c>
      <c r="C17" s="28" t="str">
        <f t="shared" si="4"/>
        <v>25:28</v>
      </c>
      <c r="D17" s="32">
        <f t="shared" si="5"/>
        <v>13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25</v>
      </c>
      <c r="B18" s="81" t="s">
        <v>108</v>
      </c>
      <c r="C18" s="28" t="str">
        <f t="shared" si="4"/>
        <v>25:02</v>
      </c>
      <c r="D18" s="32">
        <f t="shared" si="5"/>
        <v>12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 t="s">
        <v>109</v>
      </c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 t="s">
        <v>110</v>
      </c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6</v>
      </c>
      <c r="B21" s="81" t="s">
        <v>111</v>
      </c>
      <c r="C21" s="28" t="str">
        <f t="shared" si="4"/>
        <v>21:56</v>
      </c>
      <c r="D21" s="32">
        <f t="shared" si="5"/>
        <v>4</v>
      </c>
      <c r="E21">
        <f t="shared" si="0"/>
        <v>6</v>
      </c>
      <c r="F21">
        <f t="shared" si="1"/>
        <v>4</v>
      </c>
      <c r="G21">
        <f t="shared" si="2"/>
        <v>4</v>
      </c>
      <c r="H21">
        <f t="shared" si="3"/>
        <v>4</v>
      </c>
    </row>
    <row r="22" spans="1:8" x14ac:dyDescent="0.25">
      <c r="A22" s="80">
        <v>10</v>
      </c>
      <c r="B22" s="81" t="s">
        <v>112</v>
      </c>
      <c r="C22" s="28" t="str">
        <f t="shared" si="4"/>
        <v>22:37</v>
      </c>
      <c r="D22" s="32">
        <f t="shared" si="5"/>
        <v>6</v>
      </c>
      <c r="E22">
        <f t="shared" si="0"/>
        <v>10</v>
      </c>
      <c r="F22">
        <f t="shared" si="1"/>
        <v>6</v>
      </c>
      <c r="G22">
        <f t="shared" si="2"/>
        <v>6</v>
      </c>
      <c r="H22">
        <f t="shared" si="3"/>
        <v>6</v>
      </c>
    </row>
    <row r="23" spans="1:8" x14ac:dyDescent="0.25">
      <c r="A23" s="80">
        <v>38</v>
      </c>
      <c r="B23" s="81" t="s">
        <v>113</v>
      </c>
      <c r="C23" s="28" t="str">
        <f t="shared" si="4"/>
        <v>31:25</v>
      </c>
      <c r="D23" s="32">
        <f t="shared" si="5"/>
        <v>15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3</v>
      </c>
      <c r="B24" s="81" t="s">
        <v>114</v>
      </c>
      <c r="C24" s="28" t="str">
        <f t="shared" si="4"/>
        <v>21:37</v>
      </c>
      <c r="D24" s="32">
        <f t="shared" si="5"/>
        <v>1</v>
      </c>
      <c r="E24">
        <f t="shared" si="0"/>
        <v>3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25">
      <c r="A25" s="80"/>
      <c r="B25" s="81" t="s">
        <v>115</v>
      </c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15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5" sqref="A1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Conestoga Valley (CV)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24</v>
      </c>
      <c r="B5" s="25" t="s">
        <v>84</v>
      </c>
      <c r="C5" s="28" t="str">
        <f t="shared" ref="C5:C11" si="0">IF(ISERROR(VLOOKUP(A5,TimeTable,2)),"",VLOOKUP(A5,TimeTable,2))</f>
        <v>25:00</v>
      </c>
      <c r="D5" s="32">
        <f t="shared" ref="D5:D11" si="1">IF(A5&gt;0,RANK(A5,$A$5:$A$104,1),0)</f>
        <v>6</v>
      </c>
      <c r="E5">
        <f t="shared" ref="E5:E104" si="2">IF($A5&lt;&gt;"",VLOOKUP($A5,ScoringTable,16,FALSE),"")</f>
        <v>13</v>
      </c>
      <c r="F5">
        <f t="shared" ref="F5:F104" si="3">IF($A5&lt;&gt;"",VLOOKUP($A5,ScoringTable,22,FALSE),"")</f>
        <v>14</v>
      </c>
      <c r="G5">
        <f t="shared" ref="G5:G104" si="4">IF($A5&lt;&gt;"",VLOOKUP($A5,ScoringTable,28,FALSE),"")</f>
        <v>6</v>
      </c>
      <c r="H5">
        <f t="shared" ref="H5:H104" si="5">IF($A5&lt;&gt;"",VLOOKUP($A5,ScoringTable,30,FALSE),"")</f>
        <v>6</v>
      </c>
    </row>
    <row r="6" spans="1:8" x14ac:dyDescent="0.25">
      <c r="A6" s="24">
        <v>13</v>
      </c>
      <c r="B6" s="25" t="s">
        <v>85</v>
      </c>
      <c r="C6" s="28" t="str">
        <f t="shared" si="0"/>
        <v>22:50</v>
      </c>
      <c r="D6" s="32">
        <f t="shared" si="1"/>
        <v>1</v>
      </c>
      <c r="E6">
        <f t="shared" si="2"/>
        <v>6</v>
      </c>
      <c r="F6">
        <f t="shared" si="3"/>
        <v>8</v>
      </c>
      <c r="G6">
        <f t="shared" si="4"/>
        <v>1</v>
      </c>
      <c r="H6">
        <f t="shared" si="5"/>
        <v>1</v>
      </c>
    </row>
    <row r="7" spans="1:8" x14ac:dyDescent="0.25">
      <c r="A7" s="24">
        <v>20</v>
      </c>
      <c r="B7" s="25" t="s">
        <v>86</v>
      </c>
      <c r="C7" s="28" t="str">
        <f t="shared" si="0"/>
        <v>24:15</v>
      </c>
      <c r="D7" s="32">
        <f t="shared" si="1"/>
        <v>5</v>
      </c>
      <c r="E7">
        <f t="shared" si="2"/>
        <v>11</v>
      </c>
      <c r="F7">
        <f t="shared" si="3"/>
        <v>13</v>
      </c>
      <c r="G7">
        <f t="shared" si="4"/>
        <v>5</v>
      </c>
      <c r="H7">
        <f t="shared" si="5"/>
        <v>5</v>
      </c>
    </row>
    <row r="8" spans="1:8" x14ac:dyDescent="0.25">
      <c r="A8" s="24">
        <v>15</v>
      </c>
      <c r="B8" s="25" t="s">
        <v>87</v>
      </c>
      <c r="C8" s="28" t="str">
        <f t="shared" si="0"/>
        <v>23:25</v>
      </c>
      <c r="D8" s="32">
        <f t="shared" si="1"/>
        <v>3</v>
      </c>
      <c r="E8">
        <f t="shared" si="2"/>
        <v>8</v>
      </c>
      <c r="F8">
        <f t="shared" si="3"/>
        <v>10</v>
      </c>
      <c r="G8">
        <f t="shared" si="4"/>
        <v>3</v>
      </c>
      <c r="H8">
        <f t="shared" si="5"/>
        <v>3</v>
      </c>
    </row>
    <row r="9" spans="1:8" x14ac:dyDescent="0.25">
      <c r="A9" s="24">
        <v>30</v>
      </c>
      <c r="B9" s="25" t="s">
        <v>88</v>
      </c>
      <c r="C9" s="28" t="str">
        <f t="shared" si="0"/>
        <v>26:25</v>
      </c>
      <c r="D9" s="32">
        <f t="shared" si="1"/>
        <v>7</v>
      </c>
      <c r="E9">
        <f t="shared" si="2"/>
        <v>15</v>
      </c>
      <c r="F9">
        <f t="shared" si="3"/>
        <v>15</v>
      </c>
      <c r="G9">
        <f t="shared" si="4"/>
        <v>7</v>
      </c>
      <c r="H9">
        <f t="shared" si="5"/>
        <v>7</v>
      </c>
    </row>
    <row r="10" spans="1:8" x14ac:dyDescent="0.25">
      <c r="A10" s="24">
        <v>14</v>
      </c>
      <c r="B10" s="25" t="s">
        <v>89</v>
      </c>
      <c r="C10" s="28" t="str">
        <f t="shared" si="0"/>
        <v>23:09</v>
      </c>
      <c r="D10" s="32">
        <f t="shared" si="1"/>
        <v>2</v>
      </c>
      <c r="E10">
        <f t="shared" si="2"/>
        <v>7</v>
      </c>
      <c r="F10">
        <f t="shared" si="3"/>
        <v>9</v>
      </c>
      <c r="G10">
        <f t="shared" si="4"/>
        <v>2</v>
      </c>
      <c r="H10">
        <f t="shared" si="5"/>
        <v>2</v>
      </c>
    </row>
    <row r="11" spans="1:8" x14ac:dyDescent="0.25">
      <c r="A11" s="24">
        <v>16</v>
      </c>
      <c r="B11" s="25" t="s">
        <v>90</v>
      </c>
      <c r="C11" s="28" t="str">
        <f t="shared" si="0"/>
        <v>23:29</v>
      </c>
      <c r="D11" s="32">
        <f t="shared" si="1"/>
        <v>4</v>
      </c>
      <c r="E11">
        <f t="shared" si="2"/>
        <v>9</v>
      </c>
      <c r="F11">
        <f t="shared" si="3"/>
        <v>11</v>
      </c>
      <c r="G11">
        <f t="shared" si="4"/>
        <v>4</v>
      </c>
      <c r="H11">
        <f t="shared" si="5"/>
        <v>4</v>
      </c>
    </row>
    <row r="12" spans="1:8" x14ac:dyDescent="0.25">
      <c r="A12" s="78">
        <v>34</v>
      </c>
      <c r="B12" s="79" t="s">
        <v>91</v>
      </c>
      <c r="C12" s="28" t="str">
        <f t="shared" ref="C12:C75" si="6">IF(ISERROR(VLOOKUP(A12,TimeTable,2)),"",VLOOKUP(A12,TimeTable,2))</f>
        <v>28:38</v>
      </c>
      <c r="D12" s="32">
        <f t="shared" ref="D12:D75" si="7">IF(A12&gt;0,RANK(A12,$A$5:$A$104,1),0)</f>
        <v>8</v>
      </c>
      <c r="E12">
        <f t="shared" si="2"/>
        <v>16</v>
      </c>
      <c r="F12">
        <f t="shared" si="3"/>
        <v>16</v>
      </c>
      <c r="G12">
        <f t="shared" si="4"/>
        <v>8</v>
      </c>
      <c r="H12">
        <f t="shared" si="5"/>
        <v>8</v>
      </c>
    </row>
    <row r="13" spans="1:8" x14ac:dyDescent="0.25">
      <c r="A13" s="80"/>
      <c r="B13" s="81" t="s">
        <v>92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>
        <v>36</v>
      </c>
      <c r="B14" s="81" t="s">
        <v>93</v>
      </c>
      <c r="C14" s="28" t="str">
        <f t="shared" si="6"/>
        <v>29:14</v>
      </c>
      <c r="D14" s="32">
        <f t="shared" si="7"/>
        <v>9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 t="s">
        <v>94</v>
      </c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9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zoomScale="200" workbookViewId="0">
      <selection activeCell="B3" sqref="B3:B43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104" t="s">
        <v>116</v>
      </c>
    </row>
    <row r="4" spans="1:2" x14ac:dyDescent="0.25">
      <c r="A4" s="65">
        <v>2</v>
      </c>
      <c r="B4" s="104" t="s">
        <v>117</v>
      </c>
    </row>
    <row r="5" spans="1:2" x14ac:dyDescent="0.25">
      <c r="A5" s="65">
        <v>3</v>
      </c>
      <c r="B5" s="104" t="s">
        <v>118</v>
      </c>
    </row>
    <row r="6" spans="1:2" x14ac:dyDescent="0.25">
      <c r="A6" s="65">
        <v>4</v>
      </c>
      <c r="B6" s="104" t="s">
        <v>119</v>
      </c>
    </row>
    <row r="7" spans="1:2" x14ac:dyDescent="0.25">
      <c r="A7" s="65">
        <v>5</v>
      </c>
      <c r="B7" s="104" t="s">
        <v>120</v>
      </c>
    </row>
    <row r="8" spans="1:2" x14ac:dyDescent="0.25">
      <c r="A8" s="65">
        <v>6</v>
      </c>
      <c r="B8" s="104" t="s">
        <v>121</v>
      </c>
    </row>
    <row r="9" spans="1:2" x14ac:dyDescent="0.25">
      <c r="A9" s="65">
        <v>7</v>
      </c>
      <c r="B9" s="104" t="s">
        <v>122</v>
      </c>
    </row>
    <row r="10" spans="1:2" x14ac:dyDescent="0.25">
      <c r="A10" s="65">
        <v>8</v>
      </c>
      <c r="B10" s="104" t="s">
        <v>123</v>
      </c>
    </row>
    <row r="11" spans="1:2" x14ac:dyDescent="0.25">
      <c r="A11" s="65">
        <v>9</v>
      </c>
      <c r="B11" s="104" t="s">
        <v>124</v>
      </c>
    </row>
    <row r="12" spans="1:2" x14ac:dyDescent="0.25">
      <c r="A12" s="65">
        <v>10</v>
      </c>
      <c r="B12" s="104" t="s">
        <v>125</v>
      </c>
    </row>
    <row r="13" spans="1:2" x14ac:dyDescent="0.25">
      <c r="A13" s="65">
        <v>11</v>
      </c>
      <c r="B13" s="104" t="s">
        <v>126</v>
      </c>
    </row>
    <row r="14" spans="1:2" x14ac:dyDescent="0.25">
      <c r="A14" s="65">
        <v>12</v>
      </c>
      <c r="B14" s="104" t="s">
        <v>127</v>
      </c>
    </row>
    <row r="15" spans="1:2" x14ac:dyDescent="0.25">
      <c r="A15" s="65">
        <v>13</v>
      </c>
      <c r="B15" s="104" t="s">
        <v>127</v>
      </c>
    </row>
    <row r="16" spans="1:2" x14ac:dyDescent="0.25">
      <c r="A16" s="65">
        <v>14</v>
      </c>
      <c r="B16" s="104" t="s">
        <v>128</v>
      </c>
    </row>
    <row r="17" spans="1:2" x14ac:dyDescent="0.25">
      <c r="A17" s="65">
        <v>15</v>
      </c>
      <c r="B17" s="104" t="s">
        <v>129</v>
      </c>
    </row>
    <row r="18" spans="1:2" x14ac:dyDescent="0.25">
      <c r="A18" s="65">
        <v>16</v>
      </c>
      <c r="B18" s="104" t="s">
        <v>130</v>
      </c>
    </row>
    <row r="19" spans="1:2" x14ac:dyDescent="0.25">
      <c r="A19" s="65">
        <v>17</v>
      </c>
      <c r="B19" s="104" t="s">
        <v>64</v>
      </c>
    </row>
    <row r="20" spans="1:2" x14ac:dyDescent="0.25">
      <c r="A20" s="65">
        <v>18</v>
      </c>
      <c r="B20" s="104" t="s">
        <v>131</v>
      </c>
    </row>
    <row r="21" spans="1:2" x14ac:dyDescent="0.25">
      <c r="A21" s="65">
        <v>19</v>
      </c>
      <c r="B21" s="104" t="s">
        <v>132</v>
      </c>
    </row>
    <row r="22" spans="1:2" x14ac:dyDescent="0.25">
      <c r="A22" s="65">
        <v>20</v>
      </c>
      <c r="B22" s="104" t="s">
        <v>133</v>
      </c>
    </row>
    <row r="23" spans="1:2" x14ac:dyDescent="0.25">
      <c r="A23" s="65">
        <v>21</v>
      </c>
      <c r="B23" s="104" t="s">
        <v>134</v>
      </c>
    </row>
    <row r="24" spans="1:2" x14ac:dyDescent="0.25">
      <c r="A24" s="65">
        <v>22</v>
      </c>
      <c r="B24" s="104" t="s">
        <v>135</v>
      </c>
    </row>
    <row r="25" spans="1:2" x14ac:dyDescent="0.25">
      <c r="A25" s="65">
        <v>23</v>
      </c>
      <c r="B25" s="104" t="s">
        <v>136</v>
      </c>
    </row>
    <row r="26" spans="1:2" x14ac:dyDescent="0.25">
      <c r="A26" s="65">
        <v>24</v>
      </c>
      <c r="B26" s="104" t="s">
        <v>137</v>
      </c>
    </row>
    <row r="27" spans="1:2" x14ac:dyDescent="0.25">
      <c r="A27" s="65">
        <v>25</v>
      </c>
      <c r="B27" s="104" t="s">
        <v>138</v>
      </c>
    </row>
    <row r="28" spans="1:2" x14ac:dyDescent="0.25">
      <c r="A28" s="65">
        <v>26</v>
      </c>
      <c r="B28" s="104" t="s">
        <v>139</v>
      </c>
    </row>
    <row r="29" spans="1:2" x14ac:dyDescent="0.25">
      <c r="A29" s="65">
        <v>27</v>
      </c>
      <c r="B29" s="104" t="s">
        <v>140</v>
      </c>
    </row>
    <row r="30" spans="1:2" x14ac:dyDescent="0.25">
      <c r="A30" s="65">
        <v>28</v>
      </c>
      <c r="B30" s="104" t="s">
        <v>141</v>
      </c>
    </row>
    <row r="31" spans="1:2" x14ac:dyDescent="0.25">
      <c r="A31" s="65">
        <v>29</v>
      </c>
      <c r="B31" s="104" t="s">
        <v>142</v>
      </c>
    </row>
    <row r="32" spans="1:2" x14ac:dyDescent="0.25">
      <c r="A32" s="65">
        <v>30</v>
      </c>
      <c r="B32" s="104" t="s">
        <v>143</v>
      </c>
    </row>
    <row r="33" spans="1:2" x14ac:dyDescent="0.25">
      <c r="A33" s="65">
        <v>31</v>
      </c>
      <c r="B33" s="104" t="s">
        <v>144</v>
      </c>
    </row>
    <row r="34" spans="1:2" x14ac:dyDescent="0.25">
      <c r="A34" s="65">
        <v>32</v>
      </c>
      <c r="B34" s="104" t="s">
        <v>145</v>
      </c>
    </row>
    <row r="35" spans="1:2" x14ac:dyDescent="0.25">
      <c r="A35" s="65">
        <v>33</v>
      </c>
      <c r="B35" s="104" t="s">
        <v>146</v>
      </c>
    </row>
    <row r="36" spans="1:2" x14ac:dyDescent="0.25">
      <c r="A36" s="65">
        <v>34</v>
      </c>
      <c r="B36" s="104" t="s">
        <v>147</v>
      </c>
    </row>
    <row r="37" spans="1:2" x14ac:dyDescent="0.25">
      <c r="A37" s="65">
        <v>35</v>
      </c>
      <c r="B37" s="104" t="s">
        <v>148</v>
      </c>
    </row>
    <row r="38" spans="1:2" x14ac:dyDescent="0.25">
      <c r="A38" s="65">
        <v>36</v>
      </c>
      <c r="B38" s="104" t="s">
        <v>149</v>
      </c>
    </row>
    <row r="39" spans="1:2" x14ac:dyDescent="0.25">
      <c r="A39" s="65">
        <v>37</v>
      </c>
      <c r="B39" s="104" t="s">
        <v>150</v>
      </c>
    </row>
    <row r="40" spans="1:2" x14ac:dyDescent="0.25">
      <c r="A40" s="65">
        <v>38</v>
      </c>
      <c r="B40" s="104" t="s">
        <v>151</v>
      </c>
    </row>
    <row r="41" spans="1:2" x14ac:dyDescent="0.25">
      <c r="A41" s="65">
        <v>39</v>
      </c>
      <c r="B41" s="104" t="s">
        <v>152</v>
      </c>
    </row>
    <row r="42" spans="1:2" x14ac:dyDescent="0.25">
      <c r="A42" s="65">
        <v>40</v>
      </c>
      <c r="B42" s="104" t="s">
        <v>153</v>
      </c>
    </row>
    <row r="43" spans="1:2" x14ac:dyDescent="0.25">
      <c r="A43" s="65">
        <v>41</v>
      </c>
      <c r="B43" s="104" t="s">
        <v>154</v>
      </c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22</v>
      </c>
      <c r="B5" s="34" t="str">
        <f>'Team 1'!B5</f>
        <v>Atkins, Avery</v>
      </c>
      <c r="C5" s="29" t="str">
        <f t="shared" ref="C5:C104" si="0">_Abb1</f>
        <v>CC</v>
      </c>
      <c r="D5" s="28" t="str">
        <f>'Team 1'!C5</f>
        <v>24:27</v>
      </c>
      <c r="E5" s="29">
        <f>IF(A5&lt;&gt;"",RANK(A5,$A$5:$A$104,1),"")</f>
        <v>7</v>
      </c>
      <c r="F5" s="29" t="str">
        <f>IF(E5&lt;=8,"Var","JV")</f>
        <v>Var</v>
      </c>
    </row>
    <row r="6" spans="1:11" x14ac:dyDescent="0.25">
      <c r="A6" s="29">
        <f>IF('Team 1'!A6&lt;&gt;"",'Team 1'!A6,"")</f>
        <v>33</v>
      </c>
      <c r="B6" s="34" t="str">
        <f>'Team 1'!B6</f>
        <v>Barrett, Kyreana</v>
      </c>
      <c r="C6" s="29" t="str">
        <f t="shared" si="0"/>
        <v>CC</v>
      </c>
      <c r="D6" s="28" t="str">
        <f>'Team 1'!C6</f>
        <v>28:13</v>
      </c>
      <c r="E6" s="29">
        <f t="shared" ref="E6:E30" si="1">IF(A6&lt;&gt;"",RANK(A6,$A$5:$A$104,1),"")</f>
        <v>13</v>
      </c>
      <c r="F6" s="29" t="str">
        <f t="shared" ref="F6:F129" si="2">IF(E6&lt;=8,"Var","JV")</f>
        <v>JV</v>
      </c>
    </row>
    <row r="7" spans="1:11" x14ac:dyDescent="0.25">
      <c r="A7" s="29">
        <f>IF('Team 1'!A7&lt;&gt;"",'Team 1'!A7,"")</f>
        <v>2</v>
      </c>
      <c r="B7" s="34" t="str">
        <f>'Team 1'!B7</f>
        <v>Bonzelet, Shayla</v>
      </c>
      <c r="C7" s="29" t="str">
        <f t="shared" si="0"/>
        <v>CC</v>
      </c>
      <c r="D7" s="28" t="str">
        <f>'Team 1'!C7</f>
        <v>21:12</v>
      </c>
      <c r="E7" s="29">
        <f t="shared" si="1"/>
        <v>2</v>
      </c>
      <c r="F7" s="29" t="str">
        <f t="shared" si="2"/>
        <v>Var</v>
      </c>
    </row>
    <row r="8" spans="1:11" x14ac:dyDescent="0.25">
      <c r="A8" s="29">
        <f>IF('Team 1'!A8&lt;&gt;"",'Team 1'!A8,"")</f>
        <v>26</v>
      </c>
      <c r="B8" s="34" t="str">
        <f>'Team 1'!B8</f>
        <v>Chernich, Brenna</v>
      </c>
      <c r="C8" s="29" t="str">
        <f t="shared" si="0"/>
        <v>CC</v>
      </c>
      <c r="D8" s="28" t="str">
        <f>'Team 1'!C8</f>
        <v>25:04</v>
      </c>
      <c r="E8" s="29">
        <f t="shared" si="1"/>
        <v>8</v>
      </c>
      <c r="F8" s="29" t="str">
        <f t="shared" si="2"/>
        <v>Var</v>
      </c>
    </row>
    <row r="9" spans="1:11" x14ac:dyDescent="0.25">
      <c r="A9" s="29">
        <f>IF('Team 1'!A9&lt;&gt;"",'Team 1'!A9,"")</f>
        <v>31</v>
      </c>
      <c r="B9" s="34" t="str">
        <f>'Team 1'!B9</f>
        <v>Gerhart, Hannah</v>
      </c>
      <c r="C9" s="29" t="str">
        <f t="shared" si="0"/>
        <v>CC</v>
      </c>
      <c r="D9" s="28" t="str">
        <f>'Team 1'!C9</f>
        <v>26:55</v>
      </c>
      <c r="E9" s="29">
        <f t="shared" si="1"/>
        <v>11</v>
      </c>
      <c r="F9" s="29" t="str">
        <f t="shared" si="2"/>
        <v>JV</v>
      </c>
    </row>
    <row r="10" spans="1:11" x14ac:dyDescent="0.25">
      <c r="A10" s="29">
        <f>IF('Team 1'!A10&lt;&gt;"",'Team 1'!A10,"")</f>
        <v>39</v>
      </c>
      <c r="B10" s="34" t="str">
        <f>'Team 1'!B10</f>
        <v>Good, Makenna</v>
      </c>
      <c r="C10" s="29" t="str">
        <f t="shared" si="0"/>
        <v>CC</v>
      </c>
      <c r="D10" s="28" t="str">
        <f>'Team 1'!C10</f>
        <v>36:02</v>
      </c>
      <c r="E10" s="29">
        <f t="shared" si="1"/>
        <v>15</v>
      </c>
      <c r="F10" s="29" t="str">
        <f t="shared" si="2"/>
        <v>JV</v>
      </c>
    </row>
    <row r="11" spans="1:11" x14ac:dyDescent="0.25">
      <c r="A11" s="29">
        <f>IF('Team 1'!A11&lt;&gt;"",'Team 1'!A11,"")</f>
        <v>9</v>
      </c>
      <c r="B11" s="34" t="str">
        <f>'Team 1'!B11</f>
        <v>Reigert, Mia</v>
      </c>
      <c r="C11" s="29" t="str">
        <f t="shared" si="0"/>
        <v>CC</v>
      </c>
      <c r="D11" s="28" t="str">
        <f>'Team 1'!C11</f>
        <v>22:20</v>
      </c>
      <c r="E11" s="29">
        <f t="shared" si="1"/>
        <v>4</v>
      </c>
      <c r="F11" s="29" t="str">
        <f t="shared" si="2"/>
        <v>Var</v>
      </c>
    </row>
    <row r="12" spans="1:11" x14ac:dyDescent="0.25">
      <c r="A12" s="29" t="str">
        <f>IF('Team 1'!A12&lt;&gt;"",'Team 1'!A12,"")</f>
        <v/>
      </c>
      <c r="B12" s="34" t="str">
        <f>'Team 1'!B12</f>
        <v>Rivera, Jaylanie</v>
      </c>
      <c r="C12" s="29" t="str">
        <f t="shared" si="0"/>
        <v>CC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5">
      <c r="A13" s="29">
        <f>IF('Team 1'!A13&lt;&gt;"",'Team 1'!A13,"")</f>
        <v>35</v>
      </c>
      <c r="B13" s="34" t="str">
        <f>'Team 1'!B13</f>
        <v>Smith, Michaela</v>
      </c>
      <c r="C13" s="29" t="str">
        <f t="shared" si="0"/>
        <v>CC</v>
      </c>
      <c r="D13" s="28" t="str">
        <f>'Team 1'!C13</f>
        <v>29:01</v>
      </c>
      <c r="E13" s="29">
        <f t="shared" si="1"/>
        <v>14</v>
      </c>
      <c r="F13" s="29" t="str">
        <f t="shared" si="2"/>
        <v>JV</v>
      </c>
    </row>
    <row r="14" spans="1:11" x14ac:dyDescent="0.25">
      <c r="A14" s="29">
        <f>IF('Team 1'!A14&lt;&gt;"",'Team 1'!A14,"")</f>
        <v>19</v>
      </c>
      <c r="B14" s="34" t="str">
        <f>'Team 1'!B14</f>
        <v>Stiver, Alyssa</v>
      </c>
      <c r="C14" s="29" t="str">
        <f t="shared" si="0"/>
        <v>CC</v>
      </c>
      <c r="D14" s="28" t="str">
        <f>'Team 1'!C14</f>
        <v>24:05</v>
      </c>
      <c r="E14" s="29">
        <f t="shared" si="1"/>
        <v>6</v>
      </c>
      <c r="F14" s="29" t="str">
        <f t="shared" si="2"/>
        <v>Var</v>
      </c>
    </row>
    <row r="15" spans="1:11" x14ac:dyDescent="0.25">
      <c r="A15" s="29" t="str">
        <f>IF('Team 1'!A15&lt;&gt;"",'Team 1'!A15,"")</f>
        <v/>
      </c>
      <c r="B15" s="34" t="str">
        <f>'Team 1'!B15</f>
        <v>Tadajweski, Grace</v>
      </c>
      <c r="C15" s="29" t="str">
        <f t="shared" si="0"/>
        <v>CC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5">
      <c r="A16" s="29">
        <f>IF('Team 1'!A16&lt;&gt;"",'Team 1'!A16,"")</f>
        <v>41</v>
      </c>
      <c r="B16" s="34" t="str">
        <f>'Team 1'!B16</f>
        <v>Tanner, Grace</v>
      </c>
      <c r="C16" s="29" t="str">
        <f t="shared" si="0"/>
        <v>CC</v>
      </c>
      <c r="D16" s="28" t="str">
        <f>'Team 1'!C16</f>
        <v>39:35</v>
      </c>
      <c r="E16" s="29">
        <f t="shared" si="1"/>
        <v>16</v>
      </c>
      <c r="F16" s="29" t="str">
        <f t="shared" si="2"/>
        <v>JV</v>
      </c>
    </row>
    <row r="17" spans="1:6" x14ac:dyDescent="0.25">
      <c r="A17" s="29">
        <f>IF('Team 1'!A17&lt;&gt;"",'Team 1'!A17,"")</f>
        <v>8</v>
      </c>
      <c r="B17" s="34" t="str">
        <f>'Team 1'!B17</f>
        <v>Tobias, Jillian</v>
      </c>
      <c r="C17" s="29" t="str">
        <f t="shared" si="0"/>
        <v>CC</v>
      </c>
      <c r="D17" s="28" t="str">
        <f>'Team 1'!C17</f>
        <v>22:19</v>
      </c>
      <c r="E17" s="29">
        <f t="shared" si="1"/>
        <v>3</v>
      </c>
      <c r="F17" s="29" t="str">
        <f t="shared" si="2"/>
        <v>Var</v>
      </c>
    </row>
    <row r="18" spans="1:6" x14ac:dyDescent="0.25">
      <c r="A18" s="29">
        <f>IF('Team 1'!A18&lt;&gt;"",'Team 1'!A18,"")</f>
        <v>12</v>
      </c>
      <c r="B18" s="34" t="str">
        <f>'Team 1'!B18</f>
        <v>Vila, Elizabeth</v>
      </c>
      <c r="C18" s="29" t="str">
        <f t="shared" si="0"/>
        <v>CC</v>
      </c>
      <c r="D18" s="28" t="str">
        <f>'Team 1'!C18</f>
        <v>22:50</v>
      </c>
      <c r="E18" s="29">
        <f t="shared" si="1"/>
        <v>5</v>
      </c>
      <c r="F18" s="29" t="str">
        <f t="shared" si="2"/>
        <v>Var</v>
      </c>
    </row>
    <row r="19" spans="1:6" x14ac:dyDescent="0.25">
      <c r="A19" s="29">
        <f>IF('Team 1'!A19&lt;&gt;"",'Team 1'!A19,"")</f>
        <v>32</v>
      </c>
      <c r="B19" s="34" t="str">
        <f>'Team 1'!B19</f>
        <v>Waranavage, Katelyn</v>
      </c>
      <c r="C19" s="29" t="str">
        <f t="shared" si="0"/>
        <v>CC</v>
      </c>
      <c r="D19" s="28" t="str">
        <f>'Team 1'!C19</f>
        <v>27:15</v>
      </c>
      <c r="E19" s="29">
        <f t="shared" si="1"/>
        <v>12</v>
      </c>
      <c r="F19" s="29" t="str">
        <f t="shared" si="2"/>
        <v>JV</v>
      </c>
    </row>
    <row r="20" spans="1:6" x14ac:dyDescent="0.25">
      <c r="A20" s="29">
        <f>IF('Team 1'!A20&lt;&gt;"",'Team 1'!A20,"")</f>
        <v>28</v>
      </c>
      <c r="B20" s="34" t="str">
        <f>'Team 1'!B20</f>
        <v>Wilburn, Kaitlyn</v>
      </c>
      <c r="C20" s="29" t="str">
        <f t="shared" si="0"/>
        <v>CC</v>
      </c>
      <c r="D20" s="28" t="str">
        <f>'Team 1'!C20</f>
        <v>26:00</v>
      </c>
      <c r="E20" s="29">
        <f t="shared" si="1"/>
        <v>9</v>
      </c>
      <c r="F20" s="29" t="str">
        <f t="shared" si="2"/>
        <v>JV</v>
      </c>
    </row>
    <row r="21" spans="1:6" x14ac:dyDescent="0.25">
      <c r="A21" s="29">
        <f>IF('Team 1'!A21&lt;&gt;"",'Team 1'!A21,"")</f>
        <v>29</v>
      </c>
      <c r="B21" s="34" t="str">
        <f>'Team 1'!B21</f>
        <v>Yanez, Samantha</v>
      </c>
      <c r="C21" s="29" t="str">
        <f t="shared" si="0"/>
        <v>CC</v>
      </c>
      <c r="D21" s="28" t="str">
        <f>'Team 1'!C21</f>
        <v>26:09</v>
      </c>
      <c r="E21" s="29">
        <f t="shared" si="1"/>
        <v>10</v>
      </c>
      <c r="F21" s="29" t="str">
        <f t="shared" si="2"/>
        <v>JV</v>
      </c>
    </row>
    <row r="22" spans="1:6" x14ac:dyDescent="0.25">
      <c r="A22" s="29">
        <f>IF('Team 1'!A22&lt;&gt;"",'Team 1'!A22,"")</f>
        <v>1</v>
      </c>
      <c r="B22" s="34" t="str">
        <f>'Team 1'!B22</f>
        <v>Young, Gwyneth</v>
      </c>
      <c r="C22" s="29" t="str">
        <f t="shared" si="0"/>
        <v>CC</v>
      </c>
      <c r="D22" s="28" t="str">
        <f>'Team 1'!C22</f>
        <v>19:43</v>
      </c>
      <c r="E22" s="29">
        <f t="shared" si="1"/>
        <v>1</v>
      </c>
      <c r="F22" s="29" t="str">
        <f t="shared" si="2"/>
        <v>Var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 t="str">
        <f>IF('Team 2'!A5&lt;&gt;"",'Team 2'!A5,"")</f>
        <v/>
      </c>
      <c r="B105" s="34" t="str">
        <f>'Team 2'!B5</f>
        <v>Charles, Taylor</v>
      </c>
      <c r="C105" s="29" t="str">
        <f t="shared" ref="C105:C204" si="6">_Abb2</f>
        <v>H</v>
      </c>
      <c r="D105" s="28" t="str">
        <f>'Team 2'!C5</f>
        <v/>
      </c>
      <c r="E105" s="29" t="str">
        <f t="shared" ref="E105:E130" si="7">IF(A105&lt;&gt;"",RANK(A105,$A$105:$A$204,1),"")</f>
        <v/>
      </c>
      <c r="F105" s="29" t="str">
        <f>IF(E105&lt;=8,"Var","JV")</f>
        <v>JV</v>
      </c>
    </row>
    <row r="106" spans="1:6" x14ac:dyDescent="0.25">
      <c r="A106" s="29">
        <f>IF('Team 2'!A6&lt;&gt;"",'Team 2'!A6,"")</f>
        <v>21</v>
      </c>
      <c r="B106" s="34" t="str">
        <f>'Team 2'!B6</f>
        <v>Clinton, Lily</v>
      </c>
      <c r="C106" s="29" t="str">
        <f t="shared" si="6"/>
        <v>H</v>
      </c>
      <c r="D106" s="28" t="str">
        <f>'Team 2'!C6</f>
        <v>24:22</v>
      </c>
      <c r="E106" s="37">
        <f t="shared" si="7"/>
        <v>10</v>
      </c>
      <c r="F106" s="29" t="str">
        <f t="shared" si="2"/>
        <v>JV</v>
      </c>
    </row>
    <row r="107" spans="1:6" x14ac:dyDescent="0.25">
      <c r="A107" s="29">
        <f>IF('Team 2'!A7&lt;&gt;"",'Team 2'!A7,"")</f>
        <v>23</v>
      </c>
      <c r="B107" s="34" t="str">
        <f>'Team 2'!B7</f>
        <v>Den Bleyker, Julia</v>
      </c>
      <c r="C107" s="29" t="str">
        <f t="shared" si="6"/>
        <v>H</v>
      </c>
      <c r="D107" s="28" t="str">
        <f>'Team 2'!C7</f>
        <v>24:55</v>
      </c>
      <c r="E107" s="37">
        <f t="shared" si="7"/>
        <v>11</v>
      </c>
      <c r="F107" s="29" t="str">
        <f t="shared" si="2"/>
        <v>JV</v>
      </c>
    </row>
    <row r="108" spans="1:6" x14ac:dyDescent="0.25">
      <c r="A108" s="29">
        <f>IF('Team 2'!A8&lt;&gt;"",'Team 2'!A8,"")</f>
        <v>18</v>
      </c>
      <c r="B108" s="34" t="str">
        <f>'Team 2'!B8</f>
        <v>Donovan, Erin</v>
      </c>
      <c r="C108" s="29" t="str">
        <f t="shared" si="6"/>
        <v>H</v>
      </c>
      <c r="D108" s="28" t="str">
        <f>'Team 2'!C8</f>
        <v>23:54</v>
      </c>
      <c r="E108" s="37">
        <f t="shared" si="7"/>
        <v>9</v>
      </c>
      <c r="F108" s="29" t="str">
        <f t="shared" si="2"/>
        <v>JV</v>
      </c>
    </row>
    <row r="109" spans="1:6" x14ac:dyDescent="0.25">
      <c r="A109" s="29" t="str">
        <f>IF('Team 2'!A9&lt;&gt;"",'Team 2'!A9,"")</f>
        <v/>
      </c>
      <c r="B109" s="34" t="str">
        <f>'Team 2'!B9</f>
        <v>Eshbach, Sorra</v>
      </c>
      <c r="C109" s="29" t="str">
        <f t="shared" si="6"/>
        <v>H</v>
      </c>
      <c r="D109" s="28" t="str">
        <f>'Team 2'!C9</f>
        <v/>
      </c>
      <c r="E109" s="37" t="str">
        <f t="shared" si="7"/>
        <v/>
      </c>
      <c r="F109" s="29" t="str">
        <f t="shared" si="2"/>
        <v>JV</v>
      </c>
    </row>
    <row r="110" spans="1:6" x14ac:dyDescent="0.25">
      <c r="A110" s="29">
        <f>IF('Team 2'!A10&lt;&gt;"",'Team 2'!A10,"")</f>
        <v>7</v>
      </c>
      <c r="B110" s="34" t="str">
        <f>'Team 2'!B10</f>
        <v>Harrington, Paige</v>
      </c>
      <c r="C110" s="29" t="str">
        <f t="shared" si="6"/>
        <v>H</v>
      </c>
      <c r="D110" s="28" t="str">
        <f>'Team 2'!C10</f>
        <v>22:02</v>
      </c>
      <c r="E110" s="37">
        <f t="shared" si="7"/>
        <v>5</v>
      </c>
      <c r="F110" s="29" t="str">
        <f t="shared" si="2"/>
        <v>Var</v>
      </c>
    </row>
    <row r="111" spans="1:6" x14ac:dyDescent="0.25">
      <c r="A111" s="29">
        <f>IF('Team 2'!A11&lt;&gt;"",'Team 2'!A11,"")</f>
        <v>37</v>
      </c>
      <c r="B111" s="34" t="str">
        <f>'Team 2'!B11</f>
        <v>Heilshorn, Lily</v>
      </c>
      <c r="C111" s="29" t="str">
        <f t="shared" si="6"/>
        <v>H</v>
      </c>
      <c r="D111" s="28" t="str">
        <f>'Team 2'!C11</f>
        <v>30:52</v>
      </c>
      <c r="E111" s="37">
        <f t="shared" si="7"/>
        <v>14</v>
      </c>
      <c r="F111" s="29" t="str">
        <f t="shared" si="2"/>
        <v>JV</v>
      </c>
    </row>
    <row r="112" spans="1:6" x14ac:dyDescent="0.25">
      <c r="A112" s="29">
        <f>IF('Team 2'!A12&lt;&gt;"",'Team 2'!A12,"")</f>
        <v>17</v>
      </c>
      <c r="B112" s="34" t="str">
        <f>'Team 2'!B12</f>
        <v>Hollenbach. Bella</v>
      </c>
      <c r="C112" s="29" t="str">
        <f t="shared" si="6"/>
        <v>H</v>
      </c>
      <c r="D112" s="28" t="str">
        <f>'Team 2'!C12</f>
        <v>23:45</v>
      </c>
      <c r="E112" s="37">
        <f t="shared" si="7"/>
        <v>8</v>
      </c>
      <c r="F112" s="29" t="str">
        <f t="shared" si="2"/>
        <v>Var</v>
      </c>
    </row>
    <row r="113" spans="1:6" x14ac:dyDescent="0.25">
      <c r="A113" s="29">
        <f>IF('Team 2'!A13&lt;&gt;"",'Team 2'!A13,"")</f>
        <v>4</v>
      </c>
      <c r="B113" s="34" t="str">
        <f>'Team 2'!B13</f>
        <v>Hollinger, Gabriella</v>
      </c>
      <c r="C113" s="29" t="str">
        <f t="shared" si="6"/>
        <v>H</v>
      </c>
      <c r="D113" s="28" t="str">
        <f>'Team 2'!C13</f>
        <v>21:41</v>
      </c>
      <c r="E113" s="37">
        <f t="shared" si="7"/>
        <v>2</v>
      </c>
      <c r="F113" s="29" t="str">
        <f t="shared" si="2"/>
        <v>Var</v>
      </c>
    </row>
    <row r="114" spans="1:6" x14ac:dyDescent="0.25">
      <c r="A114" s="29">
        <f>IF('Team 2'!A14&lt;&gt;"",'Team 2'!A14,"")</f>
        <v>11</v>
      </c>
      <c r="B114" s="34" t="str">
        <f>'Team 2'!B14</f>
        <v>Kielmeyer, Ella</v>
      </c>
      <c r="C114" s="29" t="str">
        <f t="shared" si="6"/>
        <v>H</v>
      </c>
      <c r="D114" s="28" t="str">
        <f>'Team 2'!C14</f>
        <v>22:39</v>
      </c>
      <c r="E114" s="37">
        <f t="shared" si="7"/>
        <v>7</v>
      </c>
      <c r="F114" s="29" t="str">
        <f t="shared" si="2"/>
        <v>Var</v>
      </c>
    </row>
    <row r="115" spans="1:6" x14ac:dyDescent="0.25">
      <c r="A115" s="29">
        <f>IF('Team 2'!A15&lt;&gt;"",'Team 2'!A15,"")</f>
        <v>5</v>
      </c>
      <c r="B115" s="34" t="str">
        <f>'Team 2'!B15</f>
        <v>Minder, Delaney</v>
      </c>
      <c r="C115" s="29" t="str">
        <f t="shared" si="6"/>
        <v>H</v>
      </c>
      <c r="D115" s="28" t="str">
        <f>'Team 2'!C15</f>
        <v>21:55</v>
      </c>
      <c r="E115" s="37">
        <f t="shared" si="7"/>
        <v>3</v>
      </c>
      <c r="F115" s="29" t="str">
        <f t="shared" si="2"/>
        <v>Var</v>
      </c>
    </row>
    <row r="116" spans="1:6" x14ac:dyDescent="0.25">
      <c r="A116" s="29" t="str">
        <f>IF('Team 2'!A16&lt;&gt;"",'Team 2'!A16,"")</f>
        <v/>
      </c>
      <c r="B116" s="34" t="str">
        <f>'Team 2'!B16</f>
        <v>Olujic, Sara</v>
      </c>
      <c r="C116" s="29" t="str">
        <f t="shared" si="6"/>
        <v>H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5">
      <c r="A117" s="29">
        <f>IF('Team 2'!A17&lt;&gt;"",'Team 2'!A17,"")</f>
        <v>27</v>
      </c>
      <c r="B117" s="34" t="str">
        <f>'Team 2'!B17</f>
        <v>Page, Cahsia</v>
      </c>
      <c r="C117" s="29" t="str">
        <f t="shared" si="6"/>
        <v>H</v>
      </c>
      <c r="D117" s="28" t="str">
        <f>'Team 2'!C17</f>
        <v>25:28</v>
      </c>
      <c r="E117" s="37">
        <f t="shared" si="7"/>
        <v>13</v>
      </c>
      <c r="F117" s="29" t="str">
        <f t="shared" si="2"/>
        <v>JV</v>
      </c>
    </row>
    <row r="118" spans="1:6" x14ac:dyDescent="0.25">
      <c r="A118" s="29">
        <f>IF('Team 2'!A18&lt;&gt;"",'Team 2'!A18,"")</f>
        <v>25</v>
      </c>
      <c r="B118" s="34" t="str">
        <f>'Team 2'!B18</f>
        <v>Ramsey, Brynn</v>
      </c>
      <c r="C118" s="29" t="str">
        <f t="shared" si="6"/>
        <v>H</v>
      </c>
      <c r="D118" s="28" t="str">
        <f>'Team 2'!C18</f>
        <v>25:02</v>
      </c>
      <c r="E118" s="37">
        <f t="shared" si="7"/>
        <v>12</v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 t="str">
        <f>'Team 2'!B19</f>
        <v>Ridilla, Mackenzie</v>
      </c>
      <c r="C119" s="29" t="str">
        <f t="shared" si="6"/>
        <v>H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 t="str">
        <f>'Team 2'!B20</f>
        <v>Segro, Callie</v>
      </c>
      <c r="C120" s="29" t="str">
        <f t="shared" si="6"/>
        <v>H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>
        <f>IF('Team 2'!A21&lt;&gt;"",'Team 2'!A21,"")</f>
        <v>6</v>
      </c>
      <c r="B121" s="34" t="str">
        <f>'Team 2'!B21</f>
        <v>Smith, Isabel</v>
      </c>
      <c r="C121" s="29" t="str">
        <f t="shared" si="6"/>
        <v>H</v>
      </c>
      <c r="D121" s="28" t="str">
        <f>'Team 2'!C21</f>
        <v>21:56</v>
      </c>
      <c r="E121" s="37">
        <f t="shared" si="7"/>
        <v>4</v>
      </c>
      <c r="F121" s="29" t="str">
        <f t="shared" si="2"/>
        <v>Var</v>
      </c>
    </row>
    <row r="122" spans="1:6" x14ac:dyDescent="0.25">
      <c r="A122" s="29">
        <f>IF('Team 2'!A22&lt;&gt;"",'Team 2'!A22,"")</f>
        <v>10</v>
      </c>
      <c r="B122" s="34" t="str">
        <f>'Team 2'!B22</f>
        <v>Stringer, Grace</v>
      </c>
      <c r="C122" s="29" t="str">
        <f t="shared" si="6"/>
        <v>H</v>
      </c>
      <c r="D122" s="28" t="str">
        <f>'Team 2'!C22</f>
        <v>22:37</v>
      </c>
      <c r="E122" s="37">
        <f t="shared" si="7"/>
        <v>6</v>
      </c>
      <c r="F122" s="29" t="str">
        <f t="shared" si="2"/>
        <v>Var</v>
      </c>
    </row>
    <row r="123" spans="1:6" x14ac:dyDescent="0.25">
      <c r="A123" s="29">
        <f>IF('Team 2'!A23&lt;&gt;"",'Team 2'!A23,"")</f>
        <v>38</v>
      </c>
      <c r="B123" s="34" t="str">
        <f>'Team 2'!B23</f>
        <v>Wiker, Abbie</v>
      </c>
      <c r="C123" s="29" t="str">
        <f t="shared" si="6"/>
        <v>H</v>
      </c>
      <c r="D123" s="28" t="str">
        <f>'Team 2'!C23</f>
        <v>31:25</v>
      </c>
      <c r="E123" s="37">
        <f t="shared" si="7"/>
        <v>15</v>
      </c>
      <c r="F123" s="29" t="str">
        <f t="shared" si="2"/>
        <v>JV</v>
      </c>
    </row>
    <row r="124" spans="1:6" x14ac:dyDescent="0.25">
      <c r="A124" s="29">
        <f>IF('Team 2'!A24&lt;&gt;"",'Team 2'!A24,"")</f>
        <v>3</v>
      </c>
      <c r="B124" s="34" t="str">
        <f>'Team 2'!B24</f>
        <v>Williams, Lily</v>
      </c>
      <c r="C124" s="29" t="str">
        <f t="shared" si="6"/>
        <v>H</v>
      </c>
      <c r="D124" s="28" t="str">
        <f>'Team 2'!C24</f>
        <v>21:37</v>
      </c>
      <c r="E124" s="37">
        <f t="shared" si="7"/>
        <v>1</v>
      </c>
      <c r="F124" s="29" t="str">
        <f t="shared" si="2"/>
        <v>Var</v>
      </c>
    </row>
    <row r="125" spans="1:6" x14ac:dyDescent="0.25">
      <c r="A125" s="29" t="str">
        <f>IF('Team 2'!A25&lt;&gt;"",'Team 2'!A25,"")</f>
        <v/>
      </c>
      <c r="B125" s="34" t="str">
        <f>'Team 2'!B25</f>
        <v>Zeidler, Julia</v>
      </c>
      <c r="C125" s="29" t="str">
        <f t="shared" si="6"/>
        <v>H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6"/>
        <v>H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6"/>
        <v>H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6"/>
        <v>H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H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H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H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H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H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H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H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H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H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H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H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H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H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H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H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H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H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H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>
        <f>IF('Team 3'!A5&lt;&gt;"",'Team 3'!A5,"")</f>
        <v>24</v>
      </c>
      <c r="B205" s="34" t="str">
        <f>'Team 3'!B5</f>
        <v>Castronova, Emily</v>
      </c>
      <c r="C205" s="29" t="str">
        <f t="shared" ref="C205:C304" si="12">_Abb3</f>
        <v>CV</v>
      </c>
      <c r="D205" s="28" t="str">
        <f>'Team 3'!C5</f>
        <v>25:00</v>
      </c>
      <c r="E205" s="29">
        <f t="shared" ref="E205:E230" si="13">IF(A205&lt;&gt;"",RANK(A205,$A$205:$A$304,1),"")</f>
        <v>6</v>
      </c>
      <c r="F205" s="29" t="str">
        <f t="shared" ref="F205:F243" si="14">IF(E205&lt;=8,"Var","JV")</f>
        <v>Var</v>
      </c>
    </row>
    <row r="206" spans="1:6" x14ac:dyDescent="0.25">
      <c r="A206" s="29">
        <f>IF('Team 3'!A6&lt;&gt;"",'Team 3'!A6,"")</f>
        <v>13</v>
      </c>
      <c r="B206" s="34" t="str">
        <f>'Team 3'!B6</f>
        <v>Kmieczak, Kate</v>
      </c>
      <c r="C206" s="29" t="str">
        <f t="shared" si="12"/>
        <v>CV</v>
      </c>
      <c r="D206" s="28" t="str">
        <f>'Team 3'!C6</f>
        <v>22:50</v>
      </c>
      <c r="E206" s="29">
        <f t="shared" si="13"/>
        <v>1</v>
      </c>
      <c r="F206" s="29" t="str">
        <f t="shared" si="14"/>
        <v>Var</v>
      </c>
    </row>
    <row r="207" spans="1:6" x14ac:dyDescent="0.25">
      <c r="A207" s="29">
        <f>IF('Team 3'!A7&lt;&gt;"",'Team 3'!A7,"")</f>
        <v>20</v>
      </c>
      <c r="B207" s="34" t="str">
        <f>'Team 3'!B7</f>
        <v>Bredeman, Annika</v>
      </c>
      <c r="C207" s="29" t="str">
        <f t="shared" si="12"/>
        <v>CV</v>
      </c>
      <c r="D207" s="28" t="str">
        <f>'Team 3'!C7</f>
        <v>24:15</v>
      </c>
      <c r="E207" s="29">
        <f t="shared" si="13"/>
        <v>5</v>
      </c>
      <c r="F207" s="29" t="str">
        <f t="shared" si="14"/>
        <v>Var</v>
      </c>
    </row>
    <row r="208" spans="1:6" x14ac:dyDescent="0.25">
      <c r="A208" s="29">
        <f>IF('Team 3'!A8&lt;&gt;"",'Team 3'!A8,"")</f>
        <v>15</v>
      </c>
      <c r="B208" s="34" t="str">
        <f>'Team 3'!B8</f>
        <v>Frankford, Kylynn</v>
      </c>
      <c r="C208" s="29" t="str">
        <f t="shared" si="12"/>
        <v>CV</v>
      </c>
      <c r="D208" s="28" t="str">
        <f>'Team 3'!C8</f>
        <v>23:25</v>
      </c>
      <c r="E208" s="29">
        <f t="shared" si="13"/>
        <v>3</v>
      </c>
      <c r="F208" s="29" t="str">
        <f t="shared" si="14"/>
        <v>Var</v>
      </c>
    </row>
    <row r="209" spans="1:6" x14ac:dyDescent="0.25">
      <c r="A209" s="29">
        <f>IF('Team 3'!A9&lt;&gt;"",'Team 3'!A9,"")</f>
        <v>30</v>
      </c>
      <c r="B209" s="34" t="str">
        <f>'Team 3'!B9</f>
        <v>Haldeman, Sage</v>
      </c>
      <c r="C209" s="29" t="str">
        <f t="shared" si="12"/>
        <v>CV</v>
      </c>
      <c r="D209" s="28" t="str">
        <f>'Team 3'!C9</f>
        <v>26:25</v>
      </c>
      <c r="E209" s="29">
        <f t="shared" si="13"/>
        <v>7</v>
      </c>
      <c r="F209" s="29" t="str">
        <f t="shared" si="14"/>
        <v>Var</v>
      </c>
    </row>
    <row r="210" spans="1:6" x14ac:dyDescent="0.25">
      <c r="A210" s="29">
        <f>IF('Team 3'!A10&lt;&gt;"",'Team 3'!A10,"")</f>
        <v>14</v>
      </c>
      <c r="B210" s="34" t="str">
        <f>'Team 3'!B10</f>
        <v>Johns, Brittney</v>
      </c>
      <c r="C210" s="29" t="str">
        <f t="shared" si="12"/>
        <v>CV</v>
      </c>
      <c r="D210" s="28" t="str">
        <f>'Team 3'!C10</f>
        <v>23:09</v>
      </c>
      <c r="E210" s="29">
        <f t="shared" si="13"/>
        <v>2</v>
      </c>
      <c r="F210" s="29" t="str">
        <f t="shared" si="14"/>
        <v>Var</v>
      </c>
    </row>
    <row r="211" spans="1:6" x14ac:dyDescent="0.25">
      <c r="A211" s="29">
        <f>IF('Team 3'!A11&lt;&gt;"",'Team 3'!A11,"")</f>
        <v>16</v>
      </c>
      <c r="B211" s="34" t="str">
        <f>'Team 3'!B11</f>
        <v>Mongiovi, Kayla</v>
      </c>
      <c r="C211" s="29" t="str">
        <f t="shared" si="12"/>
        <v>CV</v>
      </c>
      <c r="D211" s="28" t="str">
        <f>'Team 3'!C11</f>
        <v>23:29</v>
      </c>
      <c r="E211" s="29">
        <f t="shared" si="13"/>
        <v>4</v>
      </c>
      <c r="F211" s="29" t="str">
        <f t="shared" si="14"/>
        <v>Var</v>
      </c>
    </row>
    <row r="212" spans="1:6" x14ac:dyDescent="0.25">
      <c r="A212" s="29">
        <f>IF('Team 3'!A12&lt;&gt;"",'Team 3'!A12,"")</f>
        <v>34</v>
      </c>
      <c r="B212" s="34" t="str">
        <f>'Team 3'!B12</f>
        <v>Beck, Abigail</v>
      </c>
      <c r="C212" s="29" t="str">
        <f t="shared" si="12"/>
        <v>CV</v>
      </c>
      <c r="D212" s="28" t="str">
        <f>'Team 3'!C12</f>
        <v>28:38</v>
      </c>
      <c r="E212" s="29">
        <f t="shared" si="13"/>
        <v>8</v>
      </c>
      <c r="F212" s="29" t="str">
        <f t="shared" si="14"/>
        <v>Var</v>
      </c>
    </row>
    <row r="213" spans="1:6" x14ac:dyDescent="0.25">
      <c r="A213" s="29" t="str">
        <f>IF('Team 3'!A13&lt;&gt;"",'Team 3'!A13,"")</f>
        <v/>
      </c>
      <c r="B213" s="34" t="str">
        <f>'Team 3'!B13</f>
        <v>Harris, Sydney</v>
      </c>
      <c r="C213" s="29" t="str">
        <f t="shared" si="12"/>
        <v>CV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5">
      <c r="A214" s="29">
        <f>IF('Team 3'!A14&lt;&gt;"",'Team 3'!A14,"")</f>
        <v>36</v>
      </c>
      <c r="B214" s="34" t="str">
        <f>'Team 3'!B14</f>
        <v>Phillips, Abigail</v>
      </c>
      <c r="C214" s="29" t="str">
        <f t="shared" si="12"/>
        <v>CV</v>
      </c>
      <c r="D214" s="28" t="str">
        <f>'Team 3'!C14</f>
        <v>29:14</v>
      </c>
      <c r="E214" s="29">
        <f t="shared" si="13"/>
        <v>9</v>
      </c>
      <c r="F214" s="29" t="str">
        <f t="shared" si="14"/>
        <v>JV</v>
      </c>
    </row>
    <row r="215" spans="1:6" x14ac:dyDescent="0.25">
      <c r="A215" s="29" t="str">
        <f>IF('Team 3'!A15&lt;&gt;"",'Team 3'!A15,"")</f>
        <v/>
      </c>
      <c r="B215" s="34" t="str">
        <f>'Team 3'!B15</f>
        <v>Mousch, Lindsey</v>
      </c>
      <c r="C215" s="29" t="str">
        <f t="shared" si="12"/>
        <v>CV</v>
      </c>
      <c r="D215" s="28" t="str">
        <f>'Team 3'!C15</f>
        <v/>
      </c>
      <c r="E215" s="29" t="str">
        <f t="shared" si="13"/>
        <v/>
      </c>
      <c r="F215" s="29" t="str">
        <f t="shared" si="14"/>
        <v>JV</v>
      </c>
    </row>
    <row r="216" spans="1:6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12"/>
        <v>CV</v>
      </c>
      <c r="D216" s="28" t="str">
        <f>'Team 3'!C16</f>
        <v/>
      </c>
      <c r="E216" s="29" t="str">
        <f t="shared" si="13"/>
        <v/>
      </c>
      <c r="F216" s="29" t="str">
        <f t="shared" si="14"/>
        <v>JV</v>
      </c>
    </row>
    <row r="217" spans="1:6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12"/>
        <v>CV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12"/>
        <v>CV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topLeftCell="A40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51</v>
      </c>
      <c r="AM1" t="s">
        <v>52</v>
      </c>
    </row>
    <row r="2" spans="1:40" ht="13" x14ac:dyDescent="0.3">
      <c r="A2" s="98" t="str">
        <f>Team1&amp;", "&amp;Team2&amp;", and "&amp;Team3</f>
        <v>Cedar Crest, Hempfield, and Conestoga Valley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35</v>
      </c>
      <c r="AI2">
        <f>NumRunners1+NumRunners2+NumRunners3</f>
        <v>40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ht="13" x14ac:dyDescent="0.3">
      <c r="A4" s="100">
        <f>'Meet Info'!B10</f>
        <v>43739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53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95" t="str">
        <f>'Meet Info'!B12&amp;" "&amp;'Meet Info'!B13</f>
        <v>Varsity Girls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1" t="s">
        <v>50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2</v>
      </c>
      <c r="E11" s="51">
        <f t="shared" si="0"/>
        <v>8</v>
      </c>
      <c r="F11" s="51">
        <f t="shared" si="0"/>
        <v>9</v>
      </c>
      <c r="G11" s="51">
        <f t="shared" si="0"/>
        <v>12</v>
      </c>
      <c r="H11" s="52">
        <f t="shared" si="0"/>
        <v>14</v>
      </c>
      <c r="I11" s="52">
        <f t="shared" si="0"/>
        <v>15</v>
      </c>
      <c r="J11" s="52">
        <f t="shared" si="0"/>
        <v>16</v>
      </c>
      <c r="K11" s="53" t="str">
        <f>IF(AND(L11="F",L12=""),55,IF(AND(L11="",L12="F"),15,IF(AND(L11="F",L12="F"),"NS",SUM(C11:G11)&amp;O11)))</f>
        <v>32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Hempfield</v>
      </c>
      <c r="B12" s="94"/>
      <c r="C12" s="54">
        <f t="shared" ref="C12:J12" si="1">IF(NumRunners2&gt;=C$9,VLOOKUP(C$9,Team2Position,2,FALSE),"")</f>
        <v>3</v>
      </c>
      <c r="D12" s="54">
        <f t="shared" si="1"/>
        <v>4</v>
      </c>
      <c r="E12" s="54">
        <f t="shared" si="1"/>
        <v>5</v>
      </c>
      <c r="F12" s="54">
        <f t="shared" si="1"/>
        <v>6</v>
      </c>
      <c r="G12" s="54">
        <f t="shared" si="1"/>
        <v>7</v>
      </c>
      <c r="H12" s="55">
        <f t="shared" si="1"/>
        <v>10</v>
      </c>
      <c r="I12" s="55">
        <f t="shared" si="1"/>
        <v>11</v>
      </c>
      <c r="J12" s="55">
        <f t="shared" si="1"/>
        <v>13</v>
      </c>
      <c r="K12" s="56" t="str">
        <f>IF(AND(L11="F",L12=""),15,IF(AND(L11="",L12="F"),55,IF(AND(L11="F",L12="F"),"NS",SUM(C12:G12)&amp;O12)))</f>
        <v>25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10</v>
      </c>
      <c r="I14" s="52">
        <f t="shared" si="2"/>
        <v>12</v>
      </c>
      <c r="J14" s="52">
        <f t="shared" si="2"/>
        <v>14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4" t="str">
        <f>Team3</f>
        <v>Conestoga Valley</v>
      </c>
      <c r="B15" s="94"/>
      <c r="C15" s="54">
        <f t="shared" ref="C15:J15" si="3">IF(NumRunners3&gt;=C$9,VLOOKUP(C$9,Team3Position,2,FALSE),"")</f>
        <v>6</v>
      </c>
      <c r="D15" s="54">
        <f t="shared" si="3"/>
        <v>7</v>
      </c>
      <c r="E15" s="54">
        <f t="shared" si="3"/>
        <v>8</v>
      </c>
      <c r="F15" s="54">
        <f t="shared" si="3"/>
        <v>9</v>
      </c>
      <c r="G15" s="54">
        <f t="shared" si="3"/>
        <v>11</v>
      </c>
      <c r="H15" s="55">
        <f t="shared" si="3"/>
        <v>13</v>
      </c>
      <c r="I15" s="55">
        <f t="shared" si="3"/>
        <v>15</v>
      </c>
      <c r="J15" s="55">
        <f t="shared" si="3"/>
        <v>16</v>
      </c>
      <c r="K15" s="56" t="str">
        <f>IF(AND(L14="F",L15=""),15,IF(AND(L14="",L15="F"),55,IF(AND(L14="F",L15="F"),"NS",SUM(C15:G15)&amp;O15)))</f>
        <v>41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3" t="str">
        <f>Team2</f>
        <v>Hempfield</v>
      </c>
      <c r="B23" s="93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12</v>
      </c>
      <c r="K23" s="53" t="str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4" t="str">
        <f>Team3</f>
        <v>Conestoga Valley</v>
      </c>
      <c r="B24" s="94"/>
      <c r="C24" s="54">
        <f t="shared" ref="C24:J24" si="9">IF(NumRunners3&gt;=C$9,VLOOKUP(C$9,Team3Position,3,FALSE),"")</f>
        <v>8</v>
      </c>
      <c r="D24" s="54">
        <f t="shared" si="9"/>
        <v>9</v>
      </c>
      <c r="E24" s="54">
        <f t="shared" si="9"/>
        <v>10</v>
      </c>
      <c r="F24" s="54">
        <f t="shared" si="9"/>
        <v>11</v>
      </c>
      <c r="G24" s="54">
        <f t="shared" si="9"/>
        <v>13</v>
      </c>
      <c r="H24" s="55">
        <f t="shared" si="9"/>
        <v>14</v>
      </c>
      <c r="I24" s="55">
        <f t="shared" si="9"/>
        <v>15</v>
      </c>
      <c r="J24" s="55">
        <f t="shared" si="9"/>
        <v>16</v>
      </c>
      <c r="K24" s="56" t="str">
        <f>IF(AND(L23="F",L24=""),15,IF(AND(L23="",L24="F"),55,IF(AND(L23="F",L24="F"),"NS",SUM(C24:G24)&amp;O24)))</f>
        <v>51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Hempfield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Hempfield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Conestoga Valley</v>
      </c>
      <c r="B32" s="93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Conestoga Valley</v>
      </c>
      <c r="B35" s="93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54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23</v>
      </c>
      <c r="O41" t="str">
        <f>_Abb1&amp;" vs. "&amp;_Abb3</f>
        <v>CC vs. CV</v>
      </c>
      <c r="P41" t="s">
        <v>23</v>
      </c>
      <c r="Q41" t="str">
        <f>_Abb1&amp;" vs. "&amp;_Abb4</f>
        <v>CC vs. LMH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H vs. CV</v>
      </c>
      <c r="V41" t="s">
        <v>23</v>
      </c>
      <c r="W41" t="str">
        <f>_Abb2&amp;" vs. "&amp;_Abb4</f>
        <v>H vs. LMH</v>
      </c>
      <c r="X41" t="s">
        <v>23</v>
      </c>
      <c r="Y41" t="str">
        <f>_Abb2&amp;" vs. "&amp;_Abb5</f>
        <v xml:space="preserve">H vs. </v>
      </c>
      <c r="Z41" t="s">
        <v>23</v>
      </c>
      <c r="AA41" t="str">
        <f>_Abb3&amp;" vs. "&amp;_Abb4</f>
        <v>CV vs. LMH</v>
      </c>
      <c r="AB41" t="s">
        <v>23</v>
      </c>
      <c r="AC41" t="str">
        <f>_Abb3&amp;" vs. "&amp;_Abb5</f>
        <v xml:space="preserve">CV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55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Young, Gwyneth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19:43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1" t="str">
        <f t="shared" si="20"/>
        <v>Bonzelet, Shayla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CC</v>
      </c>
      <c r="H44" s="90"/>
      <c r="I44" s="90"/>
      <c r="J44" s="77" t="str">
        <f t="shared" si="21"/>
        <v>Var</v>
      </c>
      <c r="K44" s="51" t="str">
        <f t="shared" si="22"/>
        <v>21:12</v>
      </c>
      <c r="L44" s="2">
        <f t="shared" si="23"/>
        <v>2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>
        <f t="shared" si="27"/>
        <v>2</v>
      </c>
      <c r="T44">
        <f t="shared" ref="T44:T107" si="38">IF(S44&lt;&gt;"",RANK(S44,S$43:S$342,1),"")</f>
        <v>2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1" t="str">
        <f t="shared" si="20"/>
        <v>Williams, Lily</v>
      </c>
      <c r="C45" s="91"/>
      <c r="D45" s="91"/>
      <c r="E45" s="91"/>
      <c r="F45" s="91"/>
      <c r="G45" s="90" t="str">
        <f t="shared" si="34"/>
        <v>H</v>
      </c>
      <c r="H45" s="90"/>
      <c r="I45" s="90"/>
      <c r="J45" s="77" t="str">
        <f t="shared" si="21"/>
        <v>Var</v>
      </c>
      <c r="K45" s="51" t="str">
        <f t="shared" si="22"/>
        <v>21:37</v>
      </c>
      <c r="L45" s="2">
        <f t="shared" si="23"/>
        <v>1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1</v>
      </c>
      <c r="W45">
        <f t="shared" si="29"/>
        <v>3</v>
      </c>
      <c r="X45">
        <f t="shared" si="40"/>
        <v>1</v>
      </c>
      <c r="Y45">
        <f t="shared" si="30"/>
        <v>3</v>
      </c>
      <c r="Z45">
        <f t="shared" si="41"/>
        <v>1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1" t="str">
        <f t="shared" si="20"/>
        <v>Hollinger, Gabriella</v>
      </c>
      <c r="C46" s="91"/>
      <c r="D46" s="91"/>
      <c r="E46" s="91"/>
      <c r="F46" s="91"/>
      <c r="G46" s="90" t="str">
        <f t="shared" si="34"/>
        <v>H</v>
      </c>
      <c r="H46" s="90"/>
      <c r="I46" s="90"/>
      <c r="J46" s="77" t="str">
        <f t="shared" si="21"/>
        <v>Var</v>
      </c>
      <c r="K46" s="51" t="str">
        <f t="shared" si="22"/>
        <v>21:41</v>
      </c>
      <c r="L46" s="2">
        <f t="shared" si="23"/>
        <v>2</v>
      </c>
      <c r="M46">
        <f t="shared" si="24"/>
        <v>4</v>
      </c>
      <c r="N46">
        <f t="shared" si="35"/>
        <v>4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2</v>
      </c>
      <c r="W46">
        <f t="shared" si="29"/>
        <v>4</v>
      </c>
      <c r="X46">
        <f t="shared" si="40"/>
        <v>2</v>
      </c>
      <c r="Y46">
        <f t="shared" si="30"/>
        <v>4</v>
      </c>
      <c r="Z46">
        <f t="shared" si="41"/>
        <v>2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1" t="str">
        <f t="shared" si="20"/>
        <v>Minder, Delaney</v>
      </c>
      <c r="C47" s="91"/>
      <c r="D47" s="91"/>
      <c r="E47" s="91"/>
      <c r="F47" s="91"/>
      <c r="G47" s="90" t="str">
        <f t="shared" si="34"/>
        <v>H</v>
      </c>
      <c r="H47" s="90"/>
      <c r="I47" s="90"/>
      <c r="J47" s="77" t="str">
        <f t="shared" si="21"/>
        <v>Var</v>
      </c>
      <c r="K47" s="51" t="str">
        <f t="shared" si="22"/>
        <v>21:55</v>
      </c>
      <c r="L47" s="2">
        <f t="shared" si="23"/>
        <v>3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3</v>
      </c>
      <c r="W47">
        <f t="shared" si="29"/>
        <v>5</v>
      </c>
      <c r="X47">
        <f t="shared" si="40"/>
        <v>3</v>
      </c>
      <c r="Y47">
        <f t="shared" si="30"/>
        <v>5</v>
      </c>
      <c r="Z47">
        <f t="shared" si="41"/>
        <v>3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1" t="str">
        <f t="shared" si="20"/>
        <v>Smith, Isabel</v>
      </c>
      <c r="C48" s="91"/>
      <c r="D48" s="91"/>
      <c r="E48" s="91"/>
      <c r="F48" s="91"/>
      <c r="G48" s="90" t="str">
        <f t="shared" si="34"/>
        <v>H</v>
      </c>
      <c r="H48" s="90"/>
      <c r="I48" s="90"/>
      <c r="J48" s="77" t="str">
        <f t="shared" si="21"/>
        <v>Var</v>
      </c>
      <c r="K48" s="51" t="str">
        <f t="shared" si="22"/>
        <v>21:56</v>
      </c>
      <c r="L48" s="2">
        <f t="shared" si="23"/>
        <v>4</v>
      </c>
      <c r="M48">
        <f t="shared" si="24"/>
        <v>6</v>
      </c>
      <c r="N48">
        <f t="shared" si="35"/>
        <v>6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4</v>
      </c>
      <c r="W48">
        <f t="shared" si="29"/>
        <v>6</v>
      </c>
      <c r="X48">
        <f t="shared" si="40"/>
        <v>4</v>
      </c>
      <c r="Y48">
        <f t="shared" si="30"/>
        <v>6</v>
      </c>
      <c r="Z48">
        <f t="shared" si="41"/>
        <v>4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1" t="str">
        <f t="shared" si="20"/>
        <v>Harrington, Paige</v>
      </c>
      <c r="C49" s="91"/>
      <c r="D49" s="91"/>
      <c r="E49" s="91"/>
      <c r="F49" s="91"/>
      <c r="G49" s="90" t="str">
        <f t="shared" si="34"/>
        <v>H</v>
      </c>
      <c r="H49" s="90"/>
      <c r="I49" s="90"/>
      <c r="J49" s="77" t="str">
        <f t="shared" si="21"/>
        <v>Var</v>
      </c>
      <c r="K49" s="51" t="str">
        <f t="shared" si="22"/>
        <v>22:02</v>
      </c>
      <c r="L49" s="2">
        <f t="shared" si="23"/>
        <v>5</v>
      </c>
      <c r="M49">
        <f t="shared" si="24"/>
        <v>7</v>
      </c>
      <c r="N49">
        <f t="shared" si="35"/>
        <v>7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5</v>
      </c>
      <c r="W49">
        <f t="shared" si="29"/>
        <v>7</v>
      </c>
      <c r="X49">
        <f t="shared" si="40"/>
        <v>5</v>
      </c>
      <c r="Y49">
        <f t="shared" si="30"/>
        <v>7</v>
      </c>
      <c r="Z49">
        <f t="shared" si="41"/>
        <v>5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1" t="str">
        <f t="shared" si="20"/>
        <v>Tobias, Jillian</v>
      </c>
      <c r="C50" s="91"/>
      <c r="D50" s="91"/>
      <c r="E50" s="91"/>
      <c r="F50" s="91"/>
      <c r="G50" s="90" t="str">
        <f t="shared" si="34"/>
        <v>CC</v>
      </c>
      <c r="H50" s="90"/>
      <c r="I50" s="90"/>
      <c r="J50" s="77" t="str">
        <f t="shared" si="21"/>
        <v>Var</v>
      </c>
      <c r="K50" s="51" t="str">
        <f t="shared" si="22"/>
        <v>22:19</v>
      </c>
      <c r="L50" s="2">
        <f t="shared" si="23"/>
        <v>3</v>
      </c>
      <c r="M50">
        <f t="shared" si="24"/>
        <v>8</v>
      </c>
      <c r="N50">
        <f t="shared" si="35"/>
        <v>8</v>
      </c>
      <c r="O50">
        <f t="shared" si="25"/>
        <v>8</v>
      </c>
      <c r="P50">
        <f t="shared" si="36"/>
        <v>3</v>
      </c>
      <c r="Q50">
        <f t="shared" si="26"/>
        <v>8</v>
      </c>
      <c r="R50">
        <f t="shared" si="37"/>
        <v>3</v>
      </c>
      <c r="S50">
        <f t="shared" si="27"/>
        <v>8</v>
      </c>
      <c r="T50">
        <f t="shared" si="38"/>
        <v>3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1" t="str">
        <f t="shared" si="20"/>
        <v>Reigert, Mia</v>
      </c>
      <c r="C51" s="91"/>
      <c r="D51" s="91"/>
      <c r="E51" s="91"/>
      <c r="F51" s="91"/>
      <c r="G51" s="90" t="str">
        <f t="shared" si="34"/>
        <v>CC</v>
      </c>
      <c r="H51" s="90"/>
      <c r="I51" s="90"/>
      <c r="J51" s="77" t="str">
        <f t="shared" si="21"/>
        <v>Var</v>
      </c>
      <c r="K51" s="51" t="str">
        <f t="shared" si="22"/>
        <v>22:20</v>
      </c>
      <c r="L51" s="2">
        <f t="shared" si="23"/>
        <v>4</v>
      </c>
      <c r="M51">
        <f t="shared" si="24"/>
        <v>9</v>
      </c>
      <c r="N51">
        <f t="shared" si="35"/>
        <v>9</v>
      </c>
      <c r="O51">
        <f t="shared" si="25"/>
        <v>9</v>
      </c>
      <c r="P51">
        <f t="shared" si="36"/>
        <v>4</v>
      </c>
      <c r="Q51">
        <f t="shared" si="26"/>
        <v>9</v>
      </c>
      <c r="R51">
        <f t="shared" si="37"/>
        <v>4</v>
      </c>
      <c r="S51">
        <f t="shared" si="27"/>
        <v>9</v>
      </c>
      <c r="T51">
        <f t="shared" si="38"/>
        <v>4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1" t="str">
        <f t="shared" si="20"/>
        <v>Stringer, Grace</v>
      </c>
      <c r="C52" s="91"/>
      <c r="D52" s="91"/>
      <c r="E52" s="91"/>
      <c r="F52" s="91"/>
      <c r="G52" s="90" t="str">
        <f t="shared" si="34"/>
        <v>H</v>
      </c>
      <c r="H52" s="90"/>
      <c r="I52" s="90"/>
      <c r="J52" s="77" t="str">
        <f t="shared" si="21"/>
        <v>Var</v>
      </c>
      <c r="K52" s="51" t="str">
        <f t="shared" si="22"/>
        <v>22:37</v>
      </c>
      <c r="L52" s="2">
        <f t="shared" si="23"/>
        <v>6</v>
      </c>
      <c r="M52">
        <f t="shared" si="24"/>
        <v>10</v>
      </c>
      <c r="N52">
        <f t="shared" si="35"/>
        <v>10</v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>
        <f t="shared" si="28"/>
        <v>10</v>
      </c>
      <c r="V52">
        <f t="shared" si="39"/>
        <v>6</v>
      </c>
      <c r="W52">
        <f t="shared" si="29"/>
        <v>10</v>
      </c>
      <c r="X52">
        <f t="shared" si="40"/>
        <v>6</v>
      </c>
      <c r="Y52">
        <f t="shared" si="30"/>
        <v>10</v>
      </c>
      <c r="Z52">
        <f t="shared" si="41"/>
        <v>6</v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1" t="str">
        <f t="shared" si="20"/>
        <v>Kielmeyer, Ella</v>
      </c>
      <c r="C53" s="91"/>
      <c r="D53" s="91"/>
      <c r="E53" s="91"/>
      <c r="F53" s="91"/>
      <c r="G53" s="90" t="str">
        <f t="shared" si="34"/>
        <v>H</v>
      </c>
      <c r="H53" s="90"/>
      <c r="I53" s="90"/>
      <c r="J53" s="77" t="str">
        <f t="shared" si="21"/>
        <v>Var</v>
      </c>
      <c r="K53" s="51" t="str">
        <f t="shared" si="22"/>
        <v>22:39</v>
      </c>
      <c r="L53" s="2">
        <f t="shared" si="23"/>
        <v>7</v>
      </c>
      <c r="M53">
        <f t="shared" si="24"/>
        <v>11</v>
      </c>
      <c r="N53">
        <f t="shared" si="35"/>
        <v>11</v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7</v>
      </c>
      <c r="W53">
        <f t="shared" si="29"/>
        <v>11</v>
      </c>
      <c r="X53">
        <f t="shared" si="40"/>
        <v>7</v>
      </c>
      <c r="Y53">
        <f t="shared" si="30"/>
        <v>11</v>
      </c>
      <c r="Z53">
        <f t="shared" si="41"/>
        <v>7</v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1" t="str">
        <f t="shared" si="20"/>
        <v>Vila, Elizabeth</v>
      </c>
      <c r="C54" s="91"/>
      <c r="D54" s="91"/>
      <c r="E54" s="91"/>
      <c r="F54" s="91"/>
      <c r="G54" s="90" t="str">
        <f t="shared" si="34"/>
        <v>CC</v>
      </c>
      <c r="H54" s="90"/>
      <c r="I54" s="90"/>
      <c r="J54" s="77" t="str">
        <f t="shared" si="21"/>
        <v>Var</v>
      </c>
      <c r="K54" s="51" t="str">
        <f t="shared" si="22"/>
        <v>22:50</v>
      </c>
      <c r="L54" s="2">
        <f t="shared" si="23"/>
        <v>5</v>
      </c>
      <c r="M54">
        <f t="shared" si="24"/>
        <v>12</v>
      </c>
      <c r="N54">
        <f t="shared" si="35"/>
        <v>12</v>
      </c>
      <c r="O54">
        <f t="shared" si="25"/>
        <v>12</v>
      </c>
      <c r="P54">
        <f t="shared" si="36"/>
        <v>5</v>
      </c>
      <c r="Q54">
        <f t="shared" si="26"/>
        <v>12</v>
      </c>
      <c r="R54">
        <f t="shared" si="37"/>
        <v>5</v>
      </c>
      <c r="S54">
        <f t="shared" si="27"/>
        <v>12</v>
      </c>
      <c r="T54">
        <f t="shared" si="38"/>
        <v>5</v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1" t="str">
        <f t="shared" si="20"/>
        <v>Kmieczak, Kate</v>
      </c>
      <c r="C55" s="91"/>
      <c r="D55" s="91"/>
      <c r="E55" s="91"/>
      <c r="F55" s="91"/>
      <c r="G55" s="90" t="str">
        <f t="shared" si="34"/>
        <v>CV</v>
      </c>
      <c r="H55" s="90"/>
      <c r="I55" s="90"/>
      <c r="J55" s="77" t="str">
        <f t="shared" si="21"/>
        <v>Var</v>
      </c>
      <c r="K55" s="51" t="str">
        <f t="shared" si="22"/>
        <v>22:50</v>
      </c>
      <c r="L55" s="2">
        <f t="shared" si="23"/>
        <v>1</v>
      </c>
      <c r="M55" t="str">
        <f t="shared" si="24"/>
        <v/>
      </c>
      <c r="N55" t="str">
        <f t="shared" si="35"/>
        <v/>
      </c>
      <c r="O55">
        <f t="shared" si="25"/>
        <v>13</v>
      </c>
      <c r="P55">
        <f t="shared" si="36"/>
        <v>6</v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8</v>
      </c>
      <c r="W55" t="str">
        <f t="shared" si="29"/>
        <v/>
      </c>
      <c r="X55" t="str">
        <f t="shared" si="40"/>
        <v/>
      </c>
      <c r="Y55" t="str">
        <f t="shared" si="30"/>
        <v/>
      </c>
      <c r="Z55" t="str">
        <f t="shared" si="41"/>
        <v/>
      </c>
      <c r="AA55">
        <f t="shared" si="31"/>
        <v>13</v>
      </c>
      <c r="AB55">
        <f t="shared" si="42"/>
        <v>1</v>
      </c>
      <c r="AC55">
        <f t="shared" si="32"/>
        <v>13</v>
      </c>
      <c r="AD55">
        <f t="shared" si="43"/>
        <v>1</v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1" t="str">
        <f t="shared" si="20"/>
        <v>Johns, Brittney</v>
      </c>
      <c r="C56" s="91"/>
      <c r="D56" s="91"/>
      <c r="E56" s="91"/>
      <c r="F56" s="91"/>
      <c r="G56" s="90" t="str">
        <f t="shared" si="34"/>
        <v>CV</v>
      </c>
      <c r="H56" s="90"/>
      <c r="I56" s="90"/>
      <c r="J56" s="77" t="str">
        <f t="shared" si="21"/>
        <v>Var</v>
      </c>
      <c r="K56" s="51" t="str">
        <f t="shared" si="22"/>
        <v>23:09</v>
      </c>
      <c r="L56" s="2">
        <f t="shared" si="23"/>
        <v>2</v>
      </c>
      <c r="M56" t="str">
        <f t="shared" si="24"/>
        <v/>
      </c>
      <c r="N56" t="str">
        <f t="shared" si="35"/>
        <v/>
      </c>
      <c r="O56">
        <f t="shared" si="25"/>
        <v>14</v>
      </c>
      <c r="P56">
        <f t="shared" si="36"/>
        <v>7</v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9</v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>
        <f t="shared" si="31"/>
        <v>14</v>
      </c>
      <c r="AB56">
        <f t="shared" si="42"/>
        <v>2</v>
      </c>
      <c r="AC56">
        <f t="shared" si="32"/>
        <v>14</v>
      </c>
      <c r="AD56">
        <f t="shared" si="43"/>
        <v>2</v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1" t="str">
        <f t="shared" si="20"/>
        <v>Frankford, Kylynn</v>
      </c>
      <c r="C57" s="91"/>
      <c r="D57" s="91"/>
      <c r="E57" s="91"/>
      <c r="F57" s="91"/>
      <c r="G57" s="90" t="str">
        <f t="shared" si="34"/>
        <v>CV</v>
      </c>
      <c r="H57" s="90"/>
      <c r="I57" s="90"/>
      <c r="J57" s="77" t="str">
        <f t="shared" si="21"/>
        <v>Var</v>
      </c>
      <c r="K57" s="51" t="str">
        <f t="shared" si="22"/>
        <v>23:25</v>
      </c>
      <c r="L57" s="2">
        <f t="shared" si="23"/>
        <v>3</v>
      </c>
      <c r="M57" t="str">
        <f t="shared" si="24"/>
        <v/>
      </c>
      <c r="N57" t="str">
        <f t="shared" si="35"/>
        <v/>
      </c>
      <c r="O57">
        <f t="shared" si="25"/>
        <v>15</v>
      </c>
      <c r="P57">
        <f t="shared" si="36"/>
        <v>8</v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10</v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>
        <f t="shared" si="31"/>
        <v>15</v>
      </c>
      <c r="AB57">
        <f t="shared" si="42"/>
        <v>3</v>
      </c>
      <c r="AC57">
        <f t="shared" si="32"/>
        <v>15</v>
      </c>
      <c r="AD57">
        <f t="shared" si="43"/>
        <v>3</v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1" t="str">
        <f t="shared" si="20"/>
        <v>Mongiovi, Kayla</v>
      </c>
      <c r="C58" s="91"/>
      <c r="D58" s="91"/>
      <c r="E58" s="91"/>
      <c r="F58" s="91"/>
      <c r="G58" s="90" t="str">
        <f t="shared" si="34"/>
        <v>CV</v>
      </c>
      <c r="H58" s="90"/>
      <c r="I58" s="90"/>
      <c r="J58" s="77" t="str">
        <f t="shared" si="21"/>
        <v>Var</v>
      </c>
      <c r="K58" s="51" t="str">
        <f t="shared" si="22"/>
        <v>23:29</v>
      </c>
      <c r="L58" s="2">
        <f t="shared" si="23"/>
        <v>4</v>
      </c>
      <c r="M58" t="str">
        <f t="shared" si="24"/>
        <v/>
      </c>
      <c r="N58" t="str">
        <f t="shared" si="35"/>
        <v/>
      </c>
      <c r="O58">
        <f t="shared" si="25"/>
        <v>16</v>
      </c>
      <c r="P58">
        <f t="shared" si="36"/>
        <v>9</v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>
        <f t="shared" si="28"/>
        <v>16</v>
      </c>
      <c r="V58">
        <f t="shared" si="39"/>
        <v>11</v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>
        <f t="shared" si="31"/>
        <v>16</v>
      </c>
      <c r="AB58">
        <f t="shared" si="42"/>
        <v>4</v>
      </c>
      <c r="AC58">
        <f t="shared" si="32"/>
        <v>16</v>
      </c>
      <c r="AD58">
        <f t="shared" si="43"/>
        <v>4</v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1" t="str">
        <f t="shared" si="20"/>
        <v>Hollenbach. Bella</v>
      </c>
      <c r="C59" s="91"/>
      <c r="D59" s="91"/>
      <c r="E59" s="91"/>
      <c r="F59" s="91"/>
      <c r="G59" s="90" t="str">
        <f t="shared" si="34"/>
        <v>H</v>
      </c>
      <c r="H59" s="90"/>
      <c r="I59" s="90"/>
      <c r="J59" s="77" t="str">
        <f t="shared" si="21"/>
        <v>Var</v>
      </c>
      <c r="K59" s="51" t="str">
        <f t="shared" si="22"/>
        <v>23:45</v>
      </c>
      <c r="L59" s="2">
        <f t="shared" si="23"/>
        <v>8</v>
      </c>
      <c r="M59">
        <f t="shared" si="24"/>
        <v>17</v>
      </c>
      <c r="N59">
        <f t="shared" si="35"/>
        <v>13</v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>
        <f t="shared" si="28"/>
        <v>17</v>
      </c>
      <c r="V59">
        <f t="shared" si="39"/>
        <v>12</v>
      </c>
      <c r="W59">
        <f t="shared" si="29"/>
        <v>17</v>
      </c>
      <c r="X59">
        <f t="shared" si="40"/>
        <v>8</v>
      </c>
      <c r="Y59">
        <f t="shared" si="30"/>
        <v>17</v>
      </c>
      <c r="Z59">
        <f t="shared" si="41"/>
        <v>8</v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1" t="str">
        <f t="shared" si="20"/>
        <v>Donovan, Erin</v>
      </c>
      <c r="C60" s="91"/>
      <c r="D60" s="91"/>
      <c r="E60" s="91"/>
      <c r="F60" s="91"/>
      <c r="G60" s="90" t="str">
        <f t="shared" si="34"/>
        <v>H</v>
      </c>
      <c r="H60" s="90"/>
      <c r="I60" s="90"/>
      <c r="J60" s="77" t="str">
        <f t="shared" si="21"/>
        <v>JV</v>
      </c>
      <c r="K60" s="51" t="str">
        <f t="shared" si="22"/>
        <v>23:54</v>
      </c>
      <c r="L60" s="2">
        <f t="shared" si="23"/>
        <v>9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1" t="str">
        <f t="shared" si="20"/>
        <v>Stiver, Alyssa</v>
      </c>
      <c r="C61" s="91"/>
      <c r="D61" s="91"/>
      <c r="E61" s="91"/>
      <c r="F61" s="91"/>
      <c r="G61" s="90" t="str">
        <f t="shared" si="34"/>
        <v>CC</v>
      </c>
      <c r="H61" s="90"/>
      <c r="I61" s="90"/>
      <c r="J61" s="77" t="str">
        <f t="shared" si="21"/>
        <v>Var</v>
      </c>
      <c r="K61" s="51" t="str">
        <f t="shared" si="22"/>
        <v>24:05</v>
      </c>
      <c r="L61" s="2">
        <f t="shared" si="23"/>
        <v>6</v>
      </c>
      <c r="M61">
        <f t="shared" si="24"/>
        <v>19</v>
      </c>
      <c r="N61">
        <f t="shared" si="35"/>
        <v>14</v>
      </c>
      <c r="O61">
        <f t="shared" si="25"/>
        <v>19</v>
      </c>
      <c r="P61">
        <f t="shared" si="36"/>
        <v>10</v>
      </c>
      <c r="Q61">
        <f t="shared" si="26"/>
        <v>19</v>
      </c>
      <c r="R61">
        <f t="shared" si="37"/>
        <v>6</v>
      </c>
      <c r="S61">
        <f t="shared" si="27"/>
        <v>19</v>
      </c>
      <c r="T61">
        <f t="shared" si="38"/>
        <v>6</v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1" t="str">
        <f t="shared" si="20"/>
        <v>Bredeman, Annika</v>
      </c>
      <c r="C62" s="91"/>
      <c r="D62" s="91"/>
      <c r="E62" s="91"/>
      <c r="F62" s="91"/>
      <c r="G62" s="90" t="str">
        <f t="shared" si="34"/>
        <v>CV</v>
      </c>
      <c r="H62" s="90"/>
      <c r="I62" s="90"/>
      <c r="J62" s="77" t="str">
        <f t="shared" si="21"/>
        <v>Var</v>
      </c>
      <c r="K62" s="51" t="str">
        <f t="shared" si="22"/>
        <v>24:15</v>
      </c>
      <c r="L62" s="2">
        <f t="shared" si="23"/>
        <v>5</v>
      </c>
      <c r="M62" t="str">
        <f t="shared" si="24"/>
        <v/>
      </c>
      <c r="N62" t="str">
        <f t="shared" si="35"/>
        <v/>
      </c>
      <c r="O62">
        <f t="shared" si="25"/>
        <v>20</v>
      </c>
      <c r="P62">
        <f t="shared" si="36"/>
        <v>11</v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>
        <f t="shared" si="28"/>
        <v>20</v>
      </c>
      <c r="V62">
        <f t="shared" si="39"/>
        <v>13</v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>
        <f t="shared" si="31"/>
        <v>20</v>
      </c>
      <c r="AB62">
        <f t="shared" si="42"/>
        <v>5</v>
      </c>
      <c r="AC62">
        <f t="shared" si="32"/>
        <v>20</v>
      </c>
      <c r="AD62">
        <f t="shared" si="43"/>
        <v>5</v>
      </c>
      <c r="AE62" t="str">
        <f t="shared" si="33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1" t="str">
        <f t="shared" si="20"/>
        <v>Clinton, Lily</v>
      </c>
      <c r="C63" s="91"/>
      <c r="D63" s="91"/>
      <c r="E63" s="91"/>
      <c r="F63" s="91"/>
      <c r="G63" s="90" t="str">
        <f t="shared" si="34"/>
        <v>H</v>
      </c>
      <c r="H63" s="90"/>
      <c r="I63" s="90"/>
      <c r="J63" s="77" t="str">
        <f t="shared" si="21"/>
        <v>JV</v>
      </c>
      <c r="K63" s="51" t="str">
        <f t="shared" si="22"/>
        <v>24:22</v>
      </c>
      <c r="L63" s="2">
        <f t="shared" si="23"/>
        <v>10</v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1" t="str">
        <f t="shared" si="20"/>
        <v>Atkins, Avery</v>
      </c>
      <c r="C64" s="91"/>
      <c r="D64" s="91"/>
      <c r="E64" s="91"/>
      <c r="F64" s="91"/>
      <c r="G64" s="90" t="str">
        <f t="shared" si="34"/>
        <v>CC</v>
      </c>
      <c r="H64" s="90"/>
      <c r="I64" s="90"/>
      <c r="J64" s="77" t="str">
        <f t="shared" si="21"/>
        <v>Var</v>
      </c>
      <c r="K64" s="51" t="str">
        <f t="shared" si="22"/>
        <v>24:27</v>
      </c>
      <c r="L64" s="2">
        <f t="shared" si="23"/>
        <v>7</v>
      </c>
      <c r="M64">
        <f t="shared" si="24"/>
        <v>22</v>
      </c>
      <c r="N64">
        <f t="shared" si="35"/>
        <v>15</v>
      </c>
      <c r="O64">
        <f t="shared" si="25"/>
        <v>22</v>
      </c>
      <c r="P64">
        <f t="shared" si="36"/>
        <v>12</v>
      </c>
      <c r="Q64">
        <f t="shared" si="26"/>
        <v>22</v>
      </c>
      <c r="R64">
        <f t="shared" si="37"/>
        <v>7</v>
      </c>
      <c r="S64">
        <f t="shared" si="27"/>
        <v>22</v>
      </c>
      <c r="T64">
        <f t="shared" si="38"/>
        <v>7</v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1" t="str">
        <f t="shared" si="20"/>
        <v>Den Bleyker, Julia</v>
      </c>
      <c r="C65" s="91"/>
      <c r="D65" s="91"/>
      <c r="E65" s="91"/>
      <c r="F65" s="91"/>
      <c r="G65" s="90" t="str">
        <f t="shared" si="34"/>
        <v>H</v>
      </c>
      <c r="H65" s="90"/>
      <c r="I65" s="90"/>
      <c r="J65" s="77" t="str">
        <f t="shared" si="21"/>
        <v>JV</v>
      </c>
      <c r="K65" s="51" t="str">
        <f t="shared" si="22"/>
        <v>24:55</v>
      </c>
      <c r="L65" s="2">
        <f t="shared" si="23"/>
        <v>11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1" t="str">
        <f t="shared" si="20"/>
        <v>Castronova, Emily</v>
      </c>
      <c r="C66" s="91"/>
      <c r="D66" s="91"/>
      <c r="E66" s="91"/>
      <c r="F66" s="91"/>
      <c r="G66" s="90" t="str">
        <f t="shared" si="34"/>
        <v>CV</v>
      </c>
      <c r="H66" s="90"/>
      <c r="I66" s="90"/>
      <c r="J66" s="77" t="str">
        <f t="shared" si="21"/>
        <v>Var</v>
      </c>
      <c r="K66" s="51" t="str">
        <f t="shared" si="22"/>
        <v>25:00</v>
      </c>
      <c r="L66" s="2">
        <f t="shared" si="23"/>
        <v>6</v>
      </c>
      <c r="M66" t="str">
        <f t="shared" si="24"/>
        <v/>
      </c>
      <c r="N66" t="str">
        <f t="shared" si="35"/>
        <v/>
      </c>
      <c r="O66">
        <f t="shared" si="25"/>
        <v>24</v>
      </c>
      <c r="P66">
        <f t="shared" si="36"/>
        <v>13</v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>
        <f t="shared" si="28"/>
        <v>24</v>
      </c>
      <c r="V66">
        <f t="shared" si="39"/>
        <v>14</v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>
        <f t="shared" si="31"/>
        <v>24</v>
      </c>
      <c r="AB66">
        <f t="shared" si="42"/>
        <v>6</v>
      </c>
      <c r="AC66">
        <f t="shared" si="32"/>
        <v>24</v>
      </c>
      <c r="AD66">
        <f t="shared" si="43"/>
        <v>6</v>
      </c>
      <c r="AE66" t="str">
        <f t="shared" si="33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1" t="str">
        <f t="shared" si="20"/>
        <v>Ramsey, Brynn</v>
      </c>
      <c r="C67" s="91"/>
      <c r="D67" s="91"/>
      <c r="E67" s="91"/>
      <c r="F67" s="91"/>
      <c r="G67" s="90" t="str">
        <f t="shared" si="34"/>
        <v>H</v>
      </c>
      <c r="H67" s="90"/>
      <c r="I67" s="90"/>
      <c r="J67" s="77" t="str">
        <f t="shared" si="21"/>
        <v>JV</v>
      </c>
      <c r="K67" s="51" t="str">
        <f t="shared" si="22"/>
        <v>25:02</v>
      </c>
      <c r="L67" s="2">
        <f t="shared" si="23"/>
        <v>12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1" t="str">
        <f t="shared" si="20"/>
        <v>Chernich, Brenna</v>
      </c>
      <c r="C68" s="91"/>
      <c r="D68" s="91"/>
      <c r="E68" s="91"/>
      <c r="F68" s="91"/>
      <c r="G68" s="90" t="str">
        <f t="shared" si="34"/>
        <v>CC</v>
      </c>
      <c r="H68" s="90"/>
      <c r="I68" s="90"/>
      <c r="J68" s="77" t="str">
        <f t="shared" si="21"/>
        <v>Var</v>
      </c>
      <c r="K68" s="51" t="str">
        <f t="shared" si="22"/>
        <v>25:04</v>
      </c>
      <c r="L68" s="2">
        <f t="shared" si="23"/>
        <v>8</v>
      </c>
      <c r="M68">
        <f t="shared" si="24"/>
        <v>26</v>
      </c>
      <c r="N68">
        <f t="shared" si="35"/>
        <v>16</v>
      </c>
      <c r="O68">
        <f t="shared" si="25"/>
        <v>26</v>
      </c>
      <c r="P68">
        <f t="shared" si="36"/>
        <v>14</v>
      </c>
      <c r="Q68">
        <f t="shared" si="26"/>
        <v>26</v>
      </c>
      <c r="R68">
        <f t="shared" si="37"/>
        <v>8</v>
      </c>
      <c r="S68">
        <f t="shared" si="27"/>
        <v>26</v>
      </c>
      <c r="T68">
        <f t="shared" si="38"/>
        <v>8</v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1" t="str">
        <f t="shared" si="20"/>
        <v>Page, Cahsia</v>
      </c>
      <c r="C69" s="91"/>
      <c r="D69" s="91"/>
      <c r="E69" s="91"/>
      <c r="F69" s="91"/>
      <c r="G69" s="90" t="str">
        <f t="shared" si="34"/>
        <v>H</v>
      </c>
      <c r="H69" s="90"/>
      <c r="I69" s="90"/>
      <c r="J69" s="77" t="str">
        <f t="shared" si="21"/>
        <v>JV</v>
      </c>
      <c r="K69" s="51" t="str">
        <f t="shared" si="22"/>
        <v>25:28</v>
      </c>
      <c r="L69" s="2">
        <f t="shared" si="23"/>
        <v>13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1" t="str">
        <f t="shared" si="20"/>
        <v>Wilburn, Kaitlyn</v>
      </c>
      <c r="C70" s="91"/>
      <c r="D70" s="91"/>
      <c r="E70" s="91"/>
      <c r="F70" s="91"/>
      <c r="G70" s="90" t="str">
        <f t="shared" si="34"/>
        <v>CC</v>
      </c>
      <c r="H70" s="90"/>
      <c r="I70" s="90"/>
      <c r="J70" s="77" t="str">
        <f t="shared" si="21"/>
        <v>JV</v>
      </c>
      <c r="K70" s="51" t="str">
        <f t="shared" si="22"/>
        <v>26:00</v>
      </c>
      <c r="L70" s="2">
        <f t="shared" si="23"/>
        <v>9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1" t="str">
        <f t="shared" si="20"/>
        <v>Yanez, Samantha</v>
      </c>
      <c r="C71" s="91"/>
      <c r="D71" s="91"/>
      <c r="E71" s="91"/>
      <c r="F71" s="91"/>
      <c r="G71" s="90" t="str">
        <f t="shared" si="34"/>
        <v>CC</v>
      </c>
      <c r="H71" s="90"/>
      <c r="I71" s="90"/>
      <c r="J71" s="77" t="str">
        <f t="shared" si="21"/>
        <v>JV</v>
      </c>
      <c r="K71" s="51" t="str">
        <f t="shared" si="22"/>
        <v>26:09</v>
      </c>
      <c r="L71" s="2">
        <f t="shared" si="23"/>
        <v>10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1" t="str">
        <f t="shared" si="20"/>
        <v>Haldeman, Sage</v>
      </c>
      <c r="C72" s="91"/>
      <c r="D72" s="91"/>
      <c r="E72" s="91"/>
      <c r="F72" s="91"/>
      <c r="G72" s="90" t="str">
        <f t="shared" si="34"/>
        <v>CV</v>
      </c>
      <c r="H72" s="90"/>
      <c r="I72" s="90"/>
      <c r="J72" s="77" t="str">
        <f t="shared" si="21"/>
        <v>Var</v>
      </c>
      <c r="K72" s="51" t="str">
        <f t="shared" si="22"/>
        <v>26:25</v>
      </c>
      <c r="L72" s="2">
        <f t="shared" si="23"/>
        <v>7</v>
      </c>
      <c r="M72" t="str">
        <f t="shared" si="24"/>
        <v/>
      </c>
      <c r="N72" t="str">
        <f t="shared" si="35"/>
        <v/>
      </c>
      <c r="O72">
        <f t="shared" si="25"/>
        <v>30</v>
      </c>
      <c r="P72">
        <f t="shared" si="36"/>
        <v>15</v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>
        <f t="shared" si="28"/>
        <v>30</v>
      </c>
      <c r="V72">
        <f t="shared" si="39"/>
        <v>15</v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>
        <f t="shared" si="31"/>
        <v>30</v>
      </c>
      <c r="AB72">
        <f t="shared" si="42"/>
        <v>7</v>
      </c>
      <c r="AC72">
        <f t="shared" si="32"/>
        <v>30</v>
      </c>
      <c r="AD72">
        <f t="shared" si="43"/>
        <v>7</v>
      </c>
      <c r="AE72" t="str">
        <f t="shared" si="33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1" t="str">
        <f t="shared" si="20"/>
        <v>Gerhart, Hannah</v>
      </c>
      <c r="C73" s="91"/>
      <c r="D73" s="91"/>
      <c r="E73" s="91"/>
      <c r="F73" s="91"/>
      <c r="G73" s="90" t="str">
        <f t="shared" si="34"/>
        <v>CC</v>
      </c>
      <c r="H73" s="90"/>
      <c r="I73" s="90"/>
      <c r="J73" s="77" t="str">
        <f t="shared" si="21"/>
        <v>JV</v>
      </c>
      <c r="K73" s="51" t="str">
        <f t="shared" si="22"/>
        <v>26:55</v>
      </c>
      <c r="L73" s="2">
        <f t="shared" si="23"/>
        <v>11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1" t="str">
        <f t="shared" si="20"/>
        <v>Waranavage, Katelyn</v>
      </c>
      <c r="C74" s="91"/>
      <c r="D74" s="91"/>
      <c r="E74" s="91"/>
      <c r="F74" s="91"/>
      <c r="G74" s="90" t="str">
        <f t="shared" si="34"/>
        <v>CC</v>
      </c>
      <c r="H74" s="90"/>
      <c r="I74" s="90"/>
      <c r="J74" s="77" t="str">
        <f t="shared" si="21"/>
        <v>JV</v>
      </c>
      <c r="K74" s="51" t="str">
        <f t="shared" si="22"/>
        <v>27:15</v>
      </c>
      <c r="L74" s="2">
        <f t="shared" si="23"/>
        <v>12</v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1" t="str">
        <f t="shared" si="20"/>
        <v>Barrett, Kyreana</v>
      </c>
      <c r="C75" s="91"/>
      <c r="D75" s="91"/>
      <c r="E75" s="91"/>
      <c r="F75" s="91"/>
      <c r="G75" s="90" t="str">
        <f t="shared" si="34"/>
        <v>CC</v>
      </c>
      <c r="H75" s="90"/>
      <c r="I75" s="90"/>
      <c r="J75" s="77" t="str">
        <f t="shared" si="21"/>
        <v>JV</v>
      </c>
      <c r="K75" s="51" t="str">
        <f t="shared" si="22"/>
        <v>28:13</v>
      </c>
      <c r="L75" s="2">
        <f t="shared" si="23"/>
        <v>13</v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1" t="str">
        <f t="shared" si="20"/>
        <v>Beck, Abigail</v>
      </c>
      <c r="C76" s="91"/>
      <c r="D76" s="91"/>
      <c r="E76" s="91"/>
      <c r="F76" s="91"/>
      <c r="G76" s="90" t="str">
        <f t="shared" si="34"/>
        <v>CV</v>
      </c>
      <c r="H76" s="90"/>
      <c r="I76" s="90"/>
      <c r="J76" s="77" t="str">
        <f t="shared" si="21"/>
        <v>Var</v>
      </c>
      <c r="K76" s="51" t="str">
        <f t="shared" si="22"/>
        <v>28:38</v>
      </c>
      <c r="L76" s="2">
        <f t="shared" si="23"/>
        <v>8</v>
      </c>
      <c r="M76" t="str">
        <f t="shared" si="24"/>
        <v/>
      </c>
      <c r="N76" t="str">
        <f t="shared" si="35"/>
        <v/>
      </c>
      <c r="O76">
        <f t="shared" si="25"/>
        <v>34</v>
      </c>
      <c r="P76">
        <f t="shared" si="36"/>
        <v>16</v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>
        <f t="shared" si="28"/>
        <v>34</v>
      </c>
      <c r="V76">
        <f t="shared" si="39"/>
        <v>16</v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>
        <f t="shared" si="31"/>
        <v>34</v>
      </c>
      <c r="AB76">
        <f t="shared" si="42"/>
        <v>8</v>
      </c>
      <c r="AC76">
        <f t="shared" si="32"/>
        <v>34</v>
      </c>
      <c r="AD76">
        <f t="shared" si="43"/>
        <v>8</v>
      </c>
      <c r="AE76" t="str">
        <f t="shared" si="33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1" t="str">
        <f t="shared" si="20"/>
        <v>Smith, Michaela</v>
      </c>
      <c r="C77" s="91"/>
      <c r="D77" s="91"/>
      <c r="E77" s="91"/>
      <c r="F77" s="91"/>
      <c r="G77" s="90" t="str">
        <f t="shared" si="34"/>
        <v>CC</v>
      </c>
      <c r="H77" s="90"/>
      <c r="I77" s="90"/>
      <c r="J77" s="77" t="str">
        <f t="shared" si="21"/>
        <v>JV</v>
      </c>
      <c r="K77" s="51" t="str">
        <f t="shared" si="22"/>
        <v>29:01</v>
      </c>
      <c r="L77" s="2">
        <f t="shared" si="23"/>
        <v>14</v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1" t="str">
        <f t="shared" si="20"/>
        <v>Phillips, Abigail</v>
      </c>
      <c r="C78" s="91"/>
      <c r="D78" s="91"/>
      <c r="E78" s="91"/>
      <c r="F78" s="91"/>
      <c r="G78" s="90" t="str">
        <f t="shared" si="34"/>
        <v>CV</v>
      </c>
      <c r="H78" s="90"/>
      <c r="I78" s="90"/>
      <c r="J78" s="77" t="str">
        <f t="shared" si="21"/>
        <v>JV</v>
      </c>
      <c r="K78" s="51" t="str">
        <f t="shared" si="22"/>
        <v>29:14</v>
      </c>
      <c r="L78" s="2">
        <f t="shared" si="23"/>
        <v>9</v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1" t="str">
        <f t="shared" si="20"/>
        <v>Heilshorn, Lily</v>
      </c>
      <c r="C79" s="91"/>
      <c r="D79" s="91"/>
      <c r="E79" s="91"/>
      <c r="F79" s="91"/>
      <c r="G79" s="90" t="str">
        <f t="shared" si="34"/>
        <v>H</v>
      </c>
      <c r="H79" s="90"/>
      <c r="I79" s="90"/>
      <c r="J79" s="77" t="str">
        <f t="shared" si="21"/>
        <v>JV</v>
      </c>
      <c r="K79" s="51" t="str">
        <f t="shared" si="22"/>
        <v>30:52</v>
      </c>
      <c r="L79" s="2">
        <f t="shared" si="23"/>
        <v>14</v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1" t="str">
        <f t="shared" si="20"/>
        <v>Wiker, Abbie</v>
      </c>
      <c r="C80" s="91"/>
      <c r="D80" s="91"/>
      <c r="E80" s="91"/>
      <c r="F80" s="91"/>
      <c r="G80" s="90" t="str">
        <f t="shared" si="34"/>
        <v>H</v>
      </c>
      <c r="H80" s="90"/>
      <c r="I80" s="90"/>
      <c r="J80" s="77" t="str">
        <f t="shared" si="21"/>
        <v>JV</v>
      </c>
      <c r="K80" s="51" t="str">
        <f t="shared" si="22"/>
        <v>31:25</v>
      </c>
      <c r="L80" s="2">
        <f t="shared" si="23"/>
        <v>15</v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1" t="str">
        <f t="shared" si="20"/>
        <v>Good, Makenna</v>
      </c>
      <c r="C81" s="91"/>
      <c r="D81" s="91"/>
      <c r="E81" s="91"/>
      <c r="F81" s="91"/>
      <c r="G81" s="90" t="str">
        <f t="shared" si="34"/>
        <v>CC</v>
      </c>
      <c r="H81" s="90"/>
      <c r="I81" s="90"/>
      <c r="J81" s="77" t="str">
        <f t="shared" si="21"/>
        <v>JV</v>
      </c>
      <c r="K81" s="51" t="str">
        <f t="shared" si="22"/>
        <v>36:02</v>
      </c>
      <c r="L81" s="2">
        <f t="shared" si="23"/>
        <v>15</v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0</v>
      </c>
    </row>
    <row r="83" spans="1:33" x14ac:dyDescent="0.25">
      <c r="A83" s="10">
        <v>41</v>
      </c>
      <c r="B83" s="91" t="str">
        <f t="shared" si="20"/>
        <v>Tanner, Grace</v>
      </c>
      <c r="C83" s="91"/>
      <c r="D83" s="91"/>
      <c r="E83" s="91"/>
      <c r="F83" s="91"/>
      <c r="G83" s="90" t="str">
        <f t="shared" si="34"/>
        <v>CC</v>
      </c>
      <c r="H83" s="90"/>
      <c r="I83" s="90"/>
      <c r="J83" s="77" t="str">
        <f t="shared" si="21"/>
        <v>JV</v>
      </c>
      <c r="K83" s="51" t="str">
        <f t="shared" si="22"/>
        <v>39:35</v>
      </c>
      <c r="L83" s="2">
        <f t="shared" si="23"/>
        <v>16</v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1</v>
      </c>
    </row>
    <row r="84" spans="1:33" x14ac:dyDescent="0.25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0</v>
      </c>
    </row>
    <row r="85" spans="1:33" x14ac:dyDescent="0.25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0</v>
      </c>
    </row>
    <row r="86" spans="1:33" x14ac:dyDescent="0.25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0</v>
      </c>
    </row>
    <row r="87" spans="1:33" x14ac:dyDescent="0.25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0</v>
      </c>
    </row>
    <row r="88" spans="1:33" x14ac:dyDescent="0.25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0</v>
      </c>
    </row>
    <row r="89" spans="1:33" x14ac:dyDescent="0.25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0</v>
      </c>
    </row>
    <row r="90" spans="1:33" x14ac:dyDescent="0.25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0</v>
      </c>
    </row>
    <row r="91" spans="1:33" x14ac:dyDescent="0.25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0</v>
      </c>
    </row>
    <row r="92" spans="1:33" x14ac:dyDescent="0.25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0</v>
      </c>
    </row>
    <row r="93" spans="1:33" x14ac:dyDescent="0.25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0</v>
      </c>
    </row>
    <row r="94" spans="1:33" x14ac:dyDescent="0.25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2019-10-01T22:18:50Z</dcterms:modified>
</cp:coreProperties>
</file>