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<sst xmlns="http://schemas.openxmlformats.org/spreadsheetml/2006/main" count="72" uniqueCount="70">
  <si>
    <t>Quality</t>
  </si>
  <si>
    <t>Weight</t>
  </si>
  <si>
    <t>Effect of Quality on weapon stats</t>
  </si>
  <si>
    <t>Relic</t>
  </si>
  <si>
    <t>Unique Boss Drop</t>
  </si>
  <si>
    <t>Legendary</t>
  </si>
  <si>
    <t>Rolls 96-100 percentile of stat</t>
  </si>
  <si>
    <t>Epic</t>
  </si>
  <si>
    <t>Rolls 86-95 percentile of stat</t>
  </si>
  <si>
    <t>Rare</t>
  </si>
  <si>
    <t>Rolls 76-85 percentile of stat</t>
  </si>
  <si>
    <t xml:space="preserve">Uncommon </t>
  </si>
  <si>
    <t>Rolls 61-75 percentile of stat</t>
  </si>
  <si>
    <t>Common</t>
  </si>
  <si>
    <t>Rolls 5-60 percentile of stat</t>
  </si>
  <si>
    <t>Modifier</t>
  </si>
  <si>
    <t>Regular</t>
  </si>
  <si>
    <t>Rail</t>
  </si>
  <si>
    <t>Plasma</t>
  </si>
  <si>
    <t>Scatter</t>
  </si>
  <si>
    <t>Rocket Launcher</t>
  </si>
  <si>
    <t>Derived Statistics:</t>
  </si>
  <si>
    <t>Subtype</t>
  </si>
  <si>
    <t>Damage Modifier</t>
  </si>
  <si>
    <t>ROF Modifier</t>
  </si>
  <si>
    <t>Mag Modifier</t>
  </si>
  <si>
    <t>Reload Modifier</t>
  </si>
  <si>
    <t>Recoil Modifier(NYI)</t>
  </si>
  <si>
    <t>Relative DPS</t>
  </si>
  <si>
    <t>Time to Empty Magazine (sec)</t>
  </si>
  <si>
    <t>Scaled Reload Time(sec)</t>
  </si>
  <si>
    <t>Cycle Time(sec)</t>
  </si>
  <si>
    <t>%Active Time</t>
  </si>
  <si>
    <t>SPM</t>
  </si>
  <si>
    <t>Relative DPM</t>
  </si>
  <si>
    <t>Pistol</t>
  </si>
  <si>
    <t>Auto Rifle</t>
  </si>
  <si>
    <t>Heavy Rifle</t>
  </si>
  <si>
    <t>Sniper Rifle</t>
  </si>
  <si>
    <t>SMG</t>
  </si>
  <si>
    <t>Machine Gun</t>
  </si>
  <si>
    <t>Base stats:</t>
  </si>
  <si>
    <t>(8 * f(monster_power)) / shot</t>
  </si>
  <si>
    <t>Unit</t>
  </si>
  <si>
    <t>None</t>
  </si>
  <si>
    <t>per second</t>
  </si>
  <si>
    <t>Bullet</t>
  </si>
  <si>
    <t>second</t>
  </si>
  <si>
    <t>Attachments</t>
  </si>
  <si>
    <t xml:space="preserve">Stabilizer </t>
  </si>
  <si>
    <t>-20% recoil penalty</t>
  </si>
  <si>
    <t>Extended Magazine</t>
  </si>
  <si>
    <t>Add 25% magazine size</t>
  </si>
  <si>
    <t>Quick Reload</t>
  </si>
  <si>
    <t>-50% reload time</t>
  </si>
  <si>
    <t>Accurate</t>
  </si>
  <si>
    <t>-20% accuracy penalty</t>
  </si>
  <si>
    <t>Weapon Name</t>
  </si>
  <si>
    <t>Damage/shot</t>
  </si>
  <si>
    <t>ROF (/sec)</t>
  </si>
  <si>
    <t>Magazine Size</t>
  </si>
  <si>
    <t>Reload Time</t>
  </si>
  <si>
    <t>DPS</t>
  </si>
  <si>
    <t>Active Time</t>
  </si>
  <si>
    <t>DPM</t>
  </si>
  <si>
    <t>Suggested DPM</t>
  </si>
  <si>
    <t>Azar's Will</t>
  </si>
  <si>
    <t>Hand of Dym</t>
  </si>
  <si>
    <t>Eye of Thwandar</t>
  </si>
  <si>
    <t xml:space="preserve">Voice of Shuude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</si>
</sst>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71"/>
    <col customWidth="1" min="3" max="3" width="28.57"/>
    <col customWidth="1" min="4" max="4" width="12.29"/>
    <col customWidth="1" min="5" max="5" width="12.71"/>
    <col customWidth="1" min="6" max="6" width="14.29"/>
    <col customWidth="1" min="7" max="7" width="18.43"/>
    <col customWidth="1" min="9" max="9" width="18.71"/>
    <col customWidth="1" min="10" max="10" width="26.71"/>
    <col customWidth="1" min="11" max="11" width="22.57"/>
    <col customWidth="1" min="13" max="13" width="14.14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0.0</v>
      </c>
      <c r="C2" s="1" t="s">
        <v>4</v>
      </c>
    </row>
    <row r="3">
      <c r="A3" s="1" t="s">
        <v>5</v>
      </c>
      <c r="B3" s="1">
        <v>1.0</v>
      </c>
      <c r="C3" s="1" t="s">
        <v>6</v>
      </c>
    </row>
    <row r="4">
      <c r="A4" s="1" t="s">
        <v>7</v>
      </c>
      <c r="B4" s="1">
        <v>3.0</v>
      </c>
      <c r="C4" s="1" t="s">
        <v>8</v>
      </c>
    </row>
    <row r="5">
      <c r="A5" s="1" t="s">
        <v>9</v>
      </c>
      <c r="B5" s="1">
        <v>21.0</v>
      </c>
      <c r="C5" s="1" t="s">
        <v>10</v>
      </c>
    </row>
    <row r="6">
      <c r="A6" s="1" t="s">
        <v>11</v>
      </c>
      <c r="B6" s="1">
        <v>90.0</v>
      </c>
      <c r="C6" s="1" t="s">
        <v>12</v>
      </c>
    </row>
    <row r="7">
      <c r="A7" s="1" t="s">
        <v>13</v>
      </c>
      <c r="B7" s="1">
        <v>885.0</v>
      </c>
      <c r="C7" s="1" t="s">
        <v>14</v>
      </c>
    </row>
    <row r="8">
      <c r="B8" s="2">
        <f>Sum(B2:B7)</f>
        <v>1000</v>
      </c>
    </row>
    <row r="10">
      <c r="A10" s="1" t="s">
        <v>15</v>
      </c>
      <c r="B10" s="1" t="s">
        <v>1</v>
      </c>
    </row>
    <row r="11">
      <c r="A11" s="1" t="s">
        <v>16</v>
      </c>
      <c r="B11" s="1">
        <v>1.0</v>
      </c>
    </row>
    <row r="12">
      <c r="A12" s="1" t="s">
        <v>17</v>
      </c>
      <c r="B12" s="1">
        <v>1.0</v>
      </c>
    </row>
    <row r="13">
      <c r="A13" s="1" t="s">
        <v>18</v>
      </c>
      <c r="B13" s="1">
        <v>1.0</v>
      </c>
    </row>
    <row r="14">
      <c r="A14" s="1" t="s">
        <v>19</v>
      </c>
      <c r="B14" s="1">
        <v>1.0</v>
      </c>
    </row>
    <row r="15">
      <c r="A15" s="1" t="s">
        <v>20</v>
      </c>
      <c r="B15" s="1">
        <v>1.0</v>
      </c>
    </row>
    <row r="16">
      <c r="B16" s="2">
        <f>Sum(B11:B15)</f>
        <v>5</v>
      </c>
    </row>
    <row r="17">
      <c r="I17" s="1" t="s">
        <v>21</v>
      </c>
    </row>
    <row r="18">
      <c r="A18" s="1" t="s">
        <v>22</v>
      </c>
      <c r="B18" s="1" t="s">
        <v>1</v>
      </c>
      <c r="C18" s="1" t="s">
        <v>23</v>
      </c>
      <c r="D18" s="1" t="s">
        <v>24</v>
      </c>
      <c r="E18" s="1" t="s">
        <v>25</v>
      </c>
      <c r="F18" s="1" t="s">
        <v>26</v>
      </c>
      <c r="G18" s="1" t="s">
        <v>27</v>
      </c>
      <c r="I18" s="1" t="s">
        <v>28</v>
      </c>
      <c r="J18" s="1" t="s">
        <v>29</v>
      </c>
      <c r="K18" s="1" t="s">
        <v>30</v>
      </c>
      <c r="L18" s="1" t="s">
        <v>31</v>
      </c>
      <c r="M18" s="1" t="s">
        <v>32</v>
      </c>
      <c r="N18" s="1" t="s">
        <v>33</v>
      </c>
      <c r="O18" s="1" t="s">
        <v>34</v>
      </c>
    </row>
    <row r="19">
      <c r="A19" s="1" t="s">
        <v>35</v>
      </c>
      <c r="B19" s="1">
        <v>1.0</v>
      </c>
      <c r="C19" s="1">
        <v>1.0</v>
      </c>
      <c r="D19" s="1">
        <v>1.0</v>
      </c>
      <c r="E19" s="1">
        <v>1.0</v>
      </c>
      <c r="F19" s="1">
        <v>1.0</v>
      </c>
      <c r="G19" s="1">
        <v>1.0</v>
      </c>
      <c r="I19">
        <f t="shared" ref="I19:I24" si="1">(D19 * C19)</f>
        <v>1</v>
      </c>
      <c r="J19">
        <f t="shared" ref="J19:J24" si="2">(E19 * E$27) / (D19 * D$27)</f>
        <v>2</v>
      </c>
      <c r="K19">
        <f t="shared" ref="K19:K24" si="3">(F19 * F$27)</f>
        <v>1</v>
      </c>
      <c r="L19">
        <f t="shared" ref="L19:L24" si="4">Sum(J19:K19)</f>
        <v>3</v>
      </c>
      <c r="M19">
        <f t="shared" ref="M19:M24" si="5">J19/L19</f>
        <v>0.6666666667</v>
      </c>
      <c r="N19">
        <f t="shared" ref="N19:N24" si="6">60 * M19 * D19 * D$27</f>
        <v>400</v>
      </c>
      <c r="O19">
        <f t="shared" ref="O19:O24" si="7">I19 * 60 * M19</f>
        <v>40</v>
      </c>
    </row>
    <row r="20">
      <c r="A20" s="1" t="s">
        <v>36</v>
      </c>
      <c r="B20" s="1">
        <v>1.0</v>
      </c>
      <c r="C20" s="1">
        <v>1.2</v>
      </c>
      <c r="D20" s="1">
        <v>0.85</v>
      </c>
      <c r="E20" s="1">
        <v>1.0</v>
      </c>
      <c r="F20" s="1">
        <v>1.2</v>
      </c>
      <c r="G20" s="1">
        <v>1.4</v>
      </c>
      <c r="I20">
        <f t="shared" si="1"/>
        <v>1.02</v>
      </c>
      <c r="J20">
        <f t="shared" si="2"/>
        <v>2.352941176</v>
      </c>
      <c r="K20">
        <f t="shared" si="3"/>
        <v>1.2</v>
      </c>
      <c r="L20">
        <f t="shared" si="4"/>
        <v>3.552941176</v>
      </c>
      <c r="M20">
        <f t="shared" si="5"/>
        <v>0.6622516556</v>
      </c>
      <c r="N20">
        <f t="shared" si="6"/>
        <v>337.7483444</v>
      </c>
      <c r="O20">
        <f t="shared" si="7"/>
        <v>40.52980132</v>
      </c>
    </row>
    <row r="21">
      <c r="A21" s="1" t="s">
        <v>37</v>
      </c>
      <c r="B21" s="1">
        <v>1.0</v>
      </c>
      <c r="C21" s="1">
        <v>1.8</v>
      </c>
      <c r="D21" s="1">
        <v>0.5</v>
      </c>
      <c r="E21" s="1">
        <v>0.8</v>
      </c>
      <c r="F21" s="1">
        <v>1.2</v>
      </c>
      <c r="G21" s="1">
        <v>1.8</v>
      </c>
      <c r="I21">
        <f t="shared" si="1"/>
        <v>0.9</v>
      </c>
      <c r="J21">
        <f t="shared" si="2"/>
        <v>3.2</v>
      </c>
      <c r="K21">
        <f t="shared" si="3"/>
        <v>1.2</v>
      </c>
      <c r="L21">
        <f t="shared" si="4"/>
        <v>4.4</v>
      </c>
      <c r="M21">
        <f t="shared" si="5"/>
        <v>0.7272727273</v>
      </c>
      <c r="N21">
        <f t="shared" si="6"/>
        <v>218.1818182</v>
      </c>
      <c r="O21">
        <f t="shared" si="7"/>
        <v>39.27272727</v>
      </c>
    </row>
    <row r="22">
      <c r="A22" s="1" t="s">
        <v>38</v>
      </c>
      <c r="B22" s="1">
        <v>1.0</v>
      </c>
      <c r="C22" s="1">
        <v>4.5</v>
      </c>
      <c r="D22" s="1">
        <v>0.2</v>
      </c>
      <c r="E22" s="1">
        <v>0.4</v>
      </c>
      <c r="F22" s="1">
        <v>1.4</v>
      </c>
      <c r="G22" s="1">
        <v>3.2</v>
      </c>
      <c r="I22">
        <f t="shared" si="1"/>
        <v>0.9</v>
      </c>
      <c r="J22">
        <f t="shared" si="2"/>
        <v>4</v>
      </c>
      <c r="K22">
        <f t="shared" si="3"/>
        <v>1.4</v>
      </c>
      <c r="L22">
        <f t="shared" si="4"/>
        <v>5.4</v>
      </c>
      <c r="M22">
        <f t="shared" si="5"/>
        <v>0.7407407407</v>
      </c>
      <c r="N22">
        <f t="shared" si="6"/>
        <v>88.88888889</v>
      </c>
      <c r="O22">
        <f t="shared" si="7"/>
        <v>40</v>
      </c>
    </row>
    <row r="23">
      <c r="A23" s="1" t="s">
        <v>39</v>
      </c>
      <c r="B23" s="1">
        <v>1.0</v>
      </c>
      <c r="C23" s="1">
        <v>0.8</v>
      </c>
      <c r="D23" s="1">
        <v>1.4</v>
      </c>
      <c r="E23" s="1">
        <v>1.5</v>
      </c>
      <c r="F23" s="1">
        <v>1.4</v>
      </c>
      <c r="G23" s="1">
        <v>1.4</v>
      </c>
      <c r="I23">
        <f t="shared" si="1"/>
        <v>1.12</v>
      </c>
      <c r="J23">
        <f t="shared" si="2"/>
        <v>2.142857143</v>
      </c>
      <c r="K23">
        <f t="shared" si="3"/>
        <v>1.4</v>
      </c>
      <c r="L23">
        <f t="shared" si="4"/>
        <v>3.542857143</v>
      </c>
      <c r="M23">
        <f t="shared" si="5"/>
        <v>0.6048387097</v>
      </c>
      <c r="N23">
        <f t="shared" si="6"/>
        <v>508.0645161</v>
      </c>
      <c r="O23">
        <f t="shared" si="7"/>
        <v>40.64516129</v>
      </c>
    </row>
    <row r="24">
      <c r="A24" s="1" t="s">
        <v>40</v>
      </c>
      <c r="B24" s="1">
        <v>1.0</v>
      </c>
      <c r="C24" s="1">
        <v>0.515</v>
      </c>
      <c r="D24" s="1">
        <v>1.9</v>
      </c>
      <c r="E24" s="1">
        <v>2.0</v>
      </c>
      <c r="F24" s="1">
        <v>1.0</v>
      </c>
      <c r="G24" s="1">
        <v>2.0</v>
      </c>
      <c r="I24">
        <f t="shared" si="1"/>
        <v>0.9785</v>
      </c>
      <c r="J24">
        <f t="shared" si="2"/>
        <v>2.105263158</v>
      </c>
      <c r="K24">
        <f t="shared" si="3"/>
        <v>1</v>
      </c>
      <c r="L24">
        <f t="shared" si="4"/>
        <v>3.105263158</v>
      </c>
      <c r="M24">
        <f t="shared" si="5"/>
        <v>0.6779661017</v>
      </c>
      <c r="N24">
        <f t="shared" si="6"/>
        <v>772.8813559</v>
      </c>
      <c r="O24">
        <f t="shared" si="7"/>
        <v>39.80338983</v>
      </c>
    </row>
    <row r="25">
      <c r="B25" s="2">
        <f>Sum(B19:B24)</f>
        <v>6</v>
      </c>
    </row>
    <row r="27">
      <c r="A27" s="1" t="s">
        <v>41</v>
      </c>
      <c r="C27" s="1" t="s">
        <v>42</v>
      </c>
      <c r="D27" s="1">
        <v>10.0</v>
      </c>
      <c r="E27" s="1">
        <v>20.0</v>
      </c>
      <c r="F27" s="1">
        <v>1.0</v>
      </c>
    </row>
    <row r="28">
      <c r="A28" s="1" t="s">
        <v>43</v>
      </c>
      <c r="B28" s="1"/>
      <c r="C28" s="1" t="s">
        <v>44</v>
      </c>
      <c r="D28" s="1" t="s">
        <v>45</v>
      </c>
      <c r="E28" s="1" t="s">
        <v>46</v>
      </c>
      <c r="F28" s="1" t="s">
        <v>47</v>
      </c>
    </row>
    <row r="29">
      <c r="C29" s="1">
        <v>8.0</v>
      </c>
    </row>
    <row r="31">
      <c r="A31" s="1" t="s">
        <v>48</v>
      </c>
    </row>
    <row r="32">
      <c r="A32" s="1" t="s">
        <v>49</v>
      </c>
      <c r="B32" s="1" t="s">
        <v>50</v>
      </c>
    </row>
    <row r="33">
      <c r="A33" s="1" t="s">
        <v>51</v>
      </c>
      <c r="B33" s="1" t="s">
        <v>52</v>
      </c>
    </row>
    <row r="34">
      <c r="A34" s="1" t="s">
        <v>53</v>
      </c>
      <c r="B34" s="1" t="s">
        <v>54</v>
      </c>
    </row>
    <row r="35">
      <c r="A35" s="1" t="s">
        <v>55</v>
      </c>
      <c r="B35" s="1" t="s">
        <v>56</v>
      </c>
    </row>
    <row r="37">
      <c r="A37" s="1" t="s">
        <v>57</v>
      </c>
      <c r="C37" s="1" t="s">
        <v>58</v>
      </c>
      <c r="D37" s="1" t="s">
        <v>59</v>
      </c>
      <c r="E37" s="1" t="s">
        <v>60</v>
      </c>
      <c r="F37" s="1" t="s">
        <v>61</v>
      </c>
      <c r="I37" s="1" t="s">
        <v>62</v>
      </c>
      <c r="J37" s="1" t="s">
        <v>63</v>
      </c>
      <c r="K37" s="1" t="s">
        <v>64</v>
      </c>
      <c r="L37" s="1" t="s">
        <v>65</v>
      </c>
    </row>
    <row r="38">
      <c r="A38" s="1" t="s">
        <v>66</v>
      </c>
      <c r="C38" s="1">
        <v>8.0</v>
      </c>
      <c r="D38" s="1">
        <v>25.0</v>
      </c>
      <c r="E38" s="1">
        <v>60.0</v>
      </c>
      <c r="F38" s="1">
        <v>2.5</v>
      </c>
      <c r="I38" s="1">
        <f t="shared" ref="I38:I41" si="8">C38 * D38</f>
        <v>200</v>
      </c>
      <c r="J38">
        <f t="shared" ref="J38:J41" si="9">((E38 / D38)) / ((E38 / D38) + F38)</f>
        <v>0.4897959184</v>
      </c>
      <c r="K38">
        <f t="shared" ref="K38:K41" si="10">I38 * J38 * 60</f>
        <v>5877.55102</v>
      </c>
      <c r="L38" s="1">
        <v>5800.0</v>
      </c>
    </row>
    <row r="39">
      <c r="A39" s="1" t="s">
        <v>67</v>
      </c>
      <c r="C39" s="1">
        <v>12.3</v>
      </c>
      <c r="D39" s="1">
        <v>20.0</v>
      </c>
      <c r="E39" s="1">
        <v>30.0</v>
      </c>
      <c r="F39" s="1">
        <v>1.0</v>
      </c>
      <c r="I39" s="1">
        <f t="shared" si="8"/>
        <v>246</v>
      </c>
      <c r="J39">
        <f t="shared" si="9"/>
        <v>0.6</v>
      </c>
      <c r="K39">
        <f t="shared" si="10"/>
        <v>8856</v>
      </c>
      <c r="L39" s="1">
        <v>8800.0</v>
      </c>
    </row>
    <row r="40">
      <c r="A40" s="1" t="s">
        <v>68</v>
      </c>
      <c r="C40" s="1">
        <v>200.0</v>
      </c>
      <c r="D40" s="1">
        <v>3.0</v>
      </c>
      <c r="E40" s="1">
        <v>3.0</v>
      </c>
      <c r="F40" s="1">
        <v>2.0</v>
      </c>
      <c r="I40" s="1">
        <f t="shared" si="8"/>
        <v>600</v>
      </c>
      <c r="J40">
        <f t="shared" si="9"/>
        <v>0.3333333333</v>
      </c>
      <c r="K40">
        <f t="shared" si="10"/>
        <v>12000</v>
      </c>
      <c r="L40" s="1">
        <v>11800.0</v>
      </c>
    </row>
    <row r="41">
      <c r="A41" s="1" t="s">
        <v>69</v>
      </c>
      <c r="C41" s="1">
        <v>21.0</v>
      </c>
      <c r="D41" s="1">
        <v>30.0</v>
      </c>
      <c r="E41" s="1">
        <v>40.0</v>
      </c>
      <c r="F41" s="1">
        <v>2.0</v>
      </c>
      <c r="I41" s="1">
        <f t="shared" si="8"/>
        <v>630</v>
      </c>
      <c r="J41">
        <f t="shared" si="9"/>
        <v>0.4</v>
      </c>
      <c r="K41">
        <f t="shared" si="10"/>
        <v>15120</v>
      </c>
      <c r="L41" s="1">
        <v>14800.0</v>
      </c>
    </row>
  </sheetData>
  <drawing r:id="rId1"/>
</worksheet>
</file>