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Valkyrie\Option Strategies\Option-Strategies\"/>
    </mc:Choice>
  </mc:AlternateContent>
  <xr:revisionPtr revIDLastSave="0" documentId="13_ncr:1_{4C2E3C41-B1BF-4062-82A4-42345E6E1BAC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position_size_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" i="1" l="1"/>
  <c r="M24" i="1"/>
  <c r="M25" i="1"/>
  <c r="M23" i="1"/>
  <c r="L26" i="1"/>
  <c r="L24" i="1"/>
  <c r="L25" i="1"/>
  <c r="L23" i="1"/>
  <c r="K24" i="1"/>
  <c r="K25" i="1"/>
  <c r="K23" i="1"/>
  <c r="J24" i="1"/>
  <c r="J25" i="1"/>
  <c r="J23" i="1"/>
  <c r="I24" i="1"/>
  <c r="I25" i="1"/>
  <c r="I23" i="1"/>
  <c r="H24" i="1"/>
  <c r="H25" i="1"/>
  <c r="H26" i="1"/>
  <c r="H23" i="1"/>
  <c r="D26" i="1"/>
  <c r="D24" i="1"/>
  <c r="D25" i="1"/>
  <c r="D23" i="1"/>
  <c r="D16" i="1" l="1"/>
  <c r="D17" i="1"/>
  <c r="D18" i="1"/>
  <c r="E18" i="1" s="1"/>
  <c r="F18" i="1" s="1"/>
  <c r="D15" i="1"/>
  <c r="E15" i="1" s="1"/>
  <c r="F15" i="1" s="1"/>
  <c r="D19" i="1" l="1"/>
  <c r="E17" i="1"/>
  <c r="F17" i="1" s="1"/>
  <c r="E16" i="1"/>
  <c r="F16" i="1" s="1"/>
  <c r="H18" i="1" l="1"/>
  <c r="I18" i="1" s="1"/>
  <c r="J18" i="1" s="1"/>
  <c r="K18" i="1" s="1"/>
  <c r="H15" i="1"/>
  <c r="H16" i="1"/>
  <c r="I16" i="1" s="1"/>
  <c r="J16" i="1" s="1"/>
  <c r="K16" i="1" s="1"/>
  <c r="H17" i="1"/>
  <c r="I17" i="1" s="1"/>
  <c r="J17" i="1" s="1"/>
  <c r="K17" i="1" s="1"/>
  <c r="L16" i="1" l="1"/>
  <c r="M16" i="1"/>
  <c r="L17" i="1"/>
  <c r="M17" i="1"/>
  <c r="H19" i="1"/>
  <c r="I15" i="1"/>
  <c r="J15" i="1" s="1"/>
  <c r="K15" i="1" s="1"/>
  <c r="L18" i="1"/>
  <c r="M18" i="1"/>
  <c r="L15" i="1" l="1"/>
  <c r="L19" i="1" s="1"/>
  <c r="M15" i="1"/>
  <c r="M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Pavan</author>
  </authors>
  <commentList>
    <comment ref="Q16" authorId="0" shapeId="0" xr:uid="{1D09A0AC-1CDB-4EA7-B810-F80F2658DAC9}">
      <text>
        <r>
          <rPr>
            <b/>
            <sz val="9"/>
            <color indexed="81"/>
            <rFont val="Tahoma"/>
            <charset val="1"/>
          </rPr>
          <t>Pavan: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<sst xmlns="http://schemas.openxmlformats.org/spreadsheetml/2006/main" count="71" uniqueCount="44">
  <si>
    <t>Underlying</t>
  </si>
  <si>
    <t>Name</t>
  </si>
  <si>
    <t>Expected PnL</t>
  </si>
  <si>
    <t>Cost of Strategy</t>
  </si>
  <si>
    <t>Max_Profit</t>
  </si>
  <si>
    <t>Max_Loss</t>
  </si>
  <si>
    <t>Prob of Profit</t>
  </si>
  <si>
    <t>Prob of Loss</t>
  </si>
  <si>
    <t>Exp_Pnl/Max_Loss</t>
  </si>
  <si>
    <t>Profit_Factor</t>
  </si>
  <si>
    <t>Strategy_Delta</t>
  </si>
  <si>
    <t>Strategy_Gamma</t>
  </si>
  <si>
    <t>Strategy_Theta</t>
  </si>
  <si>
    <t>Strategy_Vega</t>
  </si>
  <si>
    <t>Strategy_Rho</t>
  </si>
  <si>
    <t>Strike_1_type</t>
  </si>
  <si>
    <t>Strike_1</t>
  </si>
  <si>
    <t>Strike_1_alloc</t>
  </si>
  <si>
    <t>Strike_2_type</t>
  </si>
  <si>
    <t>Strike_2</t>
  </si>
  <si>
    <t>Strike_2_alloc</t>
  </si>
  <si>
    <t>INDL</t>
  </si>
  <si>
    <t>Bull Call Spread</t>
  </si>
  <si>
    <t>Call</t>
  </si>
  <si>
    <t>LNC</t>
  </si>
  <si>
    <t>FE</t>
  </si>
  <si>
    <t>DFEN</t>
  </si>
  <si>
    <t>NUGT</t>
  </si>
  <si>
    <t>YANG</t>
  </si>
  <si>
    <t>EDC</t>
  </si>
  <si>
    <t>FAS</t>
  </si>
  <si>
    <t>units</t>
  </si>
  <si>
    <t>kelly frac</t>
  </si>
  <si>
    <t>scaled</t>
  </si>
  <si>
    <t>cost</t>
  </si>
  <si>
    <t>profit</t>
  </si>
  <si>
    <t>amt</t>
  </si>
  <si>
    <t>[profit</t>
  </si>
  <si>
    <t xml:space="preserve">indl </t>
  </si>
  <si>
    <t>27, 29</t>
  </si>
  <si>
    <t>55,57</t>
  </si>
  <si>
    <t>edc</t>
  </si>
  <si>
    <t>fas</t>
  </si>
  <si>
    <t>36.5, 38.5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</si>
</sst>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9" fontId="0" fillId="0" borderId="0" xfId="1" applyFont="1"/>
    <xf numFmtId="9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34" borderId="0" xfId="0" applyFill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5" borderId="0" xfId="0" applyFill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topLeftCell="D1" workbookViewId="0">
      <selection activeCell="Q16" sqref="Q16"/>
    </sheetView>
  </sheetViews>
  <sheetFormatPr defaultRowHeight="14.25" x14ac:dyDescent="0.45"/>
  <cols>
    <col min="3" max="3" width="11.1328125" bestFit="1" customWidth="1"/>
    <col min="4" max="4" width="13.265625" bestFit="1" customWidth="1"/>
    <col min="8" max="8" width="10.19921875" bestFit="1" customWidth="1"/>
    <col min="9" max="9" width="15.3984375" bestFit="1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 t="s">
        <v>30</v>
      </c>
      <c r="B2" t="s">
        <v>22</v>
      </c>
      <c r="C2">
        <v>4.0199999999999996</v>
      </c>
      <c r="D2">
        <v>127</v>
      </c>
      <c r="E2">
        <v>73</v>
      </c>
      <c r="F2">
        <v>127</v>
      </c>
      <c r="G2">
        <v>62.47</v>
      </c>
      <c r="H2">
        <v>37.119999999999997</v>
      </c>
      <c r="I2">
        <v>3.1653542999999999E-2</v>
      </c>
      <c r="J2">
        <v>0.57480315000000004</v>
      </c>
      <c r="K2">
        <v>18</v>
      </c>
      <c r="L2">
        <v>-1</v>
      </c>
      <c r="M2">
        <v>0</v>
      </c>
      <c r="N2">
        <v>0</v>
      </c>
      <c r="O2">
        <v>0</v>
      </c>
      <c r="P2" t="s">
        <v>23</v>
      </c>
      <c r="Q2">
        <v>36.5</v>
      </c>
      <c r="R2">
        <v>1</v>
      </c>
      <c r="S2" t="s">
        <v>23</v>
      </c>
      <c r="T2">
        <v>38.5</v>
      </c>
      <c r="U2">
        <v>-1</v>
      </c>
    </row>
    <row r="3" spans="1:21" x14ac:dyDescent="0.45">
      <c r="A3" t="s">
        <v>29</v>
      </c>
      <c r="B3" t="s">
        <v>22</v>
      </c>
      <c r="C3">
        <v>12.49</v>
      </c>
      <c r="D3">
        <v>310</v>
      </c>
      <c r="E3">
        <v>190</v>
      </c>
      <c r="F3">
        <v>310</v>
      </c>
      <c r="G3">
        <v>61.38</v>
      </c>
      <c r="H3">
        <v>38.619999999999997</v>
      </c>
      <c r="I3">
        <v>4.0290323000000003E-2</v>
      </c>
      <c r="J3">
        <v>0.61290322600000002</v>
      </c>
      <c r="K3">
        <v>28</v>
      </c>
      <c r="L3">
        <v>-1</v>
      </c>
      <c r="M3">
        <v>0</v>
      </c>
      <c r="N3">
        <v>0</v>
      </c>
      <c r="O3">
        <v>0</v>
      </c>
      <c r="P3" t="s">
        <v>23</v>
      </c>
      <c r="Q3">
        <v>55</v>
      </c>
      <c r="R3">
        <v>1</v>
      </c>
      <c r="S3" t="s">
        <v>23</v>
      </c>
      <c r="T3">
        <v>60</v>
      </c>
      <c r="U3">
        <v>-1</v>
      </c>
    </row>
    <row r="4" spans="1:21" x14ac:dyDescent="0.45">
      <c r="A4" t="s">
        <v>21</v>
      </c>
      <c r="B4" t="s">
        <v>22</v>
      </c>
      <c r="C4">
        <v>4.2699999999999996</v>
      </c>
      <c r="D4">
        <v>255</v>
      </c>
      <c r="E4">
        <v>145</v>
      </c>
      <c r="F4">
        <v>255</v>
      </c>
      <c r="G4">
        <v>59.52</v>
      </c>
      <c r="H4">
        <v>40.17</v>
      </c>
      <c r="I4">
        <v>1.6745098E-2</v>
      </c>
      <c r="J4">
        <v>0.56862745100000001</v>
      </c>
      <c r="K4">
        <v>42</v>
      </c>
      <c r="L4">
        <v>-2</v>
      </c>
      <c r="M4">
        <v>-1</v>
      </c>
      <c r="N4">
        <v>0</v>
      </c>
      <c r="O4">
        <v>1</v>
      </c>
      <c r="P4" t="s">
        <v>23</v>
      </c>
      <c r="Q4">
        <v>27</v>
      </c>
      <c r="R4">
        <v>1</v>
      </c>
      <c r="S4" t="s">
        <v>23</v>
      </c>
      <c r="T4">
        <v>31</v>
      </c>
      <c r="U4">
        <v>-1</v>
      </c>
    </row>
    <row r="5" spans="1:21" s="10" customFormat="1" x14ac:dyDescent="0.45">
      <c r="A5" s="10" t="s">
        <v>24</v>
      </c>
      <c r="B5" s="10" t="s">
        <v>22</v>
      </c>
      <c r="C5" s="10">
        <v>6.32</v>
      </c>
      <c r="D5" s="10">
        <v>140</v>
      </c>
      <c r="E5" s="10">
        <v>110</v>
      </c>
      <c r="F5" s="10">
        <v>140</v>
      </c>
      <c r="G5" s="10">
        <v>58.1</v>
      </c>
      <c r="H5" s="10">
        <v>41.89</v>
      </c>
      <c r="I5" s="10">
        <v>4.5142857000000002E-2</v>
      </c>
      <c r="J5" s="10">
        <v>0.78571428600000004</v>
      </c>
      <c r="K5" s="10">
        <v>27</v>
      </c>
      <c r="L5" s="10">
        <v>0</v>
      </c>
      <c r="M5" s="10">
        <v>-1</v>
      </c>
      <c r="N5" s="10">
        <v>0</v>
      </c>
      <c r="O5" s="10">
        <v>1</v>
      </c>
      <c r="P5" s="10" t="s">
        <v>23</v>
      </c>
      <c r="Q5" s="10">
        <v>37.5</v>
      </c>
      <c r="R5" s="10">
        <v>1</v>
      </c>
      <c r="S5" s="10" t="s">
        <v>23</v>
      </c>
      <c r="T5" s="10">
        <v>40</v>
      </c>
      <c r="U5" s="10">
        <v>-1</v>
      </c>
    </row>
    <row r="6" spans="1:21" s="5" customFormat="1" x14ac:dyDescent="0.45">
      <c r="A6" s="5" t="s">
        <v>25</v>
      </c>
      <c r="B6" s="5" t="s">
        <v>22</v>
      </c>
      <c r="C6" s="5">
        <v>7.12</v>
      </c>
      <c r="D6" s="5">
        <v>240</v>
      </c>
      <c r="E6" s="5">
        <v>160</v>
      </c>
      <c r="F6" s="5">
        <v>240</v>
      </c>
      <c r="G6" s="5">
        <v>56.24</v>
      </c>
      <c r="H6" s="5">
        <v>43.62</v>
      </c>
      <c r="I6" s="5">
        <v>2.9666667000000001E-2</v>
      </c>
      <c r="J6" s="5">
        <v>0.66666666699999999</v>
      </c>
      <c r="K6" s="5">
        <v>59</v>
      </c>
      <c r="L6" s="5">
        <v>-5</v>
      </c>
      <c r="M6" s="5">
        <v>1</v>
      </c>
      <c r="N6" s="5">
        <v>-1</v>
      </c>
      <c r="O6" s="5">
        <v>1</v>
      </c>
      <c r="P6" s="5" t="s">
        <v>23</v>
      </c>
      <c r="Q6" s="5">
        <v>27</v>
      </c>
      <c r="R6" s="5">
        <v>1</v>
      </c>
      <c r="S6" s="5" t="s">
        <v>23</v>
      </c>
      <c r="T6" s="5">
        <v>31</v>
      </c>
      <c r="U6" s="5">
        <v>-1</v>
      </c>
    </row>
    <row r="7" spans="1:21" s="4" customFormat="1" x14ac:dyDescent="0.45">
      <c r="A7" s="4" t="s">
        <v>26</v>
      </c>
      <c r="B7" s="4" t="s">
        <v>22</v>
      </c>
      <c r="C7" s="4">
        <v>21.64</v>
      </c>
      <c r="D7" s="4">
        <v>145</v>
      </c>
      <c r="E7" s="4">
        <v>155</v>
      </c>
      <c r="F7" s="4">
        <v>145</v>
      </c>
      <c r="G7" s="4">
        <v>55.46</v>
      </c>
      <c r="H7" s="4">
        <v>43.35</v>
      </c>
      <c r="I7" s="4">
        <v>0.14924137900000001</v>
      </c>
      <c r="J7" s="4">
        <v>1.0689655170000001</v>
      </c>
      <c r="K7" s="4">
        <v>55</v>
      </c>
      <c r="L7" s="4">
        <v>0</v>
      </c>
      <c r="M7" s="4">
        <v>0</v>
      </c>
      <c r="N7" s="4">
        <v>0</v>
      </c>
      <c r="O7" s="4">
        <v>0</v>
      </c>
      <c r="P7" s="4" t="s">
        <v>23</v>
      </c>
      <c r="Q7" s="4">
        <v>11</v>
      </c>
      <c r="R7" s="4">
        <v>1</v>
      </c>
      <c r="S7" s="4" t="s">
        <v>23</v>
      </c>
      <c r="T7" s="4">
        <v>14</v>
      </c>
      <c r="U7" s="4">
        <v>-1</v>
      </c>
    </row>
    <row r="8" spans="1:21" s="5" customFormat="1" x14ac:dyDescent="0.45">
      <c r="A8" s="5" t="s">
        <v>27</v>
      </c>
      <c r="B8" s="5" t="s">
        <v>22</v>
      </c>
      <c r="C8" s="5">
        <v>4.04</v>
      </c>
      <c r="D8" s="5">
        <v>225</v>
      </c>
      <c r="E8" s="5">
        <v>175</v>
      </c>
      <c r="F8" s="5">
        <v>225</v>
      </c>
      <c r="G8" s="5">
        <v>55.15</v>
      </c>
      <c r="H8" s="5">
        <v>41.94</v>
      </c>
      <c r="I8" s="5">
        <v>1.7955556000000001E-2</v>
      </c>
      <c r="J8" s="5">
        <v>0.77777777800000003</v>
      </c>
      <c r="K8" s="5">
        <v>8</v>
      </c>
      <c r="L8" s="5">
        <v>0</v>
      </c>
      <c r="M8" s="5">
        <v>1</v>
      </c>
      <c r="N8" s="5">
        <v>0</v>
      </c>
      <c r="O8" s="5">
        <v>0</v>
      </c>
      <c r="P8" s="5" t="s">
        <v>23</v>
      </c>
      <c r="Q8" s="5">
        <v>103</v>
      </c>
      <c r="R8" s="5">
        <v>1</v>
      </c>
      <c r="S8" s="5" t="s">
        <v>23</v>
      </c>
      <c r="T8" s="5">
        <v>107</v>
      </c>
      <c r="U8" s="5">
        <v>-1</v>
      </c>
    </row>
    <row r="9" spans="1:21" s="5" customFormat="1" x14ac:dyDescent="0.45">
      <c r="A9" s="5" t="s">
        <v>28</v>
      </c>
      <c r="B9" s="5" t="s">
        <v>22</v>
      </c>
      <c r="C9" s="5">
        <v>13.82</v>
      </c>
      <c r="D9" s="5">
        <v>215</v>
      </c>
      <c r="E9" s="5">
        <v>185</v>
      </c>
      <c r="F9" s="5">
        <v>215</v>
      </c>
      <c r="G9" s="5">
        <v>53.18</v>
      </c>
      <c r="H9" s="5">
        <v>44.64</v>
      </c>
      <c r="I9" s="5">
        <v>6.4279069999999994E-2</v>
      </c>
      <c r="J9" s="5">
        <v>0.86046511599999997</v>
      </c>
      <c r="K9" s="5">
        <v>43</v>
      </c>
      <c r="L9" s="5">
        <v>-1</v>
      </c>
      <c r="M9" s="5">
        <v>2</v>
      </c>
      <c r="N9" s="5">
        <v>-1</v>
      </c>
      <c r="O9" s="5">
        <v>1</v>
      </c>
      <c r="P9" s="5" t="s">
        <v>23</v>
      </c>
      <c r="Q9" s="5">
        <v>23</v>
      </c>
      <c r="R9" s="5">
        <v>1</v>
      </c>
      <c r="S9" s="5" t="s">
        <v>23</v>
      </c>
      <c r="T9" s="5">
        <v>27</v>
      </c>
      <c r="U9" s="5">
        <v>-1</v>
      </c>
    </row>
    <row r="13" spans="1:21" x14ac:dyDescent="0.45">
      <c r="E13">
        <v>2000</v>
      </c>
    </row>
    <row r="14" spans="1:21" x14ac:dyDescent="0.45">
      <c r="D14" t="s">
        <v>32</v>
      </c>
      <c r="F14" t="s">
        <v>31</v>
      </c>
      <c r="H14" t="s">
        <v>33</v>
      </c>
      <c r="K14" t="s">
        <v>31</v>
      </c>
      <c r="L14" t="s">
        <v>34</v>
      </c>
      <c r="M14" t="s">
        <v>35</v>
      </c>
    </row>
    <row r="15" spans="1:21" x14ac:dyDescent="0.45">
      <c r="D15" s="6">
        <f>C2/E2</f>
        <v>5.5068493150684926E-2</v>
      </c>
      <c r="E15">
        <f>D15*$E$13</f>
        <v>110.13698630136984</v>
      </c>
      <c r="F15" s="8">
        <f>E15/D2</f>
        <v>0.86722036457771534</v>
      </c>
      <c r="H15" s="3">
        <f>D15/$D$19</f>
        <v>0.26512436516399795</v>
      </c>
      <c r="I15" s="9">
        <f>H15*$E$13</f>
        <v>530.24873032799587</v>
      </c>
      <c r="J15">
        <f>I15/D2</f>
        <v>4.1751868529763456</v>
      </c>
      <c r="K15">
        <f>ROUND(J15,0)</f>
        <v>4</v>
      </c>
      <c r="L15">
        <f>K15*D2</f>
        <v>508</v>
      </c>
      <c r="M15">
        <f>K15*E2</f>
        <v>292</v>
      </c>
    </row>
    <row r="16" spans="1:21" x14ac:dyDescent="0.45">
      <c r="D16" s="6">
        <f t="shared" ref="D16:D18" si="0">C3/E3</f>
        <v>6.5736842105263163E-2</v>
      </c>
      <c r="E16">
        <f t="shared" ref="E16:E18" si="1">D16*$E$13</f>
        <v>131.47368421052633</v>
      </c>
      <c r="F16" s="8">
        <f t="shared" ref="F16:F18" si="2">E16/D3</f>
        <v>0.42410865874363329</v>
      </c>
      <c r="H16" s="3">
        <f>D16/$D$19</f>
        <v>0.31648657033985139</v>
      </c>
      <c r="I16" s="9">
        <f t="shared" ref="I16:I18" si="3">H16*$E$13</f>
        <v>632.97314067970274</v>
      </c>
      <c r="J16">
        <f t="shared" ref="J16:J18" si="4">I16/D3</f>
        <v>2.0418488409022668</v>
      </c>
      <c r="K16">
        <f t="shared" ref="K16:K18" si="5">ROUND(J16,0)</f>
        <v>2</v>
      </c>
      <c r="L16">
        <f t="shared" ref="L16:L18" si="6">K16*D3</f>
        <v>620</v>
      </c>
      <c r="M16">
        <f t="shared" ref="M16:M18" si="7">K16*E3</f>
        <v>380</v>
      </c>
    </row>
    <row r="17" spans="4:17" x14ac:dyDescent="0.45">
      <c r="D17" s="6">
        <f t="shared" si="0"/>
        <v>2.9448275862068964E-2</v>
      </c>
      <c r="E17">
        <f t="shared" si="1"/>
        <v>58.896551724137929</v>
      </c>
      <c r="F17" s="8">
        <f t="shared" si="2"/>
        <v>0.23096686950642326</v>
      </c>
      <c r="H17" s="3">
        <f>D17/$D$19</f>
        <v>0.14177717595688766</v>
      </c>
      <c r="I17" s="9">
        <f t="shared" si="3"/>
        <v>283.55435191377529</v>
      </c>
      <c r="J17">
        <f t="shared" si="4"/>
        <v>1.111977850642256</v>
      </c>
      <c r="K17">
        <f t="shared" si="5"/>
        <v>1</v>
      </c>
      <c r="L17">
        <f t="shared" si="6"/>
        <v>255</v>
      </c>
      <c r="M17">
        <f t="shared" si="7"/>
        <v>145</v>
      </c>
      <c r="P17">
        <v>2241</v>
      </c>
    </row>
    <row r="18" spans="4:17" x14ac:dyDescent="0.45">
      <c r="D18" s="6">
        <f t="shared" si="0"/>
        <v>5.745454545454546E-2</v>
      </c>
      <c r="E18">
        <f t="shared" si="1"/>
        <v>114.90909090909092</v>
      </c>
      <c r="F18" s="8">
        <f t="shared" si="2"/>
        <v>0.82077922077922083</v>
      </c>
      <c r="H18" s="3">
        <f>D18/$D$19</f>
        <v>0.27661188853926305</v>
      </c>
      <c r="I18" s="9">
        <f t="shared" si="3"/>
        <v>553.22377707852615</v>
      </c>
      <c r="J18">
        <f t="shared" si="4"/>
        <v>3.951598407703758</v>
      </c>
      <c r="K18">
        <f t="shared" si="5"/>
        <v>4</v>
      </c>
      <c r="L18">
        <f t="shared" si="6"/>
        <v>560</v>
      </c>
      <c r="M18">
        <f t="shared" si="7"/>
        <v>440</v>
      </c>
      <c r="P18">
        <v>1050</v>
      </c>
    </row>
    <row r="19" spans="4:17" x14ac:dyDescent="0.45">
      <c r="D19" s="7">
        <f>SUM(D15:D18)</f>
        <v>0.2077081565725625</v>
      </c>
      <c r="E19" s="1"/>
      <c r="H19" s="3">
        <f>SUM(H15:H18)</f>
        <v>1</v>
      </c>
      <c r="I19" s="3"/>
      <c r="L19">
        <f>SUM(L15:L18)</f>
        <v>1943</v>
      </c>
      <c r="M19">
        <f>SUM(M15:M18)</f>
        <v>1257</v>
      </c>
      <c r="O19">
        <v>450</v>
      </c>
    </row>
    <row r="20" spans="4:17" x14ac:dyDescent="0.45">
      <c r="E20" s="1"/>
      <c r="I20" s="3"/>
      <c r="O20">
        <v>325</v>
      </c>
    </row>
    <row r="21" spans="4:17" x14ac:dyDescent="0.45">
      <c r="E21" s="1"/>
      <c r="I21" s="3"/>
      <c r="O21">
        <v>275</v>
      </c>
    </row>
    <row r="22" spans="4:17" x14ac:dyDescent="0.45">
      <c r="D22" t="s">
        <v>32</v>
      </c>
      <c r="E22" s="1"/>
      <c r="H22" t="s">
        <v>33</v>
      </c>
      <c r="I22" s="3" t="s">
        <v>36</v>
      </c>
      <c r="K22" t="s">
        <v>31</v>
      </c>
      <c r="L22" t="s">
        <v>34</v>
      </c>
      <c r="M22" t="s">
        <v>37</v>
      </c>
    </row>
    <row r="23" spans="4:17" x14ac:dyDescent="0.45">
      <c r="D23" s="1">
        <f>C2/E2</f>
        <v>5.5068493150684926E-2</v>
      </c>
      <c r="E23" s="2"/>
      <c r="H23" s="3">
        <f>D23/$D$26</f>
        <v>0.36650362504386835</v>
      </c>
      <c r="I23" s="11">
        <f>$E$13*H23</f>
        <v>733.00725008773668</v>
      </c>
      <c r="J23">
        <f>I23/D2</f>
        <v>5.7717106306121</v>
      </c>
      <c r="K23">
        <f>ROUND(J23,0)</f>
        <v>6</v>
      </c>
      <c r="L23">
        <f>K23*D2</f>
        <v>762</v>
      </c>
      <c r="M23">
        <f>K23*E2</f>
        <v>438</v>
      </c>
      <c r="O23" t="s">
        <v>42</v>
      </c>
      <c r="P23" t="s">
        <v>43</v>
      </c>
      <c r="Q23">
        <v>6</v>
      </c>
    </row>
    <row r="24" spans="4:17" x14ac:dyDescent="0.45">
      <c r="D24" s="1">
        <f t="shared" ref="D24:D25" si="8">C3/E3</f>
        <v>6.5736842105263163E-2</v>
      </c>
      <c r="H24" s="3">
        <f t="shared" ref="H24:H26" si="9">D24/$D$26</f>
        <v>0.4375059049571195</v>
      </c>
      <c r="I24" s="11">
        <f t="shared" ref="I24:I25" si="10">$E$13*H24</f>
        <v>875.01180991423894</v>
      </c>
      <c r="J24">
        <f t="shared" ref="J24:J25" si="11">I24/D3</f>
        <v>2.8226187416588351</v>
      </c>
      <c r="K24">
        <f t="shared" ref="K24:K25" si="12">ROUND(J24,0)</f>
        <v>3</v>
      </c>
      <c r="L24">
        <f t="shared" ref="L24:L25" si="13">K24*D3</f>
        <v>930</v>
      </c>
      <c r="M24">
        <f t="shared" ref="M24:M25" si="14">K24*E3</f>
        <v>570</v>
      </c>
      <c r="O24" t="s">
        <v>41</v>
      </c>
      <c r="P24" t="s">
        <v>40</v>
      </c>
      <c r="Q24">
        <v>5</v>
      </c>
    </row>
    <row r="25" spans="4:17" x14ac:dyDescent="0.45">
      <c r="D25" s="1">
        <f t="shared" si="8"/>
        <v>2.9448275862068964E-2</v>
      </c>
      <c r="H25" s="3">
        <f t="shared" si="9"/>
        <v>0.19599046999901218</v>
      </c>
      <c r="I25" s="11">
        <f t="shared" si="10"/>
        <v>391.98093999802438</v>
      </c>
      <c r="J25">
        <f t="shared" si="11"/>
        <v>1.5371801568549976</v>
      </c>
      <c r="K25">
        <f t="shared" si="12"/>
        <v>2</v>
      </c>
      <c r="L25">
        <f t="shared" si="13"/>
        <v>510</v>
      </c>
      <c r="M25">
        <f t="shared" si="14"/>
        <v>290</v>
      </c>
      <c r="O25" t="s">
        <v>38</v>
      </c>
      <c r="P25" t="s">
        <v>39</v>
      </c>
      <c r="Q25">
        <v>5</v>
      </c>
    </row>
    <row r="26" spans="4:17" x14ac:dyDescent="0.45">
      <c r="D26" s="2">
        <f>SUM(D23:D25)</f>
        <v>0.15025361111801705</v>
      </c>
      <c r="H26" s="3">
        <f t="shared" si="9"/>
        <v>1</v>
      </c>
      <c r="L26">
        <f>SUM(L23:L25)</f>
        <v>2202</v>
      </c>
      <c r="M26">
        <f>SUM(M23:M25)</f>
        <v>1298</v>
      </c>
    </row>
    <row r="27" spans="4:17" x14ac:dyDescent="0.45">
      <c r="H27" s="3"/>
    </row>
  </sheetData>
  <sortState xmlns:xlrd2="http://schemas.microsoft.com/office/spreadsheetml/2017/richdata2" ref="A2:U9">
    <sortCondition descending="1" ref="G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position_size_test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</cp:lastModifiedBy>
  <dcterms:created xsi:type="dcterms:W3CDTF">2020-08-09T11:19:41Z</dcterms:created>
  <dcterms:modified xsi:type="dcterms:W3CDTF">2020-08-12T18:52:30Z</dcterms:modified>
</cp:coreProperties>
</file>